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3分析資料/"/>
    </mc:Choice>
  </mc:AlternateContent>
  <xr:revisionPtr revIDLastSave="111" documentId="13_ncr:1_{7058002B-2BAB-46B6-BA90-64397D69F976}" xr6:coauthVersionLast="47" xr6:coauthVersionMax="47" xr10:uidLastSave="{92576D41-7E9F-4741-A18D-90DC811368C7}"/>
  <bookViews>
    <workbookView xWindow="-120" yWindow="-120" windowWidth="20730" windowHeight="11040" xr2:uid="{00000000-000D-0000-FFFF-FFFF00000000}"/>
  </bookViews>
  <sheets>
    <sheet name="R03" sheetId="9" r:id="rId1"/>
    <sheet name="R02" sheetId="8" r:id="rId2"/>
    <sheet name="R01" sheetId="7" r:id="rId3"/>
    <sheet name="H30" sheetId="6" r:id="rId4"/>
    <sheet name="H29" sheetId="5" r:id="rId5"/>
    <sheet name="H28" sheetId="4" r:id="rId6"/>
    <sheet name="H27" sheetId="1" r:id="rId7"/>
    <sheet name="H26" sheetId="2" r:id="rId8"/>
    <sheet name="H25" sheetId="3" r:id="rId9"/>
  </sheets>
  <definedNames>
    <definedName name="_xlnm.Print_Area" localSheetId="8">'H25'!$A$1:$N$339</definedName>
    <definedName name="_xlnm.Print_Area" localSheetId="7">'H26'!$A$1:$N$339</definedName>
    <definedName name="_xlnm.Print_Area" localSheetId="6">'H27'!$A$1:$N$339</definedName>
    <definedName name="_xlnm.Print_Area" localSheetId="5">'H28'!$A$1:$N$339</definedName>
    <definedName name="_xlnm.Print_Area" localSheetId="4">'H29'!$A$1:$N$339</definedName>
    <definedName name="_xlnm.Print_Area" localSheetId="3">'H30'!$A$1:$N$339</definedName>
    <definedName name="_xlnm.Print_Area" localSheetId="2">'R01'!$A$1:$N$339</definedName>
    <definedName name="_xlnm.Print_Area" localSheetId="1">'R02'!$A$1:$N$339</definedName>
    <definedName name="_xlnm.Print_Area" localSheetId="0">'R03'!$A$1:$N$339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1" i="9" l="1"/>
  <c r="J271" i="9"/>
  <c r="I271" i="9"/>
  <c r="H271" i="9"/>
  <c r="G271" i="9"/>
  <c r="E271" i="9"/>
  <c r="D271" i="9"/>
  <c r="L270" i="9"/>
  <c r="J270" i="9"/>
  <c r="I270" i="9"/>
  <c r="H270" i="9"/>
  <c r="G270" i="9"/>
  <c r="F270" i="9"/>
  <c r="E270" i="9"/>
  <c r="D270" i="9"/>
  <c r="L269" i="9"/>
  <c r="J269" i="9"/>
  <c r="I269" i="9"/>
  <c r="H269" i="9"/>
  <c r="G269" i="9"/>
  <c r="F269" i="9"/>
  <c r="E269" i="9"/>
  <c r="D269" i="9"/>
  <c r="L268" i="9"/>
  <c r="J268" i="9"/>
  <c r="I268" i="9"/>
  <c r="H268" i="9"/>
  <c r="G268" i="9"/>
  <c r="F268" i="9"/>
  <c r="E268" i="9"/>
  <c r="D268" i="9"/>
  <c r="L267" i="9"/>
  <c r="J267" i="9"/>
  <c r="I267" i="9"/>
  <c r="H267" i="9"/>
  <c r="G267" i="9"/>
  <c r="F267" i="9"/>
  <c r="E267" i="9"/>
  <c r="D267" i="9"/>
  <c r="L266" i="9"/>
  <c r="J266" i="9"/>
  <c r="I266" i="9"/>
  <c r="H266" i="9"/>
  <c r="G266" i="9"/>
  <c r="F266" i="9"/>
  <c r="E266" i="9"/>
  <c r="D266" i="9"/>
  <c r="L265" i="9"/>
  <c r="J265" i="9"/>
  <c r="I265" i="9"/>
  <c r="H265" i="9"/>
  <c r="G265" i="9"/>
  <c r="F265" i="9"/>
  <c r="E265" i="9"/>
  <c r="D265" i="9"/>
  <c r="L264" i="9"/>
  <c r="J264" i="9"/>
  <c r="I264" i="9"/>
  <c r="H264" i="9"/>
  <c r="G264" i="9"/>
  <c r="F264" i="9"/>
  <c r="E264" i="9"/>
  <c r="D264" i="9"/>
  <c r="L263" i="9"/>
  <c r="J263" i="9"/>
  <c r="I263" i="9"/>
  <c r="H263" i="9"/>
  <c r="G263" i="9"/>
  <c r="F263" i="9"/>
  <c r="E263" i="9"/>
  <c r="D263" i="9"/>
  <c r="L262" i="9"/>
  <c r="J262" i="9"/>
  <c r="I262" i="9"/>
  <c r="H262" i="9"/>
  <c r="G262" i="9"/>
  <c r="F262" i="9"/>
  <c r="E262" i="9"/>
  <c r="D262" i="9"/>
  <c r="L261" i="9"/>
  <c r="J261" i="9"/>
  <c r="I261" i="9"/>
  <c r="H261" i="9"/>
  <c r="G261" i="9"/>
  <c r="F261" i="9"/>
  <c r="E261" i="9"/>
  <c r="D261" i="9"/>
  <c r="L260" i="9"/>
  <c r="J260" i="9"/>
  <c r="I260" i="9"/>
  <c r="H260" i="9"/>
  <c r="G260" i="9"/>
  <c r="F260" i="9"/>
  <c r="E260" i="9"/>
  <c r="D260" i="9"/>
  <c r="L259" i="9"/>
  <c r="J259" i="9"/>
  <c r="I259" i="9"/>
  <c r="H259" i="9"/>
  <c r="G259" i="9"/>
  <c r="F259" i="9"/>
  <c r="E259" i="9"/>
  <c r="D259" i="9"/>
  <c r="L258" i="9"/>
  <c r="J258" i="9"/>
  <c r="I258" i="9"/>
  <c r="H258" i="9"/>
  <c r="G258" i="9"/>
  <c r="F258" i="9"/>
  <c r="E258" i="9"/>
  <c r="D258" i="9"/>
  <c r="L257" i="9"/>
  <c r="J257" i="9"/>
  <c r="I257" i="9"/>
  <c r="H257" i="9"/>
  <c r="G257" i="9"/>
  <c r="F257" i="9"/>
  <c r="E257" i="9"/>
  <c r="D257" i="9"/>
  <c r="L256" i="9"/>
  <c r="J256" i="9"/>
  <c r="I256" i="9"/>
  <c r="H256" i="9"/>
  <c r="G256" i="9"/>
  <c r="F256" i="9"/>
  <c r="E256" i="9"/>
  <c r="D256" i="9"/>
  <c r="L255" i="9"/>
  <c r="J255" i="9"/>
  <c r="I255" i="9"/>
  <c r="H255" i="9"/>
  <c r="G255" i="9"/>
  <c r="F255" i="9"/>
  <c r="E255" i="9"/>
  <c r="D255" i="9"/>
  <c r="L254" i="9"/>
  <c r="J254" i="9"/>
  <c r="I254" i="9"/>
  <c r="H254" i="9"/>
  <c r="G254" i="9"/>
  <c r="F254" i="9"/>
  <c r="E254" i="9"/>
  <c r="D254" i="9"/>
  <c r="L253" i="9"/>
  <c r="J253" i="9"/>
  <c r="I253" i="9"/>
  <c r="H253" i="9"/>
  <c r="G253" i="9"/>
  <c r="F253" i="9"/>
  <c r="E253" i="9"/>
  <c r="D253" i="9"/>
  <c r="L252" i="9"/>
  <c r="J252" i="9"/>
  <c r="I252" i="9"/>
  <c r="H252" i="9"/>
  <c r="G252" i="9"/>
  <c r="F252" i="9"/>
  <c r="E252" i="9"/>
  <c r="D252" i="9"/>
  <c r="L251" i="9"/>
  <c r="J251" i="9"/>
  <c r="I251" i="9"/>
  <c r="H251" i="9"/>
  <c r="G251" i="9"/>
  <c r="F251" i="9"/>
  <c r="E251" i="9"/>
  <c r="D251" i="9"/>
  <c r="L250" i="9"/>
  <c r="J250" i="9"/>
  <c r="I250" i="9"/>
  <c r="H250" i="9"/>
  <c r="G250" i="9"/>
  <c r="F250" i="9"/>
  <c r="E250" i="9"/>
  <c r="D250" i="9"/>
  <c r="L249" i="9"/>
  <c r="J249" i="9"/>
  <c r="I249" i="9"/>
  <c r="H249" i="9"/>
  <c r="G249" i="9"/>
  <c r="F249" i="9"/>
  <c r="E249" i="9"/>
  <c r="D249" i="9"/>
  <c r="L248" i="9"/>
  <c r="J248" i="9"/>
  <c r="I248" i="9"/>
  <c r="H248" i="9"/>
  <c r="G248" i="9"/>
  <c r="F248" i="9"/>
  <c r="E248" i="9"/>
  <c r="D248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B273" i="9" l="1"/>
  <c r="L247" i="9"/>
  <c r="J247" i="9"/>
  <c r="I247" i="9"/>
  <c r="H247" i="9"/>
  <c r="G247" i="9"/>
  <c r="F247" i="9"/>
  <c r="E247" i="9"/>
  <c r="D247" i="9"/>
  <c r="L246" i="9"/>
  <c r="J246" i="9"/>
  <c r="I246" i="9"/>
  <c r="H246" i="9"/>
  <c r="G246" i="9"/>
  <c r="F246" i="9"/>
  <c r="E246" i="9"/>
  <c r="D246" i="9"/>
  <c r="L245" i="9"/>
  <c r="J245" i="9"/>
  <c r="I245" i="9"/>
  <c r="H245" i="9"/>
  <c r="G245" i="9"/>
  <c r="F245" i="9"/>
  <c r="E245" i="9"/>
  <c r="D245" i="9"/>
  <c r="L244" i="9"/>
  <c r="J244" i="9"/>
  <c r="I244" i="9"/>
  <c r="H244" i="9"/>
  <c r="G244" i="9"/>
  <c r="F244" i="9"/>
  <c r="E244" i="9"/>
  <c r="D244" i="9"/>
  <c r="L243" i="9"/>
  <c r="J243" i="9"/>
  <c r="I243" i="9"/>
  <c r="H243" i="9"/>
  <c r="G243" i="9"/>
  <c r="F243" i="9"/>
  <c r="E243" i="9"/>
  <c r="D243" i="9"/>
  <c r="L242" i="9"/>
  <c r="J242" i="9"/>
  <c r="I242" i="9"/>
  <c r="H242" i="9"/>
  <c r="G242" i="9"/>
  <c r="F242" i="9"/>
  <c r="E242" i="9"/>
  <c r="D242" i="9"/>
  <c r="L241" i="9"/>
  <c r="J241" i="9"/>
  <c r="I241" i="9"/>
  <c r="H241" i="9"/>
  <c r="G241" i="9"/>
  <c r="F241" i="9"/>
  <c r="E241" i="9"/>
  <c r="D241" i="9"/>
  <c r="L240" i="9"/>
  <c r="J240" i="9"/>
  <c r="I240" i="9"/>
  <c r="H240" i="9"/>
  <c r="G240" i="9"/>
  <c r="F240" i="9"/>
  <c r="E240" i="9"/>
  <c r="D240" i="9"/>
  <c r="L239" i="9"/>
  <c r="J239" i="9"/>
  <c r="I239" i="9"/>
  <c r="H239" i="9"/>
  <c r="G239" i="9"/>
  <c r="F239" i="9"/>
  <c r="E239" i="9"/>
  <c r="D239" i="9"/>
  <c r="L238" i="9"/>
  <c r="J238" i="9"/>
  <c r="I238" i="9"/>
  <c r="H238" i="9"/>
  <c r="G238" i="9"/>
  <c r="F238" i="9"/>
  <c r="E238" i="9"/>
  <c r="D238" i="9"/>
  <c r="L237" i="9"/>
  <c r="J237" i="9"/>
  <c r="I237" i="9"/>
  <c r="H237" i="9"/>
  <c r="G237" i="9"/>
  <c r="F237" i="9"/>
  <c r="E237" i="9"/>
  <c r="D237" i="9"/>
  <c r="L236" i="9"/>
  <c r="J236" i="9"/>
  <c r="I236" i="9"/>
  <c r="H236" i="9"/>
  <c r="G236" i="9"/>
  <c r="F236" i="9"/>
  <c r="E236" i="9"/>
  <c r="D236" i="9"/>
  <c r="L235" i="9"/>
  <c r="J235" i="9"/>
  <c r="I235" i="9"/>
  <c r="H235" i="9"/>
  <c r="G235" i="9"/>
  <c r="F235" i="9"/>
  <c r="E235" i="9"/>
  <c r="D235" i="9"/>
  <c r="L234" i="9"/>
  <c r="J234" i="9"/>
  <c r="I234" i="9"/>
  <c r="H234" i="9"/>
  <c r="G234" i="9"/>
  <c r="F234" i="9"/>
  <c r="E234" i="9"/>
  <c r="D234" i="9"/>
  <c r="L233" i="9"/>
  <c r="J233" i="9"/>
  <c r="I233" i="9"/>
  <c r="H233" i="9"/>
  <c r="G233" i="9"/>
  <c r="F233" i="9"/>
  <c r="E233" i="9"/>
  <c r="D233" i="9"/>
  <c r="L232" i="9"/>
  <c r="J232" i="9"/>
  <c r="I232" i="9"/>
  <c r="H232" i="9"/>
  <c r="G232" i="9"/>
  <c r="F232" i="9"/>
  <c r="E232" i="9"/>
  <c r="D232" i="9"/>
  <c r="L231" i="9"/>
  <c r="J231" i="9"/>
  <c r="I231" i="9"/>
  <c r="H231" i="9"/>
  <c r="G231" i="9"/>
  <c r="F231" i="9"/>
  <c r="E231" i="9"/>
  <c r="D231" i="9"/>
  <c r="L230" i="9"/>
  <c r="J230" i="9"/>
  <c r="I230" i="9"/>
  <c r="H230" i="9"/>
  <c r="G230" i="9"/>
  <c r="F230" i="9"/>
  <c r="E230" i="9"/>
  <c r="D230" i="9"/>
  <c r="L229" i="9"/>
  <c r="J229" i="9"/>
  <c r="I229" i="9"/>
  <c r="H229" i="9"/>
  <c r="G229" i="9"/>
  <c r="F229" i="9"/>
  <c r="E229" i="9"/>
  <c r="D229" i="9"/>
  <c r="L228" i="9"/>
  <c r="J228" i="9"/>
  <c r="I228" i="9"/>
  <c r="H228" i="9"/>
  <c r="G228" i="9"/>
  <c r="F228" i="9"/>
  <c r="E228" i="9"/>
  <c r="D228" i="9"/>
  <c r="L227" i="9"/>
  <c r="J227" i="9"/>
  <c r="I227" i="9"/>
  <c r="H227" i="9"/>
  <c r="G227" i="9"/>
  <c r="F227" i="9"/>
  <c r="E227" i="9"/>
  <c r="D227" i="9"/>
  <c r="L226" i="9"/>
  <c r="J226" i="9"/>
  <c r="I226" i="9"/>
  <c r="H226" i="9"/>
  <c r="G226" i="9"/>
  <c r="F226" i="9"/>
  <c r="E226" i="9"/>
  <c r="D226" i="9"/>
  <c r="L225" i="9"/>
  <c r="J225" i="9"/>
  <c r="I225" i="9"/>
  <c r="H225" i="9"/>
  <c r="G225" i="9"/>
  <c r="F225" i="9"/>
  <c r="E225" i="9"/>
  <c r="D225" i="9"/>
  <c r="L224" i="9"/>
  <c r="J224" i="9"/>
  <c r="I224" i="9"/>
  <c r="H224" i="9"/>
  <c r="G224" i="9"/>
  <c r="F224" i="9"/>
  <c r="E224" i="9"/>
  <c r="D224" i="9"/>
  <c r="L223" i="9"/>
  <c r="J223" i="9"/>
  <c r="I223" i="9"/>
  <c r="H223" i="9"/>
  <c r="G223" i="9"/>
  <c r="F223" i="9"/>
  <c r="E223" i="9"/>
  <c r="D223" i="9"/>
  <c r="L222" i="9"/>
  <c r="J222" i="9"/>
  <c r="I222" i="9"/>
  <c r="H222" i="9"/>
  <c r="G222" i="9"/>
  <c r="F222" i="9"/>
  <c r="E222" i="9"/>
  <c r="D222" i="9"/>
  <c r="L221" i="9"/>
  <c r="J221" i="9"/>
  <c r="I221" i="9"/>
  <c r="H221" i="9"/>
  <c r="G221" i="9"/>
  <c r="F221" i="9"/>
  <c r="E221" i="9"/>
  <c r="D221" i="9"/>
  <c r="L220" i="9"/>
  <c r="J220" i="9"/>
  <c r="I220" i="9"/>
  <c r="H220" i="9"/>
  <c r="G220" i="9"/>
  <c r="F220" i="9"/>
  <c r="E220" i="9"/>
  <c r="D220" i="9"/>
  <c r="L219" i="9"/>
  <c r="J219" i="9"/>
  <c r="I219" i="9"/>
  <c r="H219" i="9"/>
  <c r="G219" i="9"/>
  <c r="F219" i="9"/>
  <c r="E219" i="9"/>
  <c r="D219" i="9"/>
  <c r="L218" i="9"/>
  <c r="J218" i="9"/>
  <c r="I218" i="9"/>
  <c r="H218" i="9"/>
  <c r="G218" i="9"/>
  <c r="F218" i="9"/>
  <c r="E218" i="9"/>
  <c r="D218" i="9"/>
  <c r="L217" i="9"/>
  <c r="J217" i="9"/>
  <c r="I217" i="9"/>
  <c r="H217" i="9"/>
  <c r="G217" i="9"/>
  <c r="F217" i="9"/>
  <c r="E217" i="9"/>
  <c r="D217" i="9"/>
  <c r="L216" i="9"/>
  <c r="J216" i="9"/>
  <c r="I216" i="9"/>
  <c r="H216" i="9"/>
  <c r="G216" i="9"/>
  <c r="F216" i="9"/>
  <c r="E216" i="9"/>
  <c r="D216" i="9"/>
  <c r="L215" i="9"/>
  <c r="J215" i="9"/>
  <c r="I215" i="9"/>
  <c r="H215" i="9"/>
  <c r="G215" i="9"/>
  <c r="F215" i="9"/>
  <c r="E215" i="9"/>
  <c r="D215" i="9"/>
  <c r="L214" i="9"/>
  <c r="J214" i="9"/>
  <c r="I214" i="9"/>
  <c r="H214" i="9"/>
  <c r="G214" i="9"/>
  <c r="F214" i="9"/>
  <c r="E214" i="9"/>
  <c r="D214" i="9"/>
  <c r="L213" i="9"/>
  <c r="J213" i="9"/>
  <c r="I213" i="9"/>
  <c r="H213" i="9"/>
  <c r="G213" i="9"/>
  <c r="F213" i="9"/>
  <c r="E213" i="9"/>
  <c r="D213" i="9"/>
  <c r="L212" i="9"/>
  <c r="J212" i="9"/>
  <c r="I212" i="9"/>
  <c r="H212" i="9"/>
  <c r="G212" i="9"/>
  <c r="F212" i="9"/>
  <c r="E212" i="9"/>
  <c r="D212" i="9"/>
  <c r="L211" i="9"/>
  <c r="J211" i="9"/>
  <c r="I211" i="9"/>
  <c r="H211" i="9"/>
  <c r="G211" i="9"/>
  <c r="F211" i="9"/>
  <c r="E211" i="9"/>
  <c r="D211" i="9"/>
  <c r="L210" i="9"/>
  <c r="J210" i="9"/>
  <c r="I210" i="9"/>
  <c r="H210" i="9"/>
  <c r="G210" i="9"/>
  <c r="F210" i="9"/>
  <c r="E210" i="9"/>
  <c r="D210" i="9"/>
  <c r="L209" i="9"/>
  <c r="J209" i="9"/>
  <c r="I209" i="9"/>
  <c r="H209" i="9"/>
  <c r="G209" i="9"/>
  <c r="F209" i="9"/>
  <c r="F316" i="9" s="1"/>
  <c r="E209" i="9"/>
  <c r="D209" i="9"/>
  <c r="L208" i="9"/>
  <c r="J208" i="9"/>
  <c r="I208" i="9"/>
  <c r="H208" i="9"/>
  <c r="G208" i="9"/>
  <c r="F208" i="9"/>
  <c r="F276" i="9" s="1"/>
  <c r="E208" i="9"/>
  <c r="D208" i="9"/>
  <c r="B205" i="9"/>
  <c r="B137" i="9"/>
  <c r="M134" i="9"/>
  <c r="L134" i="9" s="1"/>
  <c r="E134" i="9"/>
  <c r="M133" i="9"/>
  <c r="E133" i="9" s="1"/>
  <c r="M132" i="9"/>
  <c r="E132" i="9" s="1"/>
  <c r="M131" i="9"/>
  <c r="J131" i="9" s="1"/>
  <c r="M130" i="9"/>
  <c r="L130" i="9" s="1"/>
  <c r="M129" i="9"/>
  <c r="E129" i="9" s="1"/>
  <c r="M128" i="9"/>
  <c r="L128" i="9"/>
  <c r="G128" i="9"/>
  <c r="D128" i="9"/>
  <c r="M127" i="9"/>
  <c r="L127" i="9" s="1"/>
  <c r="M126" i="9"/>
  <c r="I126" i="9" s="1"/>
  <c r="M125" i="9"/>
  <c r="J125" i="9" s="1"/>
  <c r="I125" i="9"/>
  <c r="D125" i="9"/>
  <c r="M124" i="9"/>
  <c r="L124" i="9" s="1"/>
  <c r="G124" i="9"/>
  <c r="D124" i="9"/>
  <c r="M123" i="9"/>
  <c r="J123" i="9" s="1"/>
  <c r="E123" i="9"/>
  <c r="M122" i="9"/>
  <c r="M121" i="9"/>
  <c r="L121" i="9" s="1"/>
  <c r="I121" i="9"/>
  <c r="M120" i="9"/>
  <c r="D120" i="9" s="1"/>
  <c r="M119" i="9"/>
  <c r="L119" i="9"/>
  <c r="I119" i="9"/>
  <c r="E119" i="9"/>
  <c r="D119" i="9"/>
  <c r="M118" i="9"/>
  <c r="M117" i="9"/>
  <c r="L117" i="9" s="1"/>
  <c r="M116" i="9"/>
  <c r="L116" i="9"/>
  <c r="I116" i="9"/>
  <c r="G116" i="9"/>
  <c r="E116" i="9"/>
  <c r="D116" i="9"/>
  <c r="M115" i="9"/>
  <c r="I115" i="9" s="1"/>
  <c r="D115" i="9"/>
  <c r="M114" i="9"/>
  <c r="H114" i="9" s="1"/>
  <c r="M113" i="9"/>
  <c r="L113" i="9" s="1"/>
  <c r="J113" i="9"/>
  <c r="H113" i="9"/>
  <c r="M112" i="9"/>
  <c r="J112" i="9" s="1"/>
  <c r="L112" i="9"/>
  <c r="I112" i="9"/>
  <c r="G112" i="9"/>
  <c r="E112" i="9"/>
  <c r="D112" i="9"/>
  <c r="M111" i="9"/>
  <c r="D111" i="9" s="1"/>
  <c r="L111" i="9"/>
  <c r="M110" i="9"/>
  <c r="H110" i="9" s="1"/>
  <c r="J110" i="9"/>
  <c r="I110" i="9"/>
  <c r="M109" i="9"/>
  <c r="J109" i="9" s="1"/>
  <c r="I109" i="9"/>
  <c r="M108" i="9"/>
  <c r="L108" i="9" s="1"/>
  <c r="M107" i="9"/>
  <c r="L107" i="9" s="1"/>
  <c r="M106" i="9"/>
  <c r="H106" i="9" s="1"/>
  <c r="M105" i="9"/>
  <c r="D105" i="9" s="1"/>
  <c r="I105" i="9"/>
  <c r="H105" i="9"/>
  <c r="M104" i="9"/>
  <c r="J104" i="9" s="1"/>
  <c r="G104" i="9"/>
  <c r="F104" i="9"/>
  <c r="D104" i="9"/>
  <c r="M103" i="9"/>
  <c r="J103" i="9" s="1"/>
  <c r="M102" i="9"/>
  <c r="J102" i="9" s="1"/>
  <c r="E102" i="9"/>
  <c r="M101" i="9"/>
  <c r="E101" i="9" s="1"/>
  <c r="J101" i="9"/>
  <c r="I101" i="9"/>
  <c r="M100" i="9"/>
  <c r="L100" i="9" s="1"/>
  <c r="J100" i="9"/>
  <c r="H100" i="9"/>
  <c r="M99" i="9"/>
  <c r="L99" i="9" s="1"/>
  <c r="J99" i="9"/>
  <c r="F99" i="9"/>
  <c r="M98" i="9"/>
  <c r="L98" i="9" s="1"/>
  <c r="G98" i="9"/>
  <c r="E98" i="9"/>
  <c r="M97" i="9"/>
  <c r="M96" i="9"/>
  <c r="I96" i="9" s="1"/>
  <c r="M95" i="9"/>
  <c r="I95" i="9" s="1"/>
  <c r="J95" i="9"/>
  <c r="H95" i="9"/>
  <c r="G95" i="9"/>
  <c r="E95" i="9"/>
  <c r="M94" i="9"/>
  <c r="L94" i="9" s="1"/>
  <c r="I94" i="9"/>
  <c r="H94" i="9"/>
  <c r="E94" i="9"/>
  <c r="M93" i="9"/>
  <c r="H93" i="9" s="1"/>
  <c r="L93" i="9"/>
  <c r="M92" i="9"/>
  <c r="D92" i="9" s="1"/>
  <c r="M91" i="9"/>
  <c r="J91" i="9" s="1"/>
  <c r="I91" i="9"/>
  <c r="M90" i="9"/>
  <c r="I90" i="9" s="1"/>
  <c r="M89" i="9"/>
  <c r="L89" i="9" s="1"/>
  <c r="J89" i="9"/>
  <c r="F89" i="9"/>
  <c r="E89" i="9"/>
  <c r="D89" i="9"/>
  <c r="M88" i="9"/>
  <c r="L88" i="9" s="1"/>
  <c r="G88" i="9"/>
  <c r="E88" i="9"/>
  <c r="D88" i="9"/>
  <c r="M87" i="9"/>
  <c r="L87" i="9" s="1"/>
  <c r="I87" i="9"/>
  <c r="G87" i="9"/>
  <c r="F87" i="9"/>
  <c r="D87" i="9"/>
  <c r="M86" i="9"/>
  <c r="L86" i="9" s="1"/>
  <c r="M85" i="9"/>
  <c r="L85" i="9" s="1"/>
  <c r="I85" i="9"/>
  <c r="M84" i="9"/>
  <c r="M83" i="9"/>
  <c r="L83" i="9" s="1"/>
  <c r="M82" i="9"/>
  <c r="L82" i="9"/>
  <c r="G82" i="9"/>
  <c r="M81" i="9"/>
  <c r="F81" i="9" s="1"/>
  <c r="H81" i="9"/>
  <c r="M80" i="9"/>
  <c r="H80" i="9" s="1"/>
  <c r="I80" i="9"/>
  <c r="M79" i="9"/>
  <c r="J79" i="9" s="1"/>
  <c r="M78" i="9"/>
  <c r="M77" i="9"/>
  <c r="J77" i="9" s="1"/>
  <c r="M76" i="9"/>
  <c r="J76" i="9" s="1"/>
  <c r="M75" i="9"/>
  <c r="M74" i="9"/>
  <c r="M73" i="9"/>
  <c r="M72" i="9"/>
  <c r="I72" i="9" s="1"/>
  <c r="D72" i="9"/>
  <c r="B69" i="9"/>
  <c r="M67" i="9"/>
  <c r="M135" i="9" s="1"/>
  <c r="L67" i="9"/>
  <c r="J67" i="9"/>
  <c r="I67" i="9"/>
  <c r="H67" i="9"/>
  <c r="G67" i="9"/>
  <c r="F67" i="9"/>
  <c r="E67" i="9"/>
  <c r="D67" i="9"/>
  <c r="K66" i="9"/>
  <c r="K270" i="9" s="1"/>
  <c r="K65" i="9"/>
  <c r="K269" i="9" s="1"/>
  <c r="K64" i="9"/>
  <c r="K268" i="9" s="1"/>
  <c r="K63" i="9"/>
  <c r="K267" i="9" s="1"/>
  <c r="K62" i="9"/>
  <c r="K266" i="9" s="1"/>
  <c r="K61" i="9"/>
  <c r="K265" i="9" s="1"/>
  <c r="K60" i="9"/>
  <c r="K264" i="9" s="1"/>
  <c r="K59" i="9"/>
  <c r="K263" i="9" s="1"/>
  <c r="K58" i="9"/>
  <c r="K262" i="9" s="1"/>
  <c r="K57" i="9"/>
  <c r="K261" i="9" s="1"/>
  <c r="K56" i="9"/>
  <c r="K260" i="9" s="1"/>
  <c r="K55" i="9"/>
  <c r="K259" i="9" s="1"/>
  <c r="K54" i="9"/>
  <c r="K258" i="9" s="1"/>
  <c r="K53" i="9"/>
  <c r="K257" i="9" s="1"/>
  <c r="K52" i="9"/>
  <c r="K256" i="9" s="1"/>
  <c r="K51" i="9"/>
  <c r="K255" i="9" s="1"/>
  <c r="K50" i="9"/>
  <c r="K254" i="9" s="1"/>
  <c r="K49" i="9"/>
  <c r="K253" i="9" s="1"/>
  <c r="K48" i="9"/>
  <c r="K252" i="9" s="1"/>
  <c r="K47" i="9"/>
  <c r="K251" i="9" s="1"/>
  <c r="K46" i="9"/>
  <c r="K250" i="9" s="1"/>
  <c r="K45" i="9"/>
  <c r="K249" i="9" s="1"/>
  <c r="K44" i="9"/>
  <c r="K248" i="9" s="1"/>
  <c r="K43" i="9"/>
  <c r="K42" i="9"/>
  <c r="K41" i="9"/>
  <c r="K245" i="9" s="1"/>
  <c r="K40" i="9"/>
  <c r="K244" i="9" s="1"/>
  <c r="K39" i="9"/>
  <c r="K243" i="9" s="1"/>
  <c r="K38" i="9"/>
  <c r="K242" i="9" s="1"/>
  <c r="K37" i="9"/>
  <c r="K36" i="9"/>
  <c r="K240" i="9" s="1"/>
  <c r="K35" i="9"/>
  <c r="K239" i="9" s="1"/>
  <c r="K34" i="9"/>
  <c r="K238" i="9" s="1"/>
  <c r="K33" i="9"/>
  <c r="K237" i="9" s="1"/>
  <c r="K32" i="9"/>
  <c r="K236" i="9" s="1"/>
  <c r="K31" i="9"/>
  <c r="K30" i="9"/>
  <c r="K234" i="9" s="1"/>
  <c r="K29" i="9"/>
  <c r="K28" i="9"/>
  <c r="K232" i="9" s="1"/>
  <c r="K27" i="9"/>
  <c r="K26" i="9"/>
  <c r="K230" i="9" s="1"/>
  <c r="K25" i="9"/>
  <c r="K229" i="9" s="1"/>
  <c r="K24" i="9"/>
  <c r="K228" i="9" s="1"/>
  <c r="K23" i="9"/>
  <c r="K227" i="9" s="1"/>
  <c r="K22" i="9"/>
  <c r="K226" i="9" s="1"/>
  <c r="K21" i="9"/>
  <c r="K225" i="9" s="1"/>
  <c r="K20" i="9"/>
  <c r="K19" i="9"/>
  <c r="K18" i="9"/>
  <c r="K222" i="9" s="1"/>
  <c r="K17" i="9"/>
  <c r="K221" i="9" s="1"/>
  <c r="K16" i="9"/>
  <c r="K220" i="9" s="1"/>
  <c r="K15" i="9"/>
  <c r="K219" i="9" s="1"/>
  <c r="K14" i="9"/>
  <c r="K218" i="9" s="1"/>
  <c r="K13" i="9"/>
  <c r="K12" i="9"/>
  <c r="K216" i="9" s="1"/>
  <c r="K11" i="9"/>
  <c r="K10" i="9"/>
  <c r="K214" i="9" s="1"/>
  <c r="K9" i="9"/>
  <c r="K213" i="9" s="1"/>
  <c r="K8" i="9"/>
  <c r="K212" i="9" s="1"/>
  <c r="K7" i="9"/>
  <c r="K211" i="9" s="1"/>
  <c r="K6" i="9"/>
  <c r="K210" i="9" s="1"/>
  <c r="K5" i="9"/>
  <c r="K209" i="9" s="1"/>
  <c r="K4" i="9"/>
  <c r="K208" i="9" s="1"/>
  <c r="O100" i="8"/>
  <c r="O98" i="8"/>
  <c r="O88" i="8"/>
  <c r="O86" i="8"/>
  <c r="O72" i="8"/>
  <c r="B273" i="8"/>
  <c r="L270" i="8"/>
  <c r="J270" i="8"/>
  <c r="I270" i="8"/>
  <c r="H270" i="8"/>
  <c r="G270" i="8"/>
  <c r="F270" i="8"/>
  <c r="E270" i="8"/>
  <c r="D270" i="8"/>
  <c r="L269" i="8"/>
  <c r="J269" i="8"/>
  <c r="I269" i="8"/>
  <c r="H269" i="8"/>
  <c r="G269" i="8"/>
  <c r="F269" i="8"/>
  <c r="E269" i="8"/>
  <c r="D269" i="8"/>
  <c r="L268" i="8"/>
  <c r="J268" i="8"/>
  <c r="I268" i="8"/>
  <c r="H268" i="8"/>
  <c r="G268" i="8"/>
  <c r="F268" i="8"/>
  <c r="E268" i="8"/>
  <c r="D268" i="8"/>
  <c r="L267" i="8"/>
  <c r="J267" i="8"/>
  <c r="I267" i="8"/>
  <c r="H267" i="8"/>
  <c r="G267" i="8"/>
  <c r="F267" i="8"/>
  <c r="E267" i="8"/>
  <c r="D267" i="8"/>
  <c r="L266" i="8"/>
  <c r="J266" i="8"/>
  <c r="I266" i="8"/>
  <c r="H266" i="8"/>
  <c r="G266" i="8"/>
  <c r="F266" i="8"/>
  <c r="E266" i="8"/>
  <c r="D266" i="8"/>
  <c r="L265" i="8"/>
  <c r="J265" i="8"/>
  <c r="I265" i="8"/>
  <c r="H265" i="8"/>
  <c r="G265" i="8"/>
  <c r="F265" i="8"/>
  <c r="E265" i="8"/>
  <c r="D265" i="8"/>
  <c r="L264" i="8"/>
  <c r="J264" i="8"/>
  <c r="I264" i="8"/>
  <c r="H264" i="8"/>
  <c r="G264" i="8"/>
  <c r="F264" i="8"/>
  <c r="E264" i="8"/>
  <c r="D264" i="8"/>
  <c r="L263" i="8"/>
  <c r="J263" i="8"/>
  <c r="I263" i="8"/>
  <c r="H263" i="8"/>
  <c r="G263" i="8"/>
  <c r="F263" i="8"/>
  <c r="E263" i="8"/>
  <c r="D263" i="8"/>
  <c r="L262" i="8"/>
  <c r="J262" i="8"/>
  <c r="I262" i="8"/>
  <c r="H262" i="8"/>
  <c r="G262" i="8"/>
  <c r="F262" i="8"/>
  <c r="E262" i="8"/>
  <c r="D262" i="8"/>
  <c r="L261" i="8"/>
  <c r="J261" i="8"/>
  <c r="I261" i="8"/>
  <c r="H261" i="8"/>
  <c r="G261" i="8"/>
  <c r="F261" i="8"/>
  <c r="E261" i="8"/>
  <c r="D261" i="8"/>
  <c r="L260" i="8"/>
  <c r="J260" i="8"/>
  <c r="I260" i="8"/>
  <c r="H260" i="8"/>
  <c r="G260" i="8"/>
  <c r="F260" i="8"/>
  <c r="E260" i="8"/>
  <c r="D260" i="8"/>
  <c r="L259" i="8"/>
  <c r="J259" i="8"/>
  <c r="I259" i="8"/>
  <c r="H259" i="8"/>
  <c r="G259" i="8"/>
  <c r="F259" i="8"/>
  <c r="E259" i="8"/>
  <c r="D259" i="8"/>
  <c r="L258" i="8"/>
  <c r="J258" i="8"/>
  <c r="I258" i="8"/>
  <c r="H258" i="8"/>
  <c r="G258" i="8"/>
  <c r="F258" i="8"/>
  <c r="E258" i="8"/>
  <c r="D258" i="8"/>
  <c r="L257" i="8"/>
  <c r="J257" i="8"/>
  <c r="I257" i="8"/>
  <c r="H257" i="8"/>
  <c r="G257" i="8"/>
  <c r="F257" i="8"/>
  <c r="E257" i="8"/>
  <c r="D257" i="8"/>
  <c r="L256" i="8"/>
  <c r="J256" i="8"/>
  <c r="I256" i="8"/>
  <c r="H256" i="8"/>
  <c r="G256" i="8"/>
  <c r="F256" i="8"/>
  <c r="E256" i="8"/>
  <c r="D256" i="8"/>
  <c r="L255" i="8"/>
  <c r="J255" i="8"/>
  <c r="I255" i="8"/>
  <c r="H255" i="8"/>
  <c r="G255" i="8"/>
  <c r="F255" i="8"/>
  <c r="E255" i="8"/>
  <c r="D255" i="8"/>
  <c r="L254" i="8"/>
  <c r="J254" i="8"/>
  <c r="I254" i="8"/>
  <c r="H254" i="8"/>
  <c r="G254" i="8"/>
  <c r="F254" i="8"/>
  <c r="E254" i="8"/>
  <c r="D254" i="8"/>
  <c r="L253" i="8"/>
  <c r="J253" i="8"/>
  <c r="I253" i="8"/>
  <c r="H253" i="8"/>
  <c r="G253" i="8"/>
  <c r="F253" i="8"/>
  <c r="E253" i="8"/>
  <c r="D253" i="8"/>
  <c r="L252" i="8"/>
  <c r="J252" i="8"/>
  <c r="I252" i="8"/>
  <c r="H252" i="8"/>
  <c r="G252" i="8"/>
  <c r="F252" i="8"/>
  <c r="E252" i="8"/>
  <c r="D252" i="8"/>
  <c r="L251" i="8"/>
  <c r="J251" i="8"/>
  <c r="I251" i="8"/>
  <c r="H251" i="8"/>
  <c r="G251" i="8"/>
  <c r="F251" i="8"/>
  <c r="E251" i="8"/>
  <c r="D251" i="8"/>
  <c r="L250" i="8"/>
  <c r="J250" i="8"/>
  <c r="I250" i="8"/>
  <c r="H250" i="8"/>
  <c r="G250" i="8"/>
  <c r="F250" i="8"/>
  <c r="E250" i="8"/>
  <c r="D250" i="8"/>
  <c r="L249" i="8"/>
  <c r="J249" i="8"/>
  <c r="I249" i="8"/>
  <c r="H249" i="8"/>
  <c r="G249" i="8"/>
  <c r="F249" i="8"/>
  <c r="E249" i="8"/>
  <c r="D249" i="8"/>
  <c r="L248" i="8"/>
  <c r="J248" i="8"/>
  <c r="I248" i="8"/>
  <c r="H248" i="8"/>
  <c r="G248" i="8"/>
  <c r="F248" i="8"/>
  <c r="E248" i="8"/>
  <c r="D248" i="8"/>
  <c r="L247" i="8"/>
  <c r="J247" i="8"/>
  <c r="I247" i="8"/>
  <c r="H247" i="8"/>
  <c r="G247" i="8"/>
  <c r="F247" i="8"/>
  <c r="E247" i="8"/>
  <c r="D247" i="8"/>
  <c r="L246" i="8"/>
  <c r="J246" i="8"/>
  <c r="I246" i="8"/>
  <c r="H246" i="8"/>
  <c r="G246" i="8"/>
  <c r="F246" i="8"/>
  <c r="E246" i="8"/>
  <c r="D246" i="8"/>
  <c r="L245" i="8"/>
  <c r="J245" i="8"/>
  <c r="I245" i="8"/>
  <c r="H245" i="8"/>
  <c r="G245" i="8"/>
  <c r="F245" i="8"/>
  <c r="E245" i="8"/>
  <c r="D245" i="8"/>
  <c r="L244" i="8"/>
  <c r="J244" i="8"/>
  <c r="I244" i="8"/>
  <c r="H244" i="8"/>
  <c r="G244" i="8"/>
  <c r="F244" i="8"/>
  <c r="E244" i="8"/>
  <c r="D244" i="8"/>
  <c r="L243" i="8"/>
  <c r="J243" i="8"/>
  <c r="I243" i="8"/>
  <c r="H243" i="8"/>
  <c r="G243" i="8"/>
  <c r="F243" i="8"/>
  <c r="E243" i="8"/>
  <c r="D243" i="8"/>
  <c r="L242" i="8"/>
  <c r="J242" i="8"/>
  <c r="I242" i="8"/>
  <c r="H242" i="8"/>
  <c r="G242" i="8"/>
  <c r="F242" i="8"/>
  <c r="E242" i="8"/>
  <c r="D242" i="8"/>
  <c r="L241" i="8"/>
  <c r="J241" i="8"/>
  <c r="I241" i="8"/>
  <c r="H241" i="8"/>
  <c r="G241" i="8"/>
  <c r="F241" i="8"/>
  <c r="E241" i="8"/>
  <c r="D241" i="8"/>
  <c r="L240" i="8"/>
  <c r="J240" i="8"/>
  <c r="I240" i="8"/>
  <c r="H240" i="8"/>
  <c r="G240" i="8"/>
  <c r="F240" i="8"/>
  <c r="E240" i="8"/>
  <c r="D240" i="8"/>
  <c r="L239" i="8"/>
  <c r="J239" i="8"/>
  <c r="I239" i="8"/>
  <c r="H239" i="8"/>
  <c r="G239" i="8"/>
  <c r="F239" i="8"/>
  <c r="E239" i="8"/>
  <c r="D239" i="8"/>
  <c r="L238" i="8"/>
  <c r="J238" i="8"/>
  <c r="I238" i="8"/>
  <c r="H238" i="8"/>
  <c r="G238" i="8"/>
  <c r="F238" i="8"/>
  <c r="E238" i="8"/>
  <c r="D238" i="8"/>
  <c r="L237" i="8"/>
  <c r="J237" i="8"/>
  <c r="I237" i="8"/>
  <c r="H237" i="8"/>
  <c r="G237" i="8"/>
  <c r="F237" i="8"/>
  <c r="E237" i="8"/>
  <c r="D237" i="8"/>
  <c r="L236" i="8"/>
  <c r="J236" i="8"/>
  <c r="I236" i="8"/>
  <c r="H236" i="8"/>
  <c r="G236" i="8"/>
  <c r="F236" i="8"/>
  <c r="E236" i="8"/>
  <c r="D236" i="8"/>
  <c r="L235" i="8"/>
  <c r="J235" i="8"/>
  <c r="I235" i="8"/>
  <c r="H235" i="8"/>
  <c r="G235" i="8"/>
  <c r="F235" i="8"/>
  <c r="E235" i="8"/>
  <c r="D235" i="8"/>
  <c r="L234" i="8"/>
  <c r="J234" i="8"/>
  <c r="I234" i="8"/>
  <c r="H234" i="8"/>
  <c r="G234" i="8"/>
  <c r="F234" i="8"/>
  <c r="E234" i="8"/>
  <c r="D234" i="8"/>
  <c r="L233" i="8"/>
  <c r="J233" i="8"/>
  <c r="I233" i="8"/>
  <c r="H233" i="8"/>
  <c r="G233" i="8"/>
  <c r="F233" i="8"/>
  <c r="E233" i="8"/>
  <c r="D233" i="8"/>
  <c r="L232" i="8"/>
  <c r="J232" i="8"/>
  <c r="I232" i="8"/>
  <c r="H232" i="8"/>
  <c r="G232" i="8"/>
  <c r="F232" i="8"/>
  <c r="E232" i="8"/>
  <c r="D232" i="8"/>
  <c r="L231" i="8"/>
  <c r="J231" i="8"/>
  <c r="I231" i="8"/>
  <c r="H231" i="8"/>
  <c r="G231" i="8"/>
  <c r="F231" i="8"/>
  <c r="E231" i="8"/>
  <c r="D231" i="8"/>
  <c r="L230" i="8"/>
  <c r="J230" i="8"/>
  <c r="I230" i="8"/>
  <c r="H230" i="8"/>
  <c r="G230" i="8"/>
  <c r="F230" i="8"/>
  <c r="E230" i="8"/>
  <c r="D230" i="8"/>
  <c r="L229" i="8"/>
  <c r="J229" i="8"/>
  <c r="I229" i="8"/>
  <c r="H229" i="8"/>
  <c r="G229" i="8"/>
  <c r="F229" i="8"/>
  <c r="E229" i="8"/>
  <c r="D229" i="8"/>
  <c r="L228" i="8"/>
  <c r="J228" i="8"/>
  <c r="I228" i="8"/>
  <c r="H228" i="8"/>
  <c r="G228" i="8"/>
  <c r="F228" i="8"/>
  <c r="E228" i="8"/>
  <c r="D228" i="8"/>
  <c r="L227" i="8"/>
  <c r="J227" i="8"/>
  <c r="I227" i="8"/>
  <c r="H227" i="8"/>
  <c r="G227" i="8"/>
  <c r="F227" i="8"/>
  <c r="E227" i="8"/>
  <c r="D227" i="8"/>
  <c r="L226" i="8"/>
  <c r="J226" i="8"/>
  <c r="I226" i="8"/>
  <c r="H226" i="8"/>
  <c r="G226" i="8"/>
  <c r="F226" i="8"/>
  <c r="E226" i="8"/>
  <c r="D226" i="8"/>
  <c r="L225" i="8"/>
  <c r="J225" i="8"/>
  <c r="I225" i="8"/>
  <c r="H225" i="8"/>
  <c r="G225" i="8"/>
  <c r="F225" i="8"/>
  <c r="E225" i="8"/>
  <c r="D225" i="8"/>
  <c r="L224" i="8"/>
  <c r="J224" i="8"/>
  <c r="I224" i="8"/>
  <c r="H224" i="8"/>
  <c r="G224" i="8"/>
  <c r="F224" i="8"/>
  <c r="E224" i="8"/>
  <c r="D224" i="8"/>
  <c r="L223" i="8"/>
  <c r="J223" i="8"/>
  <c r="I223" i="8"/>
  <c r="H223" i="8"/>
  <c r="G223" i="8"/>
  <c r="F223" i="8"/>
  <c r="E223" i="8"/>
  <c r="D223" i="8"/>
  <c r="L222" i="8"/>
  <c r="J222" i="8"/>
  <c r="I222" i="8"/>
  <c r="H222" i="8"/>
  <c r="G222" i="8"/>
  <c r="F222" i="8"/>
  <c r="E222" i="8"/>
  <c r="D222" i="8"/>
  <c r="L221" i="8"/>
  <c r="J221" i="8"/>
  <c r="I221" i="8"/>
  <c r="H221" i="8"/>
  <c r="G221" i="8"/>
  <c r="F221" i="8"/>
  <c r="E221" i="8"/>
  <c r="D221" i="8"/>
  <c r="L220" i="8"/>
  <c r="J220" i="8"/>
  <c r="I220" i="8"/>
  <c r="H220" i="8"/>
  <c r="G220" i="8"/>
  <c r="F220" i="8"/>
  <c r="E220" i="8"/>
  <c r="D220" i="8"/>
  <c r="L219" i="8"/>
  <c r="J219" i="8"/>
  <c r="I219" i="8"/>
  <c r="H219" i="8"/>
  <c r="G219" i="8"/>
  <c r="F219" i="8"/>
  <c r="E219" i="8"/>
  <c r="D219" i="8"/>
  <c r="L218" i="8"/>
  <c r="J218" i="8"/>
  <c r="I218" i="8"/>
  <c r="H218" i="8"/>
  <c r="G218" i="8"/>
  <c r="F218" i="8"/>
  <c r="E218" i="8"/>
  <c r="D218" i="8"/>
  <c r="L217" i="8"/>
  <c r="J217" i="8"/>
  <c r="I217" i="8"/>
  <c r="H217" i="8"/>
  <c r="G217" i="8"/>
  <c r="F217" i="8"/>
  <c r="E217" i="8"/>
  <c r="D217" i="8"/>
  <c r="L216" i="8"/>
  <c r="J216" i="8"/>
  <c r="I216" i="8"/>
  <c r="H216" i="8"/>
  <c r="G216" i="8"/>
  <c r="F216" i="8"/>
  <c r="E216" i="8"/>
  <c r="D216" i="8"/>
  <c r="L215" i="8"/>
  <c r="J215" i="8"/>
  <c r="I215" i="8"/>
  <c r="H215" i="8"/>
  <c r="G215" i="8"/>
  <c r="F215" i="8"/>
  <c r="E215" i="8"/>
  <c r="D215" i="8"/>
  <c r="L214" i="8"/>
  <c r="J214" i="8"/>
  <c r="I214" i="8"/>
  <c r="H214" i="8"/>
  <c r="G214" i="8"/>
  <c r="F214" i="8"/>
  <c r="E214" i="8"/>
  <c r="D214" i="8"/>
  <c r="L213" i="8"/>
  <c r="J213" i="8"/>
  <c r="I213" i="8"/>
  <c r="H213" i="8"/>
  <c r="G213" i="8"/>
  <c r="F213" i="8"/>
  <c r="E213" i="8"/>
  <c r="D213" i="8"/>
  <c r="L212" i="8"/>
  <c r="J212" i="8"/>
  <c r="I212" i="8"/>
  <c r="H212" i="8"/>
  <c r="G212" i="8"/>
  <c r="F212" i="8"/>
  <c r="E212" i="8"/>
  <c r="D212" i="8"/>
  <c r="L211" i="8"/>
  <c r="J211" i="8"/>
  <c r="I211" i="8"/>
  <c r="H211" i="8"/>
  <c r="G211" i="8"/>
  <c r="F211" i="8"/>
  <c r="E211" i="8"/>
  <c r="D211" i="8"/>
  <c r="L210" i="8"/>
  <c r="J210" i="8"/>
  <c r="I210" i="8"/>
  <c r="H210" i="8"/>
  <c r="G210" i="8"/>
  <c r="F210" i="8"/>
  <c r="E210" i="8"/>
  <c r="D210" i="8"/>
  <c r="L209" i="8"/>
  <c r="J209" i="8"/>
  <c r="I209" i="8"/>
  <c r="H209" i="8"/>
  <c r="G209" i="8"/>
  <c r="F209" i="8"/>
  <c r="E209" i="8"/>
  <c r="D209" i="8"/>
  <c r="L208" i="8"/>
  <c r="J208" i="8"/>
  <c r="I208" i="8"/>
  <c r="I276" i="8" s="1"/>
  <c r="H208" i="8"/>
  <c r="G208" i="8"/>
  <c r="F208" i="8"/>
  <c r="E208" i="8"/>
  <c r="D208" i="8"/>
  <c r="D291" i="8" s="1"/>
  <c r="B205" i="8"/>
  <c r="B137" i="8"/>
  <c r="M134" i="8"/>
  <c r="L134" i="8" s="1"/>
  <c r="G134" i="8"/>
  <c r="E134" i="8"/>
  <c r="D134" i="8"/>
  <c r="M133" i="8"/>
  <c r="F133" i="8" s="1"/>
  <c r="M132" i="8"/>
  <c r="L132" i="8" s="1"/>
  <c r="G132" i="8"/>
  <c r="F132" i="8"/>
  <c r="E132" i="8"/>
  <c r="D132" i="8"/>
  <c r="M131" i="8"/>
  <c r="E131" i="8" s="1"/>
  <c r="I131" i="8"/>
  <c r="M130" i="8"/>
  <c r="E130" i="8" s="1"/>
  <c r="M129" i="8"/>
  <c r="I129" i="8" s="1"/>
  <c r="M128" i="8"/>
  <c r="L128" i="8" s="1"/>
  <c r="H128" i="8"/>
  <c r="F128" i="8"/>
  <c r="E128" i="8"/>
  <c r="D128" i="8"/>
  <c r="M127" i="8"/>
  <c r="L127" i="8" s="1"/>
  <c r="F127" i="8"/>
  <c r="D127" i="8"/>
  <c r="M126" i="8"/>
  <c r="F126" i="8" s="1"/>
  <c r="M125" i="8"/>
  <c r="L125" i="8" s="1"/>
  <c r="M124" i="8"/>
  <c r="L124" i="8" s="1"/>
  <c r="M123" i="8"/>
  <c r="L123" i="8" s="1"/>
  <c r="M122" i="8"/>
  <c r="I122" i="8" s="1"/>
  <c r="M121" i="8"/>
  <c r="L121" i="8" s="1"/>
  <c r="I121" i="8"/>
  <c r="M120" i="8"/>
  <c r="I120" i="8" s="1"/>
  <c r="M119" i="8"/>
  <c r="I119" i="8" s="1"/>
  <c r="L119" i="8"/>
  <c r="F119" i="8"/>
  <c r="M118" i="8"/>
  <c r="E118" i="8" s="1"/>
  <c r="M117" i="8"/>
  <c r="J117" i="8" s="1"/>
  <c r="M116" i="8"/>
  <c r="J116" i="8" s="1"/>
  <c r="L116" i="8"/>
  <c r="G116" i="8"/>
  <c r="M115" i="8"/>
  <c r="L115" i="8" s="1"/>
  <c r="M114" i="8"/>
  <c r="I114" i="8" s="1"/>
  <c r="M113" i="8"/>
  <c r="M112" i="8"/>
  <c r="G112" i="8" s="1"/>
  <c r="J112" i="8"/>
  <c r="M111" i="8"/>
  <c r="L111" i="8" s="1"/>
  <c r="M110" i="8"/>
  <c r="H110" i="8" s="1"/>
  <c r="I110" i="8"/>
  <c r="F110" i="8"/>
  <c r="M109" i="8"/>
  <c r="I109" i="8" s="1"/>
  <c r="J109" i="8"/>
  <c r="M108" i="8"/>
  <c r="L108" i="8" s="1"/>
  <c r="M107" i="8"/>
  <c r="L107" i="8" s="1"/>
  <c r="M106" i="8"/>
  <c r="I106" i="8" s="1"/>
  <c r="H106" i="8"/>
  <c r="G106" i="8"/>
  <c r="E106" i="8"/>
  <c r="M105" i="8"/>
  <c r="J105" i="8" s="1"/>
  <c r="H105" i="8"/>
  <c r="M104" i="8"/>
  <c r="J104" i="8" s="1"/>
  <c r="M103" i="8"/>
  <c r="L103" i="8" s="1"/>
  <c r="F103" i="8"/>
  <c r="M102" i="8"/>
  <c r="F102" i="8" s="1"/>
  <c r="G102" i="8"/>
  <c r="M101" i="8"/>
  <c r="L101" i="8" s="1"/>
  <c r="M100" i="8"/>
  <c r="M99" i="8"/>
  <c r="D99" i="8" s="1"/>
  <c r="L99" i="8"/>
  <c r="G99" i="8"/>
  <c r="M98" i="8"/>
  <c r="I98" i="8" s="1"/>
  <c r="M97" i="8"/>
  <c r="I97" i="8"/>
  <c r="M96" i="8"/>
  <c r="L96" i="8" s="1"/>
  <c r="M95" i="8"/>
  <c r="L95" i="8" s="1"/>
  <c r="M94" i="8"/>
  <c r="I94" i="8" s="1"/>
  <c r="J94" i="8"/>
  <c r="G94" i="8"/>
  <c r="E94" i="8"/>
  <c r="M93" i="8"/>
  <c r="D93" i="8" s="1"/>
  <c r="H93" i="8"/>
  <c r="M92" i="8"/>
  <c r="L92" i="8" s="1"/>
  <c r="E92" i="8"/>
  <c r="M91" i="8"/>
  <c r="I91" i="8" s="1"/>
  <c r="L91" i="8"/>
  <c r="D91" i="8"/>
  <c r="M90" i="8"/>
  <c r="J90" i="8" s="1"/>
  <c r="M89" i="8"/>
  <c r="I89" i="8" s="1"/>
  <c r="H89" i="8"/>
  <c r="E89" i="8"/>
  <c r="M88" i="8"/>
  <c r="L88" i="8"/>
  <c r="J88" i="8"/>
  <c r="I88" i="8"/>
  <c r="G88" i="8"/>
  <c r="F88" i="8"/>
  <c r="E88" i="8"/>
  <c r="D88" i="8"/>
  <c r="M87" i="8"/>
  <c r="I87" i="8"/>
  <c r="H87" i="8"/>
  <c r="G87" i="8"/>
  <c r="F87" i="8"/>
  <c r="D87" i="8"/>
  <c r="M86" i="8"/>
  <c r="D86" i="8" s="1"/>
  <c r="M85" i="8"/>
  <c r="L85" i="8" s="1"/>
  <c r="D85" i="8"/>
  <c r="M84" i="8"/>
  <c r="J84" i="8" s="1"/>
  <c r="L84" i="8"/>
  <c r="F84" i="8"/>
  <c r="M83" i="8"/>
  <c r="J83" i="8" s="1"/>
  <c r="M82" i="8"/>
  <c r="G82" i="8" s="1"/>
  <c r="E82" i="8"/>
  <c r="M81" i="8"/>
  <c r="L81" i="8" s="1"/>
  <c r="M80" i="8"/>
  <c r="L80" i="8" s="1"/>
  <c r="M79" i="8"/>
  <c r="I79" i="8" s="1"/>
  <c r="J79" i="8"/>
  <c r="H79" i="8"/>
  <c r="D79" i="8"/>
  <c r="M78" i="8"/>
  <c r="I78" i="8" s="1"/>
  <c r="J78" i="8"/>
  <c r="M77" i="8"/>
  <c r="J77" i="8" s="1"/>
  <c r="E77" i="8"/>
  <c r="M76" i="8"/>
  <c r="J76" i="8" s="1"/>
  <c r="M75" i="8"/>
  <c r="J75" i="8" s="1"/>
  <c r="L75" i="8"/>
  <c r="I75" i="8"/>
  <c r="H75" i="8"/>
  <c r="G75" i="8"/>
  <c r="F75" i="8"/>
  <c r="E75" i="8"/>
  <c r="D75" i="8"/>
  <c r="M74" i="8"/>
  <c r="D74" i="8" s="1"/>
  <c r="J74" i="8"/>
  <c r="H74" i="8"/>
  <c r="M73" i="8"/>
  <c r="L73" i="8" s="1"/>
  <c r="E73" i="8"/>
  <c r="M72" i="8"/>
  <c r="L72" i="8" s="1"/>
  <c r="B69" i="8"/>
  <c r="M67" i="8"/>
  <c r="M135" i="8" s="1"/>
  <c r="L67" i="8"/>
  <c r="J67" i="8"/>
  <c r="I67" i="8"/>
  <c r="H67" i="8"/>
  <c r="G67" i="8"/>
  <c r="F67" i="8"/>
  <c r="E67" i="8"/>
  <c r="D67" i="8"/>
  <c r="K66" i="8"/>
  <c r="K65" i="8"/>
  <c r="K64" i="8"/>
  <c r="K268" i="8" s="1"/>
  <c r="K63" i="8"/>
  <c r="K62" i="8"/>
  <c r="K61" i="8"/>
  <c r="K60" i="8"/>
  <c r="K59" i="8"/>
  <c r="K263" i="8" s="1"/>
  <c r="K58" i="8"/>
  <c r="K57" i="8"/>
  <c r="K261" i="8" s="1"/>
  <c r="K56" i="8"/>
  <c r="K260" i="8" s="1"/>
  <c r="K55" i="8"/>
  <c r="K259" i="8" s="1"/>
  <c r="K54" i="8"/>
  <c r="K53" i="8"/>
  <c r="K257" i="8" s="1"/>
  <c r="K52" i="8"/>
  <c r="K256" i="8" s="1"/>
  <c r="K51" i="8"/>
  <c r="K255" i="8" s="1"/>
  <c r="K50" i="8"/>
  <c r="K254" i="8" s="1"/>
  <c r="K49" i="8"/>
  <c r="K253" i="8" s="1"/>
  <c r="K48" i="8"/>
  <c r="K252" i="8" s="1"/>
  <c r="K47" i="8"/>
  <c r="K251" i="8" s="1"/>
  <c r="K46" i="8"/>
  <c r="K250" i="8" s="1"/>
  <c r="K45" i="8"/>
  <c r="K249" i="8" s="1"/>
  <c r="K44" i="8"/>
  <c r="K248" i="8" s="1"/>
  <c r="K43" i="8"/>
  <c r="K247" i="8" s="1"/>
  <c r="K42" i="8"/>
  <c r="K246" i="8" s="1"/>
  <c r="K41" i="8"/>
  <c r="K40" i="8"/>
  <c r="K39" i="8"/>
  <c r="K38" i="8"/>
  <c r="K242" i="8" s="1"/>
  <c r="K37" i="8"/>
  <c r="K241" i="8" s="1"/>
  <c r="K36" i="8"/>
  <c r="K35" i="8"/>
  <c r="K239" i="8" s="1"/>
  <c r="K34" i="8"/>
  <c r="K238" i="8" s="1"/>
  <c r="K33" i="8"/>
  <c r="K32" i="8"/>
  <c r="K236" i="8" s="1"/>
  <c r="K31" i="8"/>
  <c r="K30" i="8"/>
  <c r="K29" i="8"/>
  <c r="K233" i="8" s="1"/>
  <c r="K28" i="8"/>
  <c r="K232" i="8" s="1"/>
  <c r="K27" i="8"/>
  <c r="K231" i="8" s="1"/>
  <c r="K26" i="8"/>
  <c r="K230" i="8" s="1"/>
  <c r="K25" i="8"/>
  <c r="K229" i="8" s="1"/>
  <c r="K24" i="8"/>
  <c r="K228" i="8" s="1"/>
  <c r="K23" i="8"/>
  <c r="K22" i="8"/>
  <c r="K21" i="8"/>
  <c r="K225" i="8" s="1"/>
  <c r="K20" i="8"/>
  <c r="K19" i="8"/>
  <c r="K223" i="8" s="1"/>
  <c r="K18" i="8"/>
  <c r="K222" i="8" s="1"/>
  <c r="K17" i="8"/>
  <c r="K221" i="8" s="1"/>
  <c r="K16" i="8"/>
  <c r="K15" i="8"/>
  <c r="K14" i="8"/>
  <c r="K218" i="8" s="1"/>
  <c r="K13" i="8"/>
  <c r="K217" i="8" s="1"/>
  <c r="K12" i="8"/>
  <c r="K11" i="8"/>
  <c r="K215" i="8" s="1"/>
  <c r="K10" i="8"/>
  <c r="K214" i="8" s="1"/>
  <c r="K9" i="8"/>
  <c r="K213" i="8" s="1"/>
  <c r="K8" i="8"/>
  <c r="K7" i="8"/>
  <c r="K6" i="8"/>
  <c r="K210" i="8" s="1"/>
  <c r="K5" i="8"/>
  <c r="K209" i="8" s="1"/>
  <c r="K4" i="8"/>
  <c r="F67" i="7"/>
  <c r="F72" i="7"/>
  <c r="F73" i="7"/>
  <c r="F74" i="7"/>
  <c r="F75" i="7"/>
  <c r="F76" i="7"/>
  <c r="F77" i="7"/>
  <c r="F78" i="7"/>
  <c r="F79" i="7"/>
  <c r="F80" i="7"/>
  <c r="F81" i="7"/>
  <c r="F82" i="7"/>
  <c r="F83" i="7"/>
  <c r="B273" i="7"/>
  <c r="L270" i="7"/>
  <c r="J270" i="7"/>
  <c r="I270" i="7"/>
  <c r="H270" i="7"/>
  <c r="G270" i="7"/>
  <c r="F270" i="7"/>
  <c r="E270" i="7"/>
  <c r="D270" i="7"/>
  <c r="L269" i="7"/>
  <c r="J269" i="7"/>
  <c r="I269" i="7"/>
  <c r="H269" i="7"/>
  <c r="G269" i="7"/>
  <c r="F269" i="7"/>
  <c r="E269" i="7"/>
  <c r="D269" i="7"/>
  <c r="L268" i="7"/>
  <c r="J268" i="7"/>
  <c r="I268" i="7"/>
  <c r="H268" i="7"/>
  <c r="G268" i="7"/>
  <c r="F268" i="7"/>
  <c r="E268" i="7"/>
  <c r="D268" i="7"/>
  <c r="L267" i="7"/>
  <c r="J267" i="7"/>
  <c r="I267" i="7"/>
  <c r="H267" i="7"/>
  <c r="G267" i="7"/>
  <c r="F267" i="7"/>
  <c r="E267" i="7"/>
  <c r="D267" i="7"/>
  <c r="L266" i="7"/>
  <c r="J266" i="7"/>
  <c r="I266" i="7"/>
  <c r="H266" i="7"/>
  <c r="G266" i="7"/>
  <c r="F266" i="7"/>
  <c r="E266" i="7"/>
  <c r="D266" i="7"/>
  <c r="L265" i="7"/>
  <c r="J265" i="7"/>
  <c r="I265" i="7"/>
  <c r="H265" i="7"/>
  <c r="G265" i="7"/>
  <c r="F265" i="7"/>
  <c r="E265" i="7"/>
  <c r="D265" i="7"/>
  <c r="L264" i="7"/>
  <c r="J264" i="7"/>
  <c r="I264" i="7"/>
  <c r="H264" i="7"/>
  <c r="G264" i="7"/>
  <c r="F264" i="7"/>
  <c r="E264" i="7"/>
  <c r="D264" i="7"/>
  <c r="L263" i="7"/>
  <c r="J263" i="7"/>
  <c r="I263" i="7"/>
  <c r="H263" i="7"/>
  <c r="G263" i="7"/>
  <c r="F263" i="7"/>
  <c r="E263" i="7"/>
  <c r="D263" i="7"/>
  <c r="L262" i="7"/>
  <c r="J262" i="7"/>
  <c r="I262" i="7"/>
  <c r="H262" i="7"/>
  <c r="G262" i="7"/>
  <c r="F262" i="7"/>
  <c r="E262" i="7"/>
  <c r="D262" i="7"/>
  <c r="L261" i="7"/>
  <c r="J261" i="7"/>
  <c r="I261" i="7"/>
  <c r="H261" i="7"/>
  <c r="G261" i="7"/>
  <c r="F261" i="7"/>
  <c r="E261" i="7"/>
  <c r="D261" i="7"/>
  <c r="L260" i="7"/>
  <c r="J260" i="7"/>
  <c r="I260" i="7"/>
  <c r="H260" i="7"/>
  <c r="G260" i="7"/>
  <c r="F260" i="7"/>
  <c r="E260" i="7"/>
  <c r="D260" i="7"/>
  <c r="L259" i="7"/>
  <c r="J259" i="7"/>
  <c r="I259" i="7"/>
  <c r="H259" i="7"/>
  <c r="G259" i="7"/>
  <c r="F259" i="7"/>
  <c r="E259" i="7"/>
  <c r="D259" i="7"/>
  <c r="L258" i="7"/>
  <c r="J258" i="7"/>
  <c r="I258" i="7"/>
  <c r="H258" i="7"/>
  <c r="G258" i="7"/>
  <c r="F258" i="7"/>
  <c r="E258" i="7"/>
  <c r="D258" i="7"/>
  <c r="L257" i="7"/>
  <c r="J257" i="7"/>
  <c r="I257" i="7"/>
  <c r="H257" i="7"/>
  <c r="G257" i="7"/>
  <c r="F257" i="7"/>
  <c r="E257" i="7"/>
  <c r="D257" i="7"/>
  <c r="L256" i="7"/>
  <c r="J256" i="7"/>
  <c r="I256" i="7"/>
  <c r="H256" i="7"/>
  <c r="G256" i="7"/>
  <c r="F256" i="7"/>
  <c r="E256" i="7"/>
  <c r="D256" i="7"/>
  <c r="L255" i="7"/>
  <c r="J255" i="7"/>
  <c r="I255" i="7"/>
  <c r="H255" i="7"/>
  <c r="G255" i="7"/>
  <c r="F255" i="7"/>
  <c r="E255" i="7"/>
  <c r="D255" i="7"/>
  <c r="L254" i="7"/>
  <c r="J254" i="7"/>
  <c r="I254" i="7"/>
  <c r="H254" i="7"/>
  <c r="G254" i="7"/>
  <c r="F254" i="7"/>
  <c r="E254" i="7"/>
  <c r="D254" i="7"/>
  <c r="L253" i="7"/>
  <c r="J253" i="7"/>
  <c r="I253" i="7"/>
  <c r="H253" i="7"/>
  <c r="G253" i="7"/>
  <c r="F253" i="7"/>
  <c r="E253" i="7"/>
  <c r="D253" i="7"/>
  <c r="L252" i="7"/>
  <c r="J252" i="7"/>
  <c r="I252" i="7"/>
  <c r="H252" i="7"/>
  <c r="G252" i="7"/>
  <c r="F252" i="7"/>
  <c r="E252" i="7"/>
  <c r="D252" i="7"/>
  <c r="L251" i="7"/>
  <c r="J251" i="7"/>
  <c r="I251" i="7"/>
  <c r="H251" i="7"/>
  <c r="G251" i="7"/>
  <c r="F251" i="7"/>
  <c r="E251" i="7"/>
  <c r="D251" i="7"/>
  <c r="L250" i="7"/>
  <c r="J250" i="7"/>
  <c r="I250" i="7"/>
  <c r="H250" i="7"/>
  <c r="G250" i="7"/>
  <c r="F250" i="7"/>
  <c r="E250" i="7"/>
  <c r="D250" i="7"/>
  <c r="L249" i="7"/>
  <c r="J249" i="7"/>
  <c r="I249" i="7"/>
  <c r="H249" i="7"/>
  <c r="G249" i="7"/>
  <c r="F249" i="7"/>
  <c r="E249" i="7"/>
  <c r="D249" i="7"/>
  <c r="L248" i="7"/>
  <c r="J248" i="7"/>
  <c r="I248" i="7"/>
  <c r="H248" i="7"/>
  <c r="G248" i="7"/>
  <c r="F248" i="7"/>
  <c r="E248" i="7"/>
  <c r="D248" i="7"/>
  <c r="L247" i="7"/>
  <c r="J247" i="7"/>
  <c r="I247" i="7"/>
  <c r="H247" i="7"/>
  <c r="G247" i="7"/>
  <c r="F247" i="7"/>
  <c r="E247" i="7"/>
  <c r="D247" i="7"/>
  <c r="L246" i="7"/>
  <c r="J246" i="7"/>
  <c r="I246" i="7"/>
  <c r="H246" i="7"/>
  <c r="G246" i="7"/>
  <c r="F246" i="7"/>
  <c r="E246" i="7"/>
  <c r="D246" i="7"/>
  <c r="L245" i="7"/>
  <c r="J245" i="7"/>
  <c r="I245" i="7"/>
  <c r="H245" i="7"/>
  <c r="G245" i="7"/>
  <c r="F245" i="7"/>
  <c r="E245" i="7"/>
  <c r="D245" i="7"/>
  <c r="L244" i="7"/>
  <c r="J244" i="7"/>
  <c r="I244" i="7"/>
  <c r="H244" i="7"/>
  <c r="G244" i="7"/>
  <c r="F244" i="7"/>
  <c r="E244" i="7"/>
  <c r="D244" i="7"/>
  <c r="L243" i="7"/>
  <c r="J243" i="7"/>
  <c r="I243" i="7"/>
  <c r="H243" i="7"/>
  <c r="G243" i="7"/>
  <c r="F243" i="7"/>
  <c r="E243" i="7"/>
  <c r="D243" i="7"/>
  <c r="L242" i="7"/>
  <c r="J242" i="7"/>
  <c r="I242" i="7"/>
  <c r="H242" i="7"/>
  <c r="G242" i="7"/>
  <c r="F242" i="7"/>
  <c r="E242" i="7"/>
  <c r="D242" i="7"/>
  <c r="L241" i="7"/>
  <c r="J241" i="7"/>
  <c r="I241" i="7"/>
  <c r="H241" i="7"/>
  <c r="G241" i="7"/>
  <c r="F241" i="7"/>
  <c r="E241" i="7"/>
  <c r="D241" i="7"/>
  <c r="L240" i="7"/>
  <c r="J240" i="7"/>
  <c r="I240" i="7"/>
  <c r="H240" i="7"/>
  <c r="G240" i="7"/>
  <c r="F240" i="7"/>
  <c r="E240" i="7"/>
  <c r="D240" i="7"/>
  <c r="L239" i="7"/>
  <c r="J239" i="7"/>
  <c r="I239" i="7"/>
  <c r="H239" i="7"/>
  <c r="G239" i="7"/>
  <c r="F239" i="7"/>
  <c r="E239" i="7"/>
  <c r="D239" i="7"/>
  <c r="L238" i="7"/>
  <c r="J238" i="7"/>
  <c r="I238" i="7"/>
  <c r="H238" i="7"/>
  <c r="G238" i="7"/>
  <c r="F238" i="7"/>
  <c r="E238" i="7"/>
  <c r="D238" i="7"/>
  <c r="L237" i="7"/>
  <c r="J237" i="7"/>
  <c r="I237" i="7"/>
  <c r="H237" i="7"/>
  <c r="G237" i="7"/>
  <c r="F237" i="7"/>
  <c r="E237" i="7"/>
  <c r="D237" i="7"/>
  <c r="L236" i="7"/>
  <c r="J236" i="7"/>
  <c r="I236" i="7"/>
  <c r="H236" i="7"/>
  <c r="G236" i="7"/>
  <c r="F236" i="7"/>
  <c r="E236" i="7"/>
  <c r="D236" i="7"/>
  <c r="L235" i="7"/>
  <c r="J235" i="7"/>
  <c r="I235" i="7"/>
  <c r="H235" i="7"/>
  <c r="G235" i="7"/>
  <c r="F235" i="7"/>
  <c r="E235" i="7"/>
  <c r="D235" i="7"/>
  <c r="L234" i="7"/>
  <c r="J234" i="7"/>
  <c r="I234" i="7"/>
  <c r="H234" i="7"/>
  <c r="G234" i="7"/>
  <c r="F234" i="7"/>
  <c r="E234" i="7"/>
  <c r="D234" i="7"/>
  <c r="L233" i="7"/>
  <c r="J233" i="7"/>
  <c r="I233" i="7"/>
  <c r="H233" i="7"/>
  <c r="G233" i="7"/>
  <c r="F233" i="7"/>
  <c r="E233" i="7"/>
  <c r="D233" i="7"/>
  <c r="L232" i="7"/>
  <c r="J232" i="7"/>
  <c r="I232" i="7"/>
  <c r="H232" i="7"/>
  <c r="G232" i="7"/>
  <c r="F232" i="7"/>
  <c r="E232" i="7"/>
  <c r="D232" i="7"/>
  <c r="L231" i="7"/>
  <c r="J231" i="7"/>
  <c r="I231" i="7"/>
  <c r="H231" i="7"/>
  <c r="G231" i="7"/>
  <c r="F231" i="7"/>
  <c r="E231" i="7"/>
  <c r="D231" i="7"/>
  <c r="L230" i="7"/>
  <c r="J230" i="7"/>
  <c r="I230" i="7"/>
  <c r="H230" i="7"/>
  <c r="G230" i="7"/>
  <c r="F230" i="7"/>
  <c r="E230" i="7"/>
  <c r="D230" i="7"/>
  <c r="L229" i="7"/>
  <c r="J229" i="7"/>
  <c r="I229" i="7"/>
  <c r="H229" i="7"/>
  <c r="G229" i="7"/>
  <c r="F229" i="7"/>
  <c r="E229" i="7"/>
  <c r="D229" i="7"/>
  <c r="L228" i="7"/>
  <c r="J228" i="7"/>
  <c r="I228" i="7"/>
  <c r="H228" i="7"/>
  <c r="G228" i="7"/>
  <c r="F228" i="7"/>
  <c r="E228" i="7"/>
  <c r="D228" i="7"/>
  <c r="L227" i="7"/>
  <c r="J227" i="7"/>
  <c r="I227" i="7"/>
  <c r="H227" i="7"/>
  <c r="G227" i="7"/>
  <c r="F227" i="7"/>
  <c r="E227" i="7"/>
  <c r="D227" i="7"/>
  <c r="L226" i="7"/>
  <c r="J226" i="7"/>
  <c r="I226" i="7"/>
  <c r="H226" i="7"/>
  <c r="G226" i="7"/>
  <c r="F226" i="7"/>
  <c r="E226" i="7"/>
  <c r="D226" i="7"/>
  <c r="L225" i="7"/>
  <c r="J225" i="7"/>
  <c r="I225" i="7"/>
  <c r="H225" i="7"/>
  <c r="G225" i="7"/>
  <c r="F225" i="7"/>
  <c r="E225" i="7"/>
  <c r="D225" i="7"/>
  <c r="L224" i="7"/>
  <c r="J224" i="7"/>
  <c r="I224" i="7"/>
  <c r="H224" i="7"/>
  <c r="G224" i="7"/>
  <c r="F224" i="7"/>
  <c r="E224" i="7"/>
  <c r="D224" i="7"/>
  <c r="L223" i="7"/>
  <c r="J223" i="7"/>
  <c r="I223" i="7"/>
  <c r="H223" i="7"/>
  <c r="G223" i="7"/>
  <c r="F223" i="7"/>
  <c r="E223" i="7"/>
  <c r="D223" i="7"/>
  <c r="L222" i="7"/>
  <c r="J222" i="7"/>
  <c r="I222" i="7"/>
  <c r="H222" i="7"/>
  <c r="G222" i="7"/>
  <c r="F222" i="7"/>
  <c r="E222" i="7"/>
  <c r="D222" i="7"/>
  <c r="L221" i="7"/>
  <c r="J221" i="7"/>
  <c r="I221" i="7"/>
  <c r="H221" i="7"/>
  <c r="G221" i="7"/>
  <c r="F221" i="7"/>
  <c r="E221" i="7"/>
  <c r="D221" i="7"/>
  <c r="L220" i="7"/>
  <c r="J220" i="7"/>
  <c r="I220" i="7"/>
  <c r="H220" i="7"/>
  <c r="G220" i="7"/>
  <c r="F220" i="7"/>
  <c r="E220" i="7"/>
  <c r="D220" i="7"/>
  <c r="L219" i="7"/>
  <c r="J219" i="7"/>
  <c r="I219" i="7"/>
  <c r="H219" i="7"/>
  <c r="G219" i="7"/>
  <c r="F219" i="7"/>
  <c r="E219" i="7"/>
  <c r="D219" i="7"/>
  <c r="L218" i="7"/>
  <c r="J218" i="7"/>
  <c r="I218" i="7"/>
  <c r="H218" i="7"/>
  <c r="G218" i="7"/>
  <c r="F218" i="7"/>
  <c r="E218" i="7"/>
  <c r="D218" i="7"/>
  <c r="L217" i="7"/>
  <c r="J217" i="7"/>
  <c r="I217" i="7"/>
  <c r="H217" i="7"/>
  <c r="G217" i="7"/>
  <c r="F217" i="7"/>
  <c r="E217" i="7"/>
  <c r="D217" i="7"/>
  <c r="L216" i="7"/>
  <c r="J216" i="7"/>
  <c r="I216" i="7"/>
  <c r="H216" i="7"/>
  <c r="G216" i="7"/>
  <c r="F216" i="7"/>
  <c r="E216" i="7"/>
  <c r="D216" i="7"/>
  <c r="L215" i="7"/>
  <c r="J215" i="7"/>
  <c r="I215" i="7"/>
  <c r="H215" i="7"/>
  <c r="G215" i="7"/>
  <c r="F215" i="7"/>
  <c r="E215" i="7"/>
  <c r="D215" i="7"/>
  <c r="L214" i="7"/>
  <c r="J214" i="7"/>
  <c r="I214" i="7"/>
  <c r="H214" i="7"/>
  <c r="G214" i="7"/>
  <c r="F214" i="7"/>
  <c r="E214" i="7"/>
  <c r="D214" i="7"/>
  <c r="L213" i="7"/>
  <c r="J213" i="7"/>
  <c r="I213" i="7"/>
  <c r="H213" i="7"/>
  <c r="G213" i="7"/>
  <c r="F213" i="7"/>
  <c r="E213" i="7"/>
  <c r="D213" i="7"/>
  <c r="L212" i="7"/>
  <c r="J212" i="7"/>
  <c r="I212" i="7"/>
  <c r="H212" i="7"/>
  <c r="G212" i="7"/>
  <c r="F212" i="7"/>
  <c r="E212" i="7"/>
  <c r="D212" i="7"/>
  <c r="L211" i="7"/>
  <c r="J211" i="7"/>
  <c r="I211" i="7"/>
  <c r="H211" i="7"/>
  <c r="G211" i="7"/>
  <c r="F211" i="7"/>
  <c r="E211" i="7"/>
  <c r="D211" i="7"/>
  <c r="L210" i="7"/>
  <c r="J210" i="7"/>
  <c r="I210" i="7"/>
  <c r="H210" i="7"/>
  <c r="G210" i="7"/>
  <c r="F210" i="7"/>
  <c r="E210" i="7"/>
  <c r="D210" i="7"/>
  <c r="L209" i="7"/>
  <c r="J209" i="7"/>
  <c r="I209" i="7"/>
  <c r="H209" i="7"/>
  <c r="G209" i="7"/>
  <c r="F209" i="7"/>
  <c r="E209" i="7"/>
  <c r="D209" i="7"/>
  <c r="L208" i="7"/>
  <c r="J208" i="7"/>
  <c r="I208" i="7"/>
  <c r="H208" i="7"/>
  <c r="G208" i="7"/>
  <c r="F208" i="7"/>
  <c r="E208" i="7"/>
  <c r="D208" i="7"/>
  <c r="D329" i="7" s="1"/>
  <c r="B205" i="7"/>
  <c r="B137" i="7"/>
  <c r="M134" i="7"/>
  <c r="I134" i="7" s="1"/>
  <c r="M133" i="7"/>
  <c r="J133" i="7" s="1"/>
  <c r="E133" i="7"/>
  <c r="M132" i="7"/>
  <c r="L132" i="7" s="1"/>
  <c r="D132" i="7"/>
  <c r="M131" i="7"/>
  <c r="L131" i="7" s="1"/>
  <c r="M130" i="7"/>
  <c r="H130" i="7" s="1"/>
  <c r="L130" i="7"/>
  <c r="I130" i="7"/>
  <c r="D130" i="7"/>
  <c r="M129" i="7"/>
  <c r="M128" i="7"/>
  <c r="H128" i="7"/>
  <c r="M127" i="7"/>
  <c r="J127" i="7" s="1"/>
  <c r="M126" i="7"/>
  <c r="I126" i="7" s="1"/>
  <c r="D126" i="7"/>
  <c r="M125" i="7"/>
  <c r="I125" i="7" s="1"/>
  <c r="M124" i="7"/>
  <c r="L124" i="7" s="1"/>
  <c r="G124" i="7"/>
  <c r="M123" i="7"/>
  <c r="L123" i="7" s="1"/>
  <c r="J123" i="7"/>
  <c r="M122" i="7"/>
  <c r="J122" i="7" s="1"/>
  <c r="L122" i="7"/>
  <c r="I122" i="7"/>
  <c r="H122" i="7"/>
  <c r="D122" i="7"/>
  <c r="M121" i="7"/>
  <c r="I121" i="7" s="1"/>
  <c r="M120" i="7"/>
  <c r="L120" i="7" s="1"/>
  <c r="M119" i="7"/>
  <c r="G119" i="7" s="1"/>
  <c r="M118" i="7"/>
  <c r="G118" i="7" s="1"/>
  <c r="I118" i="7"/>
  <c r="H118" i="7"/>
  <c r="F118" i="7"/>
  <c r="E118" i="7"/>
  <c r="D118" i="7"/>
  <c r="M117" i="7"/>
  <c r="H117" i="7" s="1"/>
  <c r="F117" i="7"/>
  <c r="E117" i="7"/>
  <c r="M116" i="7"/>
  <c r="J116" i="7"/>
  <c r="M115" i="7"/>
  <c r="J115" i="7" s="1"/>
  <c r="M114" i="7"/>
  <c r="L114" i="7"/>
  <c r="J114" i="7"/>
  <c r="I114" i="7"/>
  <c r="H114" i="7"/>
  <c r="G114" i="7"/>
  <c r="F114" i="7"/>
  <c r="E114" i="7"/>
  <c r="D114" i="7"/>
  <c r="M113" i="7"/>
  <c r="J113" i="7" s="1"/>
  <c r="M112" i="7"/>
  <c r="H112" i="7" s="1"/>
  <c r="G112" i="7"/>
  <c r="D112" i="7"/>
  <c r="M111" i="7"/>
  <c r="G111" i="7" s="1"/>
  <c r="M110" i="7"/>
  <c r="L110" i="7" s="1"/>
  <c r="D110" i="7"/>
  <c r="M109" i="7"/>
  <c r="M108" i="7"/>
  <c r="G108" i="7" s="1"/>
  <c r="I108" i="7"/>
  <c r="M107" i="7"/>
  <c r="L107" i="7" s="1"/>
  <c r="H107" i="7"/>
  <c r="E107" i="7"/>
  <c r="M106" i="7"/>
  <c r="M105" i="7"/>
  <c r="G105" i="7" s="1"/>
  <c r="L105" i="7"/>
  <c r="E105" i="7"/>
  <c r="M104" i="7"/>
  <c r="I104" i="7" s="1"/>
  <c r="M103" i="7"/>
  <c r="L103" i="7" s="1"/>
  <c r="H103" i="7"/>
  <c r="G103" i="7"/>
  <c r="M102" i="7"/>
  <c r="J102" i="7" s="1"/>
  <c r="M101" i="7"/>
  <c r="L101" i="7" s="1"/>
  <c r="I101" i="7"/>
  <c r="D101" i="7"/>
  <c r="M100" i="7"/>
  <c r="I100" i="7" s="1"/>
  <c r="E100" i="7"/>
  <c r="M99" i="7"/>
  <c r="I99" i="7" s="1"/>
  <c r="M98" i="7"/>
  <c r="I98" i="7" s="1"/>
  <c r="J98" i="7"/>
  <c r="G98" i="7"/>
  <c r="M97" i="7"/>
  <c r="L97" i="7" s="1"/>
  <c r="D97" i="7"/>
  <c r="M96" i="7"/>
  <c r="F96" i="7" s="1"/>
  <c r="I96" i="7"/>
  <c r="G96" i="7"/>
  <c r="M95" i="7"/>
  <c r="I95" i="7" s="1"/>
  <c r="M94" i="7"/>
  <c r="M93" i="7"/>
  <c r="L93" i="7" s="1"/>
  <c r="M92" i="7"/>
  <c r="G92" i="7" s="1"/>
  <c r="I92" i="7"/>
  <c r="F92" i="7"/>
  <c r="M91" i="7"/>
  <c r="I91" i="7" s="1"/>
  <c r="E91" i="7"/>
  <c r="M90" i="7"/>
  <c r="J90" i="7" s="1"/>
  <c r="M89" i="7"/>
  <c r="I89" i="7" s="1"/>
  <c r="G89" i="7"/>
  <c r="M88" i="7"/>
  <c r="F88" i="7" s="1"/>
  <c r="M87" i="7"/>
  <c r="I87" i="7" s="1"/>
  <c r="H87" i="7"/>
  <c r="G87" i="7"/>
  <c r="M86" i="7"/>
  <c r="J86" i="7" s="1"/>
  <c r="M85" i="7"/>
  <c r="M84" i="7"/>
  <c r="J84" i="7" s="1"/>
  <c r="I84" i="7"/>
  <c r="G84" i="7"/>
  <c r="M83" i="7"/>
  <c r="L83" i="7" s="1"/>
  <c r="I83" i="7"/>
  <c r="H83" i="7"/>
  <c r="G83" i="7"/>
  <c r="M82" i="7"/>
  <c r="J82" i="7" s="1"/>
  <c r="G82" i="7"/>
  <c r="M81" i="7"/>
  <c r="L81" i="7" s="1"/>
  <c r="M80" i="7"/>
  <c r="J80" i="7"/>
  <c r="I80" i="7"/>
  <c r="G80" i="7"/>
  <c r="E80" i="7"/>
  <c r="M79" i="7"/>
  <c r="L79" i="7" s="1"/>
  <c r="M78" i="7"/>
  <c r="L78" i="7" s="1"/>
  <c r="I78" i="7"/>
  <c r="G78" i="7"/>
  <c r="E78" i="7"/>
  <c r="D78" i="7"/>
  <c r="M77" i="7"/>
  <c r="I77" i="7" s="1"/>
  <c r="L77" i="7"/>
  <c r="H77" i="7"/>
  <c r="G77" i="7"/>
  <c r="E77" i="7"/>
  <c r="D77" i="7"/>
  <c r="M76" i="7"/>
  <c r="I76" i="7" s="1"/>
  <c r="J76" i="7"/>
  <c r="M75" i="7"/>
  <c r="L75" i="7" s="1"/>
  <c r="I75" i="7"/>
  <c r="H75" i="7"/>
  <c r="D75" i="7"/>
  <c r="M74" i="7"/>
  <c r="L74" i="7" s="1"/>
  <c r="M73" i="7"/>
  <c r="G73" i="7" s="1"/>
  <c r="D73" i="7"/>
  <c r="M72" i="7"/>
  <c r="E72" i="7" s="1"/>
  <c r="B69" i="7"/>
  <c r="M67" i="7"/>
  <c r="M135" i="7" s="1"/>
  <c r="L67" i="7"/>
  <c r="J67" i="7"/>
  <c r="I67" i="7"/>
  <c r="H67" i="7"/>
  <c r="G67" i="7"/>
  <c r="E67" i="7"/>
  <c r="D67" i="7"/>
  <c r="K66" i="7"/>
  <c r="K65" i="7"/>
  <c r="K269" i="7" s="1"/>
  <c r="K64" i="7"/>
  <c r="K63" i="7"/>
  <c r="K62" i="7"/>
  <c r="K266" i="7" s="1"/>
  <c r="K61" i="7"/>
  <c r="K265" i="7" s="1"/>
  <c r="K60" i="7"/>
  <c r="K264" i="7" s="1"/>
  <c r="K59" i="7"/>
  <c r="K58" i="7"/>
  <c r="K57" i="7"/>
  <c r="K261" i="7" s="1"/>
  <c r="K56" i="7"/>
  <c r="K260" i="7" s="1"/>
  <c r="K55" i="7"/>
  <c r="K54" i="7"/>
  <c r="K258" i="7" s="1"/>
  <c r="K53" i="7"/>
  <c r="K52" i="7"/>
  <c r="K51" i="7"/>
  <c r="K50" i="7"/>
  <c r="K49" i="7"/>
  <c r="K253" i="7" s="1"/>
  <c r="K48" i="7"/>
  <c r="K252" i="7" s="1"/>
  <c r="K47" i="7"/>
  <c r="K46" i="7"/>
  <c r="K250" i="7" s="1"/>
  <c r="K45" i="7"/>
  <c r="K249" i="7" s="1"/>
  <c r="K44" i="7"/>
  <c r="K248" i="7" s="1"/>
  <c r="K43" i="7"/>
  <c r="K42" i="7"/>
  <c r="K246" i="7" s="1"/>
  <c r="K41" i="7"/>
  <c r="K40" i="7"/>
  <c r="K39" i="7"/>
  <c r="K243" i="7" s="1"/>
  <c r="K38" i="7"/>
  <c r="K242" i="7" s="1"/>
  <c r="K37" i="7"/>
  <c r="K241" i="7" s="1"/>
  <c r="K36" i="7"/>
  <c r="K35" i="7"/>
  <c r="K239" i="7" s="1"/>
  <c r="K34" i="7"/>
  <c r="K238" i="7" s="1"/>
  <c r="K33" i="7"/>
  <c r="K237" i="7" s="1"/>
  <c r="K32" i="7"/>
  <c r="K236" i="7" s="1"/>
  <c r="K31" i="7"/>
  <c r="K235" i="7" s="1"/>
  <c r="K30" i="7"/>
  <c r="K234" i="7" s="1"/>
  <c r="K29" i="7"/>
  <c r="K233" i="7" s="1"/>
  <c r="K28" i="7"/>
  <c r="K232" i="7" s="1"/>
  <c r="K27" i="7"/>
  <c r="K231" i="7" s="1"/>
  <c r="K26" i="7"/>
  <c r="K230" i="7" s="1"/>
  <c r="K25" i="7"/>
  <c r="K229" i="7" s="1"/>
  <c r="K24" i="7"/>
  <c r="K228" i="7" s="1"/>
  <c r="K23" i="7"/>
  <c r="K227" i="7" s="1"/>
  <c r="K22" i="7"/>
  <c r="K226" i="7" s="1"/>
  <c r="K21" i="7"/>
  <c r="K225" i="7" s="1"/>
  <c r="K20" i="7"/>
  <c r="K224" i="7" s="1"/>
  <c r="K19" i="7"/>
  <c r="K223" i="7" s="1"/>
  <c r="K18" i="7"/>
  <c r="K222" i="7" s="1"/>
  <c r="K17" i="7"/>
  <c r="K221" i="7" s="1"/>
  <c r="K16" i="7"/>
  <c r="K220" i="7" s="1"/>
  <c r="K15" i="7"/>
  <c r="K219" i="7" s="1"/>
  <c r="K14" i="7"/>
  <c r="K218" i="7" s="1"/>
  <c r="K13" i="7"/>
  <c r="K217" i="7" s="1"/>
  <c r="K12" i="7"/>
  <c r="K216" i="7" s="1"/>
  <c r="K11" i="7"/>
  <c r="K215" i="7" s="1"/>
  <c r="K10" i="7"/>
  <c r="K214" i="7" s="1"/>
  <c r="K9" i="7"/>
  <c r="K213" i="7" s="1"/>
  <c r="K8" i="7"/>
  <c r="K212" i="7" s="1"/>
  <c r="K7" i="7"/>
  <c r="K211" i="7" s="1"/>
  <c r="K6" i="7"/>
  <c r="K210" i="7" s="1"/>
  <c r="K5" i="7"/>
  <c r="K209" i="7" s="1"/>
  <c r="K4" i="7"/>
  <c r="K208" i="7" s="1"/>
  <c r="L67" i="6"/>
  <c r="L271" i="6" s="1"/>
  <c r="M67" i="6"/>
  <c r="M135" i="6" s="1"/>
  <c r="L135" i="6" s="1"/>
  <c r="B273" i="6"/>
  <c r="L270" i="6"/>
  <c r="J270" i="6"/>
  <c r="I270" i="6"/>
  <c r="H270" i="6"/>
  <c r="G270" i="6"/>
  <c r="F270" i="6"/>
  <c r="E270" i="6"/>
  <c r="D270" i="6"/>
  <c r="L269" i="6"/>
  <c r="J269" i="6"/>
  <c r="I269" i="6"/>
  <c r="H269" i="6"/>
  <c r="G269" i="6"/>
  <c r="F269" i="6"/>
  <c r="E269" i="6"/>
  <c r="D269" i="6"/>
  <c r="L268" i="6"/>
  <c r="J268" i="6"/>
  <c r="I268" i="6"/>
  <c r="H268" i="6"/>
  <c r="G268" i="6"/>
  <c r="F268" i="6"/>
  <c r="E268" i="6"/>
  <c r="D268" i="6"/>
  <c r="L267" i="6"/>
  <c r="J267" i="6"/>
  <c r="I267" i="6"/>
  <c r="H267" i="6"/>
  <c r="G267" i="6"/>
  <c r="F267" i="6"/>
  <c r="E267" i="6"/>
  <c r="D267" i="6"/>
  <c r="L266" i="6"/>
  <c r="J266" i="6"/>
  <c r="I266" i="6"/>
  <c r="H266" i="6"/>
  <c r="G266" i="6"/>
  <c r="F266" i="6"/>
  <c r="E266" i="6"/>
  <c r="D266" i="6"/>
  <c r="L265" i="6"/>
  <c r="J265" i="6"/>
  <c r="I265" i="6"/>
  <c r="H265" i="6"/>
  <c r="G265" i="6"/>
  <c r="F265" i="6"/>
  <c r="E265" i="6"/>
  <c r="D265" i="6"/>
  <c r="L264" i="6"/>
  <c r="J264" i="6"/>
  <c r="I264" i="6"/>
  <c r="H264" i="6"/>
  <c r="G264" i="6"/>
  <c r="F264" i="6"/>
  <c r="E264" i="6"/>
  <c r="D264" i="6"/>
  <c r="L263" i="6"/>
  <c r="J263" i="6"/>
  <c r="I263" i="6"/>
  <c r="H263" i="6"/>
  <c r="G263" i="6"/>
  <c r="F263" i="6"/>
  <c r="E263" i="6"/>
  <c r="D263" i="6"/>
  <c r="L262" i="6"/>
  <c r="J262" i="6"/>
  <c r="I262" i="6"/>
  <c r="H262" i="6"/>
  <c r="G262" i="6"/>
  <c r="F262" i="6"/>
  <c r="E262" i="6"/>
  <c r="D262" i="6"/>
  <c r="L261" i="6"/>
  <c r="J261" i="6"/>
  <c r="I261" i="6"/>
  <c r="H261" i="6"/>
  <c r="G261" i="6"/>
  <c r="F261" i="6"/>
  <c r="E261" i="6"/>
  <c r="D261" i="6"/>
  <c r="L260" i="6"/>
  <c r="J260" i="6"/>
  <c r="I260" i="6"/>
  <c r="H260" i="6"/>
  <c r="G260" i="6"/>
  <c r="F260" i="6"/>
  <c r="E260" i="6"/>
  <c r="D260" i="6"/>
  <c r="L259" i="6"/>
  <c r="J259" i="6"/>
  <c r="I259" i="6"/>
  <c r="H259" i="6"/>
  <c r="G259" i="6"/>
  <c r="F259" i="6"/>
  <c r="E259" i="6"/>
  <c r="D259" i="6"/>
  <c r="L258" i="6"/>
  <c r="J258" i="6"/>
  <c r="I258" i="6"/>
  <c r="H258" i="6"/>
  <c r="G258" i="6"/>
  <c r="F258" i="6"/>
  <c r="E258" i="6"/>
  <c r="D258" i="6"/>
  <c r="L257" i="6"/>
  <c r="J257" i="6"/>
  <c r="I257" i="6"/>
  <c r="H257" i="6"/>
  <c r="G257" i="6"/>
  <c r="F257" i="6"/>
  <c r="E257" i="6"/>
  <c r="D257" i="6"/>
  <c r="L256" i="6"/>
  <c r="J256" i="6"/>
  <c r="I256" i="6"/>
  <c r="H256" i="6"/>
  <c r="G256" i="6"/>
  <c r="F256" i="6"/>
  <c r="E256" i="6"/>
  <c r="D256" i="6"/>
  <c r="L255" i="6"/>
  <c r="J255" i="6"/>
  <c r="I255" i="6"/>
  <c r="H255" i="6"/>
  <c r="G255" i="6"/>
  <c r="F255" i="6"/>
  <c r="E255" i="6"/>
  <c r="D255" i="6"/>
  <c r="L254" i="6"/>
  <c r="J254" i="6"/>
  <c r="I254" i="6"/>
  <c r="H254" i="6"/>
  <c r="G254" i="6"/>
  <c r="F254" i="6"/>
  <c r="E254" i="6"/>
  <c r="D254" i="6"/>
  <c r="L253" i="6"/>
  <c r="J253" i="6"/>
  <c r="I253" i="6"/>
  <c r="H253" i="6"/>
  <c r="G253" i="6"/>
  <c r="F253" i="6"/>
  <c r="E253" i="6"/>
  <c r="D253" i="6"/>
  <c r="L252" i="6"/>
  <c r="J252" i="6"/>
  <c r="I252" i="6"/>
  <c r="H252" i="6"/>
  <c r="G252" i="6"/>
  <c r="F252" i="6"/>
  <c r="E252" i="6"/>
  <c r="D252" i="6"/>
  <c r="L251" i="6"/>
  <c r="J251" i="6"/>
  <c r="I251" i="6"/>
  <c r="H251" i="6"/>
  <c r="G251" i="6"/>
  <c r="F251" i="6"/>
  <c r="E251" i="6"/>
  <c r="D251" i="6"/>
  <c r="L250" i="6"/>
  <c r="J250" i="6"/>
  <c r="I250" i="6"/>
  <c r="H250" i="6"/>
  <c r="G250" i="6"/>
  <c r="F250" i="6"/>
  <c r="E250" i="6"/>
  <c r="D250" i="6"/>
  <c r="L249" i="6"/>
  <c r="J249" i="6"/>
  <c r="I249" i="6"/>
  <c r="H249" i="6"/>
  <c r="G249" i="6"/>
  <c r="F249" i="6"/>
  <c r="E249" i="6"/>
  <c r="D249" i="6"/>
  <c r="L248" i="6"/>
  <c r="J248" i="6"/>
  <c r="I248" i="6"/>
  <c r="H248" i="6"/>
  <c r="G248" i="6"/>
  <c r="F248" i="6"/>
  <c r="E248" i="6"/>
  <c r="D248" i="6"/>
  <c r="L247" i="6"/>
  <c r="J247" i="6"/>
  <c r="I247" i="6"/>
  <c r="H247" i="6"/>
  <c r="G247" i="6"/>
  <c r="F247" i="6"/>
  <c r="E247" i="6"/>
  <c r="D247" i="6"/>
  <c r="L246" i="6"/>
  <c r="J246" i="6"/>
  <c r="I246" i="6"/>
  <c r="H246" i="6"/>
  <c r="G246" i="6"/>
  <c r="F246" i="6"/>
  <c r="E246" i="6"/>
  <c r="D246" i="6"/>
  <c r="L245" i="6"/>
  <c r="J245" i="6"/>
  <c r="I245" i="6"/>
  <c r="H245" i="6"/>
  <c r="G245" i="6"/>
  <c r="F245" i="6"/>
  <c r="E245" i="6"/>
  <c r="D245" i="6"/>
  <c r="L244" i="6"/>
  <c r="J244" i="6"/>
  <c r="I244" i="6"/>
  <c r="H244" i="6"/>
  <c r="G244" i="6"/>
  <c r="F244" i="6"/>
  <c r="E244" i="6"/>
  <c r="D244" i="6"/>
  <c r="L243" i="6"/>
  <c r="J243" i="6"/>
  <c r="I243" i="6"/>
  <c r="H243" i="6"/>
  <c r="G243" i="6"/>
  <c r="F243" i="6"/>
  <c r="E243" i="6"/>
  <c r="D243" i="6"/>
  <c r="L242" i="6"/>
  <c r="J242" i="6"/>
  <c r="I242" i="6"/>
  <c r="H242" i="6"/>
  <c r="G242" i="6"/>
  <c r="F242" i="6"/>
  <c r="E242" i="6"/>
  <c r="D242" i="6"/>
  <c r="L241" i="6"/>
  <c r="J241" i="6"/>
  <c r="I241" i="6"/>
  <c r="H241" i="6"/>
  <c r="G241" i="6"/>
  <c r="F241" i="6"/>
  <c r="E241" i="6"/>
  <c r="D241" i="6"/>
  <c r="L240" i="6"/>
  <c r="J240" i="6"/>
  <c r="I240" i="6"/>
  <c r="H240" i="6"/>
  <c r="G240" i="6"/>
  <c r="F240" i="6"/>
  <c r="E240" i="6"/>
  <c r="D240" i="6"/>
  <c r="L239" i="6"/>
  <c r="J239" i="6"/>
  <c r="I239" i="6"/>
  <c r="H239" i="6"/>
  <c r="G239" i="6"/>
  <c r="F239" i="6"/>
  <c r="E239" i="6"/>
  <c r="D239" i="6"/>
  <c r="L238" i="6"/>
  <c r="J238" i="6"/>
  <c r="I238" i="6"/>
  <c r="H238" i="6"/>
  <c r="G238" i="6"/>
  <c r="F238" i="6"/>
  <c r="E238" i="6"/>
  <c r="D238" i="6"/>
  <c r="L237" i="6"/>
  <c r="J237" i="6"/>
  <c r="I237" i="6"/>
  <c r="H237" i="6"/>
  <c r="G237" i="6"/>
  <c r="F237" i="6"/>
  <c r="E237" i="6"/>
  <c r="D237" i="6"/>
  <c r="L236" i="6"/>
  <c r="J236" i="6"/>
  <c r="I236" i="6"/>
  <c r="H236" i="6"/>
  <c r="G236" i="6"/>
  <c r="F236" i="6"/>
  <c r="E236" i="6"/>
  <c r="D236" i="6"/>
  <c r="L235" i="6"/>
  <c r="J235" i="6"/>
  <c r="I235" i="6"/>
  <c r="H235" i="6"/>
  <c r="G235" i="6"/>
  <c r="F235" i="6"/>
  <c r="E235" i="6"/>
  <c r="D235" i="6"/>
  <c r="L234" i="6"/>
  <c r="J234" i="6"/>
  <c r="I234" i="6"/>
  <c r="H234" i="6"/>
  <c r="G234" i="6"/>
  <c r="F234" i="6"/>
  <c r="E234" i="6"/>
  <c r="D234" i="6"/>
  <c r="L233" i="6"/>
  <c r="J233" i="6"/>
  <c r="I233" i="6"/>
  <c r="H233" i="6"/>
  <c r="G233" i="6"/>
  <c r="F233" i="6"/>
  <c r="E233" i="6"/>
  <c r="D233" i="6"/>
  <c r="L232" i="6"/>
  <c r="J232" i="6"/>
  <c r="I232" i="6"/>
  <c r="H232" i="6"/>
  <c r="G232" i="6"/>
  <c r="F232" i="6"/>
  <c r="E232" i="6"/>
  <c r="D232" i="6"/>
  <c r="L231" i="6"/>
  <c r="J231" i="6"/>
  <c r="I231" i="6"/>
  <c r="H231" i="6"/>
  <c r="G231" i="6"/>
  <c r="F231" i="6"/>
  <c r="E231" i="6"/>
  <c r="D231" i="6"/>
  <c r="L230" i="6"/>
  <c r="J230" i="6"/>
  <c r="I230" i="6"/>
  <c r="H230" i="6"/>
  <c r="G230" i="6"/>
  <c r="F230" i="6"/>
  <c r="E230" i="6"/>
  <c r="D230" i="6"/>
  <c r="L229" i="6"/>
  <c r="J229" i="6"/>
  <c r="I229" i="6"/>
  <c r="H229" i="6"/>
  <c r="G229" i="6"/>
  <c r="F229" i="6"/>
  <c r="E229" i="6"/>
  <c r="D229" i="6"/>
  <c r="L228" i="6"/>
  <c r="J228" i="6"/>
  <c r="I228" i="6"/>
  <c r="H228" i="6"/>
  <c r="G228" i="6"/>
  <c r="F228" i="6"/>
  <c r="E228" i="6"/>
  <c r="D228" i="6"/>
  <c r="L227" i="6"/>
  <c r="J227" i="6"/>
  <c r="I227" i="6"/>
  <c r="H227" i="6"/>
  <c r="G227" i="6"/>
  <c r="F227" i="6"/>
  <c r="E227" i="6"/>
  <c r="D227" i="6"/>
  <c r="L226" i="6"/>
  <c r="J226" i="6"/>
  <c r="I226" i="6"/>
  <c r="H226" i="6"/>
  <c r="G226" i="6"/>
  <c r="F226" i="6"/>
  <c r="E226" i="6"/>
  <c r="D226" i="6"/>
  <c r="L225" i="6"/>
  <c r="J225" i="6"/>
  <c r="I225" i="6"/>
  <c r="H225" i="6"/>
  <c r="G225" i="6"/>
  <c r="F225" i="6"/>
  <c r="E225" i="6"/>
  <c r="D225" i="6"/>
  <c r="L224" i="6"/>
  <c r="J224" i="6"/>
  <c r="I224" i="6"/>
  <c r="H224" i="6"/>
  <c r="G224" i="6"/>
  <c r="F224" i="6"/>
  <c r="E224" i="6"/>
  <c r="D224" i="6"/>
  <c r="L223" i="6"/>
  <c r="J223" i="6"/>
  <c r="I223" i="6"/>
  <c r="H223" i="6"/>
  <c r="G223" i="6"/>
  <c r="F223" i="6"/>
  <c r="E223" i="6"/>
  <c r="D223" i="6"/>
  <c r="L222" i="6"/>
  <c r="J222" i="6"/>
  <c r="I222" i="6"/>
  <c r="H222" i="6"/>
  <c r="G222" i="6"/>
  <c r="F222" i="6"/>
  <c r="E222" i="6"/>
  <c r="D222" i="6"/>
  <c r="L221" i="6"/>
  <c r="J221" i="6"/>
  <c r="I221" i="6"/>
  <c r="H221" i="6"/>
  <c r="G221" i="6"/>
  <c r="F221" i="6"/>
  <c r="E221" i="6"/>
  <c r="D221" i="6"/>
  <c r="L220" i="6"/>
  <c r="J220" i="6"/>
  <c r="I220" i="6"/>
  <c r="H220" i="6"/>
  <c r="G220" i="6"/>
  <c r="F220" i="6"/>
  <c r="E220" i="6"/>
  <c r="D220" i="6"/>
  <c r="L219" i="6"/>
  <c r="J219" i="6"/>
  <c r="I219" i="6"/>
  <c r="H219" i="6"/>
  <c r="G219" i="6"/>
  <c r="F219" i="6"/>
  <c r="E219" i="6"/>
  <c r="D219" i="6"/>
  <c r="L218" i="6"/>
  <c r="J218" i="6"/>
  <c r="I218" i="6"/>
  <c r="H218" i="6"/>
  <c r="G218" i="6"/>
  <c r="F218" i="6"/>
  <c r="E218" i="6"/>
  <c r="D218" i="6"/>
  <c r="L217" i="6"/>
  <c r="J217" i="6"/>
  <c r="I217" i="6"/>
  <c r="H217" i="6"/>
  <c r="G217" i="6"/>
  <c r="F217" i="6"/>
  <c r="E217" i="6"/>
  <c r="D217" i="6"/>
  <c r="L216" i="6"/>
  <c r="J216" i="6"/>
  <c r="I216" i="6"/>
  <c r="H216" i="6"/>
  <c r="G216" i="6"/>
  <c r="F216" i="6"/>
  <c r="E216" i="6"/>
  <c r="D216" i="6"/>
  <c r="L215" i="6"/>
  <c r="J215" i="6"/>
  <c r="I215" i="6"/>
  <c r="H215" i="6"/>
  <c r="G215" i="6"/>
  <c r="F215" i="6"/>
  <c r="E215" i="6"/>
  <c r="D215" i="6"/>
  <c r="L214" i="6"/>
  <c r="J214" i="6"/>
  <c r="I214" i="6"/>
  <c r="H214" i="6"/>
  <c r="G214" i="6"/>
  <c r="F214" i="6"/>
  <c r="E214" i="6"/>
  <c r="D214" i="6"/>
  <c r="L213" i="6"/>
  <c r="J213" i="6"/>
  <c r="I213" i="6"/>
  <c r="H213" i="6"/>
  <c r="G213" i="6"/>
  <c r="F213" i="6"/>
  <c r="E213" i="6"/>
  <c r="D213" i="6"/>
  <c r="L212" i="6"/>
  <c r="J212" i="6"/>
  <c r="I212" i="6"/>
  <c r="H212" i="6"/>
  <c r="G212" i="6"/>
  <c r="F212" i="6"/>
  <c r="E212" i="6"/>
  <c r="D212" i="6"/>
  <c r="L211" i="6"/>
  <c r="J211" i="6"/>
  <c r="I211" i="6"/>
  <c r="H211" i="6"/>
  <c r="G211" i="6"/>
  <c r="F211" i="6"/>
  <c r="E211" i="6"/>
  <c r="D211" i="6"/>
  <c r="L210" i="6"/>
  <c r="J210" i="6"/>
  <c r="I210" i="6"/>
  <c r="H210" i="6"/>
  <c r="G210" i="6"/>
  <c r="F210" i="6"/>
  <c r="E210" i="6"/>
  <c r="E278" i="6" s="1"/>
  <c r="D210" i="6"/>
  <c r="L209" i="6"/>
  <c r="J209" i="6"/>
  <c r="I209" i="6"/>
  <c r="H209" i="6"/>
  <c r="G209" i="6"/>
  <c r="F209" i="6"/>
  <c r="E209" i="6"/>
  <c r="E277" i="6" s="1"/>
  <c r="D209" i="6"/>
  <c r="L208" i="6"/>
  <c r="J208" i="6"/>
  <c r="I208" i="6"/>
  <c r="H208" i="6"/>
  <c r="G208" i="6"/>
  <c r="F208" i="6"/>
  <c r="E208" i="6"/>
  <c r="D208" i="6"/>
  <c r="B205" i="6"/>
  <c r="B137" i="6"/>
  <c r="M134" i="6"/>
  <c r="H134" i="6" s="1"/>
  <c r="L134" i="6"/>
  <c r="F134" i="6"/>
  <c r="M133" i="6"/>
  <c r="L133" i="6" s="1"/>
  <c r="F133" i="6"/>
  <c r="M132" i="6"/>
  <c r="G132" i="6" s="1"/>
  <c r="M131" i="6"/>
  <c r="G131" i="6" s="1"/>
  <c r="J131" i="6"/>
  <c r="H131" i="6"/>
  <c r="F131" i="6"/>
  <c r="M130" i="6"/>
  <c r="L130" i="6"/>
  <c r="J130" i="6"/>
  <c r="I130" i="6"/>
  <c r="F130" i="6"/>
  <c r="E130" i="6"/>
  <c r="D130" i="6"/>
  <c r="M129" i="6"/>
  <c r="M128" i="6"/>
  <c r="L128" i="6" s="1"/>
  <c r="E128" i="6"/>
  <c r="M127" i="6"/>
  <c r="L127" i="6" s="1"/>
  <c r="M126" i="6"/>
  <c r="J126" i="6" s="1"/>
  <c r="M125" i="6"/>
  <c r="I125" i="6" s="1"/>
  <c r="M124" i="6"/>
  <c r="I124" i="6" s="1"/>
  <c r="L124" i="6"/>
  <c r="E124" i="6"/>
  <c r="M123" i="6"/>
  <c r="L123" i="6" s="1"/>
  <c r="M122" i="6"/>
  <c r="J122" i="6" s="1"/>
  <c r="M121" i="6"/>
  <c r="I121" i="6" s="1"/>
  <c r="L121" i="6"/>
  <c r="M120" i="6"/>
  <c r="E120" i="6" s="1"/>
  <c r="M119" i="6"/>
  <c r="L119" i="6" s="1"/>
  <c r="F119" i="6"/>
  <c r="M118" i="6"/>
  <c r="I118" i="6" s="1"/>
  <c r="M117" i="6"/>
  <c r="F117" i="6" s="1"/>
  <c r="J117" i="6"/>
  <c r="D117" i="6"/>
  <c r="M116" i="6"/>
  <c r="L116" i="6" s="1"/>
  <c r="M115" i="6"/>
  <c r="L115" i="6" s="1"/>
  <c r="J115" i="6"/>
  <c r="I115" i="6"/>
  <c r="H115" i="6"/>
  <c r="G115" i="6"/>
  <c r="F115" i="6"/>
  <c r="E115" i="6"/>
  <c r="M114" i="6"/>
  <c r="M113" i="6"/>
  <c r="F113" i="6" s="1"/>
  <c r="L113" i="6"/>
  <c r="J113" i="6"/>
  <c r="G113" i="6"/>
  <c r="E113" i="6"/>
  <c r="D113" i="6"/>
  <c r="M112" i="6"/>
  <c r="L112" i="6" s="1"/>
  <c r="M111" i="6"/>
  <c r="L111" i="6" s="1"/>
  <c r="H111" i="6"/>
  <c r="G111" i="6"/>
  <c r="F111" i="6"/>
  <c r="M110" i="6"/>
  <c r="J110" i="6" s="1"/>
  <c r="M109" i="6"/>
  <c r="D109" i="6" s="1"/>
  <c r="M108" i="6"/>
  <c r="L108" i="6" s="1"/>
  <c r="M107" i="6"/>
  <c r="E107" i="6" s="1"/>
  <c r="F107" i="6"/>
  <c r="M106" i="6"/>
  <c r="H106" i="6" s="1"/>
  <c r="J106" i="6"/>
  <c r="M105" i="6"/>
  <c r="L105" i="6"/>
  <c r="J105" i="6"/>
  <c r="G105" i="6"/>
  <c r="F105" i="6"/>
  <c r="D105" i="6"/>
  <c r="M104" i="6"/>
  <c r="D104" i="6" s="1"/>
  <c r="F104" i="6"/>
  <c r="M103" i="6"/>
  <c r="J103" i="6"/>
  <c r="I103" i="6"/>
  <c r="H103" i="6"/>
  <c r="G103" i="6"/>
  <c r="F103" i="6"/>
  <c r="E103" i="6"/>
  <c r="M102" i="6"/>
  <c r="L102" i="6" s="1"/>
  <c r="M101" i="6"/>
  <c r="L101" i="6" s="1"/>
  <c r="M100" i="6"/>
  <c r="L100" i="6" s="1"/>
  <c r="M99" i="6"/>
  <c r="G99" i="6" s="1"/>
  <c r="M98" i="6"/>
  <c r="G98" i="6" s="1"/>
  <c r="M97" i="6"/>
  <c r="H97" i="6" s="1"/>
  <c r="L97" i="6"/>
  <c r="J97" i="6"/>
  <c r="G97" i="6"/>
  <c r="D97" i="6"/>
  <c r="M96" i="6"/>
  <c r="J96" i="6" s="1"/>
  <c r="M95" i="6"/>
  <c r="H95" i="6" s="1"/>
  <c r="I95" i="6"/>
  <c r="G95" i="6"/>
  <c r="F95" i="6"/>
  <c r="M94" i="6"/>
  <c r="D94" i="6" s="1"/>
  <c r="L94" i="6"/>
  <c r="I94" i="6"/>
  <c r="H94" i="6"/>
  <c r="G94" i="6"/>
  <c r="E94" i="6"/>
  <c r="M93" i="6"/>
  <c r="L93" i="6" s="1"/>
  <c r="J93" i="6"/>
  <c r="G93" i="6"/>
  <c r="F93" i="6"/>
  <c r="D93" i="6"/>
  <c r="M92" i="6"/>
  <c r="D92" i="6" s="1"/>
  <c r="M91" i="6"/>
  <c r="H91" i="6" s="1"/>
  <c r="J91" i="6"/>
  <c r="M90" i="6"/>
  <c r="L90" i="6" s="1"/>
  <c r="I90" i="6"/>
  <c r="D90" i="6"/>
  <c r="M89" i="6"/>
  <c r="L89" i="6" s="1"/>
  <c r="M88" i="6"/>
  <c r="J88" i="6" s="1"/>
  <c r="M87" i="6"/>
  <c r="J87" i="6" s="1"/>
  <c r="G87" i="6"/>
  <c r="M86" i="6"/>
  <c r="J86" i="6" s="1"/>
  <c r="L86" i="6"/>
  <c r="E86" i="6"/>
  <c r="D86" i="6"/>
  <c r="M85" i="6"/>
  <c r="L85" i="6" s="1"/>
  <c r="F85" i="6"/>
  <c r="D85" i="6"/>
  <c r="M84" i="6"/>
  <c r="D84" i="6" s="1"/>
  <c r="G84" i="6"/>
  <c r="E84" i="6"/>
  <c r="M83" i="6"/>
  <c r="J83" i="6" s="1"/>
  <c r="G83" i="6"/>
  <c r="M82" i="6"/>
  <c r="L82" i="6" s="1"/>
  <c r="M81" i="6"/>
  <c r="I81" i="6" s="1"/>
  <c r="J81" i="6"/>
  <c r="E81" i="6"/>
  <c r="M80" i="6"/>
  <c r="J80" i="6" s="1"/>
  <c r="H80" i="6"/>
  <c r="D80" i="6"/>
  <c r="M79" i="6"/>
  <c r="J79" i="6" s="1"/>
  <c r="M78" i="6"/>
  <c r="F78" i="6" s="1"/>
  <c r="M77" i="6"/>
  <c r="L77" i="6" s="1"/>
  <c r="M76" i="6"/>
  <c r="L76" i="6" s="1"/>
  <c r="J76" i="6"/>
  <c r="I76" i="6"/>
  <c r="G76" i="6"/>
  <c r="M75" i="6"/>
  <c r="L75" i="6" s="1"/>
  <c r="I75" i="6"/>
  <c r="M74" i="6"/>
  <c r="E74" i="6"/>
  <c r="M73" i="6"/>
  <c r="L73" i="6" s="1"/>
  <c r="G73" i="6"/>
  <c r="M72" i="6"/>
  <c r="L72" i="6" s="1"/>
  <c r="J72" i="6"/>
  <c r="H72" i="6"/>
  <c r="G72" i="6"/>
  <c r="E72" i="6"/>
  <c r="B69" i="6"/>
  <c r="J67" i="6"/>
  <c r="I67" i="6"/>
  <c r="H67" i="6"/>
  <c r="G67" i="6"/>
  <c r="G271" i="6" s="1"/>
  <c r="F67" i="6"/>
  <c r="E67" i="6"/>
  <c r="D67" i="6"/>
  <c r="K66" i="6"/>
  <c r="K270" i="6" s="1"/>
  <c r="K65" i="6"/>
  <c r="K269" i="6" s="1"/>
  <c r="K64" i="6"/>
  <c r="K63" i="6"/>
  <c r="K62" i="6"/>
  <c r="K61" i="6"/>
  <c r="K60" i="6"/>
  <c r="K59" i="6"/>
  <c r="K263" i="6" s="1"/>
  <c r="K58" i="6"/>
  <c r="K57" i="6"/>
  <c r="K261" i="6" s="1"/>
  <c r="K56" i="6"/>
  <c r="K55" i="6"/>
  <c r="K259" i="6" s="1"/>
  <c r="K54" i="6"/>
  <c r="K53" i="6"/>
  <c r="K257" i="6" s="1"/>
  <c r="K52" i="6"/>
  <c r="K51" i="6"/>
  <c r="K255" i="6" s="1"/>
  <c r="K50" i="6"/>
  <c r="K49" i="6"/>
  <c r="K253" i="6" s="1"/>
  <c r="K48" i="6"/>
  <c r="K47" i="6"/>
  <c r="K251" i="6" s="1"/>
  <c r="K46" i="6"/>
  <c r="K45" i="6"/>
  <c r="K249" i="6" s="1"/>
  <c r="K44" i="6"/>
  <c r="K43" i="6"/>
  <c r="K247" i="6" s="1"/>
  <c r="K42" i="6"/>
  <c r="K246" i="6" s="1"/>
  <c r="K41" i="6"/>
  <c r="K245" i="6" s="1"/>
  <c r="K40" i="6"/>
  <c r="K39" i="6"/>
  <c r="K243" i="6" s="1"/>
  <c r="K38" i="6"/>
  <c r="K242" i="6" s="1"/>
  <c r="K37" i="6"/>
  <c r="K241" i="6" s="1"/>
  <c r="K36" i="6"/>
  <c r="K35" i="6"/>
  <c r="K239" i="6" s="1"/>
  <c r="K34" i="6"/>
  <c r="K238" i="6" s="1"/>
  <c r="K33" i="6"/>
  <c r="K237" i="6" s="1"/>
  <c r="K32" i="6"/>
  <c r="K236" i="6" s="1"/>
  <c r="K31" i="6"/>
  <c r="K235" i="6" s="1"/>
  <c r="K30" i="6"/>
  <c r="K234" i="6" s="1"/>
  <c r="K29" i="6"/>
  <c r="K233" i="6" s="1"/>
  <c r="K28" i="6"/>
  <c r="K232" i="6" s="1"/>
  <c r="K27" i="6"/>
  <c r="K231" i="6" s="1"/>
  <c r="K26" i="6"/>
  <c r="K230" i="6" s="1"/>
  <c r="K25" i="6"/>
  <c r="K229" i="6" s="1"/>
  <c r="K24" i="6"/>
  <c r="K228" i="6" s="1"/>
  <c r="K23" i="6"/>
  <c r="K227" i="6" s="1"/>
  <c r="K22" i="6"/>
  <c r="K226" i="6" s="1"/>
  <c r="K21" i="6"/>
  <c r="K225" i="6" s="1"/>
  <c r="K20" i="6"/>
  <c r="K224" i="6" s="1"/>
  <c r="K19" i="6"/>
  <c r="K223" i="6" s="1"/>
  <c r="K18" i="6"/>
  <c r="K222" i="6" s="1"/>
  <c r="K17" i="6"/>
  <c r="K221" i="6" s="1"/>
  <c r="K16" i="6"/>
  <c r="K220" i="6" s="1"/>
  <c r="K15" i="6"/>
  <c r="K219" i="6" s="1"/>
  <c r="K14" i="6"/>
  <c r="K218" i="6" s="1"/>
  <c r="K13" i="6"/>
  <c r="K217" i="6" s="1"/>
  <c r="K12" i="6"/>
  <c r="K216" i="6" s="1"/>
  <c r="K11" i="6"/>
  <c r="K215" i="6" s="1"/>
  <c r="K10" i="6"/>
  <c r="K214" i="6" s="1"/>
  <c r="K9" i="6"/>
  <c r="K213" i="6" s="1"/>
  <c r="K8" i="6"/>
  <c r="K212" i="6" s="1"/>
  <c r="K7" i="6"/>
  <c r="K211" i="6" s="1"/>
  <c r="K6" i="6"/>
  <c r="K210" i="6" s="1"/>
  <c r="K5" i="6"/>
  <c r="K209" i="6" s="1"/>
  <c r="K4" i="6"/>
  <c r="K208" i="6" s="1"/>
  <c r="F135" i="9" l="1"/>
  <c r="F271" i="9"/>
  <c r="F80" i="9"/>
  <c r="G93" i="9"/>
  <c r="D100" i="9"/>
  <c r="G101" i="9"/>
  <c r="E103" i="9"/>
  <c r="E105" i="9"/>
  <c r="E120" i="9"/>
  <c r="G129" i="9"/>
  <c r="J132" i="9"/>
  <c r="G80" i="9"/>
  <c r="E87" i="9"/>
  <c r="I93" i="9"/>
  <c r="F95" i="9"/>
  <c r="E100" i="9"/>
  <c r="H101" i="9"/>
  <c r="F103" i="9"/>
  <c r="G105" i="9"/>
  <c r="E109" i="9"/>
  <c r="J120" i="9"/>
  <c r="E124" i="9"/>
  <c r="D127" i="9"/>
  <c r="L129" i="9"/>
  <c r="L132" i="9"/>
  <c r="E85" i="9"/>
  <c r="H87" i="9"/>
  <c r="L101" i="9"/>
  <c r="L105" i="9"/>
  <c r="D131" i="9"/>
  <c r="J87" i="9"/>
  <c r="D93" i="9"/>
  <c r="D101" i="9"/>
  <c r="D132" i="9"/>
  <c r="J134" i="9"/>
  <c r="E80" i="9"/>
  <c r="E93" i="9"/>
  <c r="E96" i="9"/>
  <c r="E115" i="9"/>
  <c r="F320" i="9"/>
  <c r="D320" i="9"/>
  <c r="F284" i="9"/>
  <c r="F291" i="9"/>
  <c r="F308" i="9"/>
  <c r="D279" i="9"/>
  <c r="D288" i="9"/>
  <c r="D300" i="9"/>
  <c r="D307" i="9"/>
  <c r="K128" i="9"/>
  <c r="H135" i="9"/>
  <c r="E135" i="9"/>
  <c r="J72" i="9"/>
  <c r="O72" i="9" s="1"/>
  <c r="H76" i="9"/>
  <c r="I77" i="9"/>
  <c r="J90" i="9"/>
  <c r="D107" i="9"/>
  <c r="I114" i="9"/>
  <c r="I130" i="9"/>
  <c r="J133" i="9"/>
  <c r="L72" i="9"/>
  <c r="I76" i="9"/>
  <c r="L77" i="9"/>
  <c r="M149" i="9"/>
  <c r="H85" i="9"/>
  <c r="L90" i="9"/>
  <c r="F93" i="9"/>
  <c r="G94" i="9"/>
  <c r="D98" i="9"/>
  <c r="I99" i="9"/>
  <c r="D103" i="9"/>
  <c r="E104" i="9"/>
  <c r="D109" i="9"/>
  <c r="I113" i="9"/>
  <c r="J114" i="9"/>
  <c r="I120" i="9"/>
  <c r="D123" i="9"/>
  <c r="E125" i="9"/>
  <c r="J129" i="9"/>
  <c r="J130" i="9"/>
  <c r="L133" i="9"/>
  <c r="D77" i="9"/>
  <c r="F102" i="9"/>
  <c r="D108" i="9"/>
  <c r="F72" i="9"/>
  <c r="E77" i="9"/>
  <c r="D79" i="9"/>
  <c r="D86" i="9"/>
  <c r="F88" i="9"/>
  <c r="J93" i="9"/>
  <c r="J94" i="9"/>
  <c r="H98" i="9"/>
  <c r="G102" i="9"/>
  <c r="G103" i="9"/>
  <c r="I104" i="9"/>
  <c r="E108" i="9"/>
  <c r="E114" i="9"/>
  <c r="G123" i="9"/>
  <c r="E130" i="9"/>
  <c r="E131" i="9"/>
  <c r="E72" i="9"/>
  <c r="G72" i="9"/>
  <c r="F77" i="9"/>
  <c r="E79" i="9"/>
  <c r="G86" i="9"/>
  <c r="D90" i="9"/>
  <c r="H102" i="9"/>
  <c r="H103" i="9"/>
  <c r="G106" i="9"/>
  <c r="F108" i="9"/>
  <c r="D113" i="9"/>
  <c r="H117" i="9"/>
  <c r="J121" i="9"/>
  <c r="H123" i="9"/>
  <c r="I124" i="9"/>
  <c r="H131" i="9"/>
  <c r="G134" i="9"/>
  <c r="H72" i="9"/>
  <c r="F76" i="9"/>
  <c r="G77" i="9"/>
  <c r="G79" i="9"/>
  <c r="I86" i="9"/>
  <c r="H88" i="9"/>
  <c r="E90" i="9"/>
  <c r="D99" i="9"/>
  <c r="I102" i="9"/>
  <c r="I103" i="9"/>
  <c r="J108" i="9"/>
  <c r="E113" i="9"/>
  <c r="G114" i="9"/>
  <c r="I123" i="9"/>
  <c r="J124" i="9"/>
  <c r="G127" i="9"/>
  <c r="D129" i="9"/>
  <c r="G130" i="9"/>
  <c r="I131" i="9"/>
  <c r="D133" i="9"/>
  <c r="H134" i="9"/>
  <c r="G76" i="9"/>
  <c r="H77" i="9"/>
  <c r="H79" i="9"/>
  <c r="D85" i="9"/>
  <c r="J86" i="9"/>
  <c r="D94" i="9"/>
  <c r="E99" i="9"/>
  <c r="G113" i="9"/>
  <c r="L123" i="9"/>
  <c r="H130" i="9"/>
  <c r="L131" i="9"/>
  <c r="I134" i="9"/>
  <c r="K89" i="9"/>
  <c r="K113" i="9"/>
  <c r="K106" i="9"/>
  <c r="K82" i="9"/>
  <c r="G278" i="9"/>
  <c r="J135" i="9"/>
  <c r="H327" i="9"/>
  <c r="H328" i="9"/>
  <c r="H335" i="9"/>
  <c r="H336" i="9"/>
  <c r="H337" i="9"/>
  <c r="K83" i="9"/>
  <c r="I321" i="9"/>
  <c r="I322" i="9"/>
  <c r="K72" i="9"/>
  <c r="J287" i="9"/>
  <c r="K91" i="9"/>
  <c r="K112" i="9"/>
  <c r="D336" i="9"/>
  <c r="D301" i="9"/>
  <c r="D309" i="9"/>
  <c r="D311" i="9"/>
  <c r="F293" i="9"/>
  <c r="K120" i="9"/>
  <c r="K129" i="9"/>
  <c r="E278" i="9"/>
  <c r="E287" i="9"/>
  <c r="E288" i="9"/>
  <c r="K116" i="9"/>
  <c r="I135" i="9"/>
  <c r="J73" i="9"/>
  <c r="G73" i="9"/>
  <c r="M161" i="9"/>
  <c r="M145" i="9"/>
  <c r="M140" i="9"/>
  <c r="H74" i="9"/>
  <c r="M142" i="9"/>
  <c r="F74" i="9"/>
  <c r="F75" i="9"/>
  <c r="M143" i="9"/>
  <c r="E75" i="9"/>
  <c r="M146" i="9"/>
  <c r="H78" i="9"/>
  <c r="L78" i="9"/>
  <c r="L84" i="9"/>
  <c r="D84" i="9"/>
  <c r="H84" i="9"/>
  <c r="G84" i="9"/>
  <c r="K92" i="9"/>
  <c r="H97" i="9"/>
  <c r="J97" i="9"/>
  <c r="M165" i="9"/>
  <c r="M186" i="9"/>
  <c r="L118" i="9"/>
  <c r="D118" i="9"/>
  <c r="I118" i="9"/>
  <c r="H118" i="9"/>
  <c r="E118" i="9"/>
  <c r="M190" i="9"/>
  <c r="L122" i="9"/>
  <c r="D122" i="9"/>
  <c r="E122" i="9"/>
  <c r="J122" i="9"/>
  <c r="K124" i="9"/>
  <c r="H126" i="9"/>
  <c r="M155" i="9"/>
  <c r="M160" i="9"/>
  <c r="M171" i="9"/>
  <c r="M182" i="9"/>
  <c r="M191" i="9"/>
  <c r="K125" i="9"/>
  <c r="D73" i="9"/>
  <c r="D74" i="9"/>
  <c r="D75" i="9"/>
  <c r="D78" i="9"/>
  <c r="G81" i="9"/>
  <c r="L92" i="9"/>
  <c r="K93" i="9"/>
  <c r="J96" i="9"/>
  <c r="L96" i="9"/>
  <c r="J107" i="9"/>
  <c r="M175" i="9"/>
  <c r="I107" i="9"/>
  <c r="H107" i="9"/>
  <c r="E107" i="9"/>
  <c r="M179" i="9"/>
  <c r="J111" i="9"/>
  <c r="F111" i="9"/>
  <c r="E111" i="9"/>
  <c r="K117" i="9"/>
  <c r="M141" i="9"/>
  <c r="M199" i="9"/>
  <c r="K67" i="9"/>
  <c r="K271" i="9" s="1"/>
  <c r="E73" i="9"/>
  <c r="G75" i="9"/>
  <c r="E78" i="9"/>
  <c r="F83" i="9"/>
  <c r="I83" i="9"/>
  <c r="H83" i="9"/>
  <c r="M151" i="9"/>
  <c r="D97" i="9"/>
  <c r="K215" i="9"/>
  <c r="K79" i="9"/>
  <c r="K223" i="9"/>
  <c r="K87" i="9"/>
  <c r="K231" i="9"/>
  <c r="K95" i="9"/>
  <c r="K247" i="9"/>
  <c r="K111" i="9"/>
  <c r="K127" i="9"/>
  <c r="L135" i="9"/>
  <c r="F73" i="9"/>
  <c r="G74" i="9"/>
  <c r="H75" i="9"/>
  <c r="F78" i="9"/>
  <c r="L81" i="9"/>
  <c r="H82" i="9"/>
  <c r="J82" i="9"/>
  <c r="I82" i="9"/>
  <c r="M150" i="9"/>
  <c r="E84" i="9"/>
  <c r="K90" i="9"/>
  <c r="L91" i="9"/>
  <c r="D91" i="9"/>
  <c r="G91" i="9"/>
  <c r="M159" i="9"/>
  <c r="F91" i="9"/>
  <c r="D96" i="9"/>
  <c r="E97" i="9"/>
  <c r="K100" i="9"/>
  <c r="M174" i="9"/>
  <c r="L106" i="9"/>
  <c r="D106" i="9"/>
  <c r="J106" i="9"/>
  <c r="I106" i="9"/>
  <c r="L110" i="9"/>
  <c r="D110" i="9"/>
  <c r="G110" i="9"/>
  <c r="M178" i="9"/>
  <c r="F110" i="9"/>
  <c r="J117" i="9"/>
  <c r="I117" i="9"/>
  <c r="E117" i="9"/>
  <c r="G121" i="9"/>
  <c r="M189" i="9"/>
  <c r="E121" i="9"/>
  <c r="K133" i="9"/>
  <c r="J288" i="9"/>
  <c r="I323" i="9"/>
  <c r="I324" i="9"/>
  <c r="I325" i="9"/>
  <c r="I326" i="9"/>
  <c r="K126" i="9"/>
  <c r="O86" i="9"/>
  <c r="K94" i="9"/>
  <c r="M194" i="9"/>
  <c r="L126" i="9"/>
  <c r="D126" i="9"/>
  <c r="J126" i="9"/>
  <c r="G126" i="9"/>
  <c r="H73" i="9"/>
  <c r="I74" i="9"/>
  <c r="I75" i="9"/>
  <c r="G78" i="9"/>
  <c r="J81" i="9"/>
  <c r="I81" i="9"/>
  <c r="K86" i="9"/>
  <c r="F97" i="9"/>
  <c r="G122" i="9"/>
  <c r="M144" i="9"/>
  <c r="M164" i="9"/>
  <c r="J297" i="9"/>
  <c r="J298" i="9"/>
  <c r="J299" i="9"/>
  <c r="J300" i="9"/>
  <c r="J301" i="9"/>
  <c r="J302" i="9"/>
  <c r="E74" i="9"/>
  <c r="J92" i="9"/>
  <c r="F92" i="9"/>
  <c r="E92" i="9"/>
  <c r="H338" i="9"/>
  <c r="K217" i="9"/>
  <c r="K81" i="9"/>
  <c r="K233" i="9"/>
  <c r="K97" i="9"/>
  <c r="K241" i="9"/>
  <c r="K105" i="9"/>
  <c r="K121" i="9"/>
  <c r="I73" i="9"/>
  <c r="J74" i="9"/>
  <c r="J75" i="9"/>
  <c r="I78" i="9"/>
  <c r="I79" i="9"/>
  <c r="L80" i="9"/>
  <c r="D80" i="9"/>
  <c r="K80" i="9"/>
  <c r="M148" i="9"/>
  <c r="J80" i="9"/>
  <c r="D82" i="9"/>
  <c r="E83" i="9"/>
  <c r="I84" i="9"/>
  <c r="K85" i="9"/>
  <c r="M158" i="9"/>
  <c r="F90" i="9"/>
  <c r="H90" i="9"/>
  <c r="G90" i="9"/>
  <c r="G92" i="9"/>
  <c r="F96" i="9"/>
  <c r="G97" i="9"/>
  <c r="K98" i="9"/>
  <c r="M168" i="9"/>
  <c r="I100" i="9"/>
  <c r="G100" i="9"/>
  <c r="F100" i="9"/>
  <c r="K101" i="9"/>
  <c r="F105" i="9"/>
  <c r="M173" i="9"/>
  <c r="J105" i="9"/>
  <c r="F107" i="9"/>
  <c r="K109" i="9"/>
  <c r="G111" i="9"/>
  <c r="H115" i="9"/>
  <c r="M184" i="9"/>
  <c r="H116" i="9"/>
  <c r="J116" i="9"/>
  <c r="G118" i="9"/>
  <c r="K119" i="9"/>
  <c r="M188" i="9"/>
  <c r="H120" i="9"/>
  <c r="G120" i="9"/>
  <c r="L120" i="9"/>
  <c r="H122" i="9"/>
  <c r="H127" i="9"/>
  <c r="K132" i="9"/>
  <c r="D135" i="9"/>
  <c r="M185" i="9"/>
  <c r="M195" i="9"/>
  <c r="F84" i="9"/>
  <c r="K114" i="9"/>
  <c r="K130" i="9"/>
  <c r="G135" i="9"/>
  <c r="K73" i="9"/>
  <c r="K74" i="9"/>
  <c r="K75" i="9"/>
  <c r="K76" i="9"/>
  <c r="K77" i="9"/>
  <c r="J78" i="9"/>
  <c r="D81" i="9"/>
  <c r="E82" i="9"/>
  <c r="G83" i="9"/>
  <c r="J84" i="9"/>
  <c r="H86" i="9"/>
  <c r="F86" i="9"/>
  <c r="M154" i="9"/>
  <c r="E86" i="9"/>
  <c r="M156" i="9"/>
  <c r="J88" i="9"/>
  <c r="I88" i="9"/>
  <c r="M157" i="9"/>
  <c r="H89" i="9"/>
  <c r="I89" i="9"/>
  <c r="G89" i="9"/>
  <c r="E91" i="9"/>
  <c r="H92" i="9"/>
  <c r="G96" i="9"/>
  <c r="I97" i="9"/>
  <c r="M167" i="9"/>
  <c r="H99" i="9"/>
  <c r="G99" i="9"/>
  <c r="K102" i="9"/>
  <c r="K103" i="9"/>
  <c r="H104" i="9"/>
  <c r="L104" i="9"/>
  <c r="M172" i="9"/>
  <c r="E106" i="9"/>
  <c r="G107" i="9"/>
  <c r="K108" i="9"/>
  <c r="F109" i="9"/>
  <c r="H109" i="9"/>
  <c r="G109" i="9"/>
  <c r="L109" i="9"/>
  <c r="M177" i="9"/>
  <c r="H111" i="9"/>
  <c r="D117" i="9"/>
  <c r="J118" i="9"/>
  <c r="D121" i="9"/>
  <c r="I122" i="9"/>
  <c r="L125" i="9"/>
  <c r="M193" i="9"/>
  <c r="H125" i="9"/>
  <c r="G125" i="9"/>
  <c r="M152" i="9"/>
  <c r="K246" i="9"/>
  <c r="K110" i="9"/>
  <c r="K134" i="9"/>
  <c r="D83" i="9"/>
  <c r="K235" i="9"/>
  <c r="K99" i="9"/>
  <c r="K115" i="9"/>
  <c r="L73" i="9"/>
  <c r="L74" i="9"/>
  <c r="L75" i="9"/>
  <c r="L76" i="9"/>
  <c r="D76" i="9"/>
  <c r="E76" i="9"/>
  <c r="K78" i="9"/>
  <c r="M147" i="9"/>
  <c r="F79" i="9"/>
  <c r="L79" i="9"/>
  <c r="E81" i="9"/>
  <c r="F82" i="9"/>
  <c r="J83" i="9"/>
  <c r="K84" i="9"/>
  <c r="J85" i="9"/>
  <c r="M153" i="9"/>
  <c r="G85" i="9"/>
  <c r="F85" i="9"/>
  <c r="H91" i="9"/>
  <c r="I92" i="9"/>
  <c r="H96" i="9"/>
  <c r="L97" i="9"/>
  <c r="M166" i="9"/>
  <c r="F98" i="9"/>
  <c r="J98" i="9"/>
  <c r="I98" i="9"/>
  <c r="F106" i="9"/>
  <c r="K107" i="9"/>
  <c r="E110" i="9"/>
  <c r="I111" i="9"/>
  <c r="M183" i="9"/>
  <c r="J115" i="9"/>
  <c r="L115" i="9"/>
  <c r="G115" i="9"/>
  <c r="G117" i="9"/>
  <c r="K118" i="9"/>
  <c r="H121" i="9"/>
  <c r="K122" i="9"/>
  <c r="K123" i="9"/>
  <c r="E126" i="9"/>
  <c r="J127" i="9"/>
  <c r="I127" i="9"/>
  <c r="E127" i="9"/>
  <c r="G279" i="9"/>
  <c r="G280" i="9"/>
  <c r="M196" i="9"/>
  <c r="H128" i="9"/>
  <c r="H108" i="9"/>
  <c r="M176" i="9"/>
  <c r="M187" i="9"/>
  <c r="J119" i="9"/>
  <c r="E128" i="9"/>
  <c r="M197" i="9"/>
  <c r="M200" i="9"/>
  <c r="I132" i="9"/>
  <c r="H132" i="9"/>
  <c r="M201" i="9"/>
  <c r="G133" i="9"/>
  <c r="I289" i="9"/>
  <c r="I290" i="9"/>
  <c r="I291" i="9"/>
  <c r="I292" i="9"/>
  <c r="I293" i="9"/>
  <c r="I294" i="9"/>
  <c r="H303" i="9"/>
  <c r="H304" i="9"/>
  <c r="H305" i="9"/>
  <c r="H306" i="9"/>
  <c r="H307" i="9"/>
  <c r="H308" i="9"/>
  <c r="H309" i="9"/>
  <c r="H310" i="9"/>
  <c r="G329" i="9"/>
  <c r="G330" i="9"/>
  <c r="G331" i="9"/>
  <c r="G332" i="9"/>
  <c r="G333" i="9"/>
  <c r="G334" i="9"/>
  <c r="G337" i="9"/>
  <c r="G338" i="9"/>
  <c r="D280" i="9"/>
  <c r="K224" i="9"/>
  <c r="K88" i="9"/>
  <c r="K96" i="9"/>
  <c r="M169" i="9"/>
  <c r="F101" i="9"/>
  <c r="M170" i="9"/>
  <c r="L102" i="9"/>
  <c r="D102" i="9"/>
  <c r="L103" i="9"/>
  <c r="K104" i="9"/>
  <c r="G108" i="9"/>
  <c r="M180" i="9"/>
  <c r="H112" i="9"/>
  <c r="G119" i="9"/>
  <c r="I128" i="9"/>
  <c r="H129" i="9"/>
  <c r="H133" i="9"/>
  <c r="J327" i="9"/>
  <c r="J328" i="9"/>
  <c r="D296" i="9"/>
  <c r="D328" i="9"/>
  <c r="M162" i="9"/>
  <c r="F94" i="9"/>
  <c r="L95" i="9"/>
  <c r="D95" i="9"/>
  <c r="I108" i="9"/>
  <c r="M181" i="9"/>
  <c r="L114" i="9"/>
  <c r="D114" i="9"/>
  <c r="H119" i="9"/>
  <c r="M192" i="9"/>
  <c r="H124" i="9"/>
  <c r="J128" i="9"/>
  <c r="I129" i="9"/>
  <c r="G131" i="9"/>
  <c r="G132" i="9"/>
  <c r="I133" i="9"/>
  <c r="M163" i="9"/>
  <c r="F338" i="9"/>
  <c r="F334" i="9"/>
  <c r="F330" i="9"/>
  <c r="F326" i="9"/>
  <c r="F322" i="9"/>
  <c r="F318" i="9"/>
  <c r="F314" i="9"/>
  <c r="F310" i="9"/>
  <c r="F306" i="9"/>
  <c r="F302" i="9"/>
  <c r="F298" i="9"/>
  <c r="F294" i="9"/>
  <c r="F290" i="9"/>
  <c r="F286" i="9"/>
  <c r="F282" i="9"/>
  <c r="F278" i="9"/>
  <c r="F337" i="9"/>
  <c r="F329" i="9"/>
  <c r="F321" i="9"/>
  <c r="F313" i="9"/>
  <c r="F305" i="9"/>
  <c r="F297" i="9"/>
  <c r="F289" i="9"/>
  <c r="F281" i="9"/>
  <c r="F277" i="9"/>
  <c r="F335" i="9"/>
  <c r="F327" i="9"/>
  <c r="F319" i="9"/>
  <c r="F311" i="9"/>
  <c r="F303" i="9"/>
  <c r="F295" i="9"/>
  <c r="F287" i="9"/>
  <c r="F336" i="9"/>
  <c r="F304" i="9"/>
  <c r="F324" i="9"/>
  <c r="F292" i="9"/>
  <c r="F312" i="9"/>
  <c r="F280" i="9"/>
  <c r="F328" i="9"/>
  <c r="F296" i="9"/>
  <c r="F332" i="9"/>
  <c r="F288" i="9"/>
  <c r="F300" i="9"/>
  <c r="F279" i="9"/>
  <c r="F283" i="9"/>
  <c r="F285" i="9"/>
  <c r="D317" i="9"/>
  <c r="D319" i="9"/>
  <c r="D299" i="9"/>
  <c r="D331" i="9"/>
  <c r="E281" i="9"/>
  <c r="E282" i="9"/>
  <c r="E283" i="9"/>
  <c r="E284" i="9"/>
  <c r="E285" i="9"/>
  <c r="E286" i="9"/>
  <c r="D327" i="9"/>
  <c r="D316" i="9"/>
  <c r="D295" i="9"/>
  <c r="D287" i="9"/>
  <c r="D293" i="9"/>
  <c r="J319" i="9"/>
  <c r="J320" i="9"/>
  <c r="I329" i="9"/>
  <c r="I330" i="9"/>
  <c r="I331" i="9"/>
  <c r="I332" i="9"/>
  <c r="I333" i="9"/>
  <c r="I334" i="9"/>
  <c r="I335" i="9"/>
  <c r="I336" i="9"/>
  <c r="D284" i="9"/>
  <c r="D323" i="9"/>
  <c r="D130" i="9"/>
  <c r="D134" i="9"/>
  <c r="D333" i="9"/>
  <c r="D332" i="9"/>
  <c r="M198" i="9"/>
  <c r="K131" i="9"/>
  <c r="M202" i="9"/>
  <c r="H295" i="9"/>
  <c r="H296" i="9"/>
  <c r="G297" i="9"/>
  <c r="G298" i="9"/>
  <c r="G299" i="9"/>
  <c r="G300" i="9"/>
  <c r="G301" i="9"/>
  <c r="G302" i="9"/>
  <c r="G305" i="9"/>
  <c r="G306" i="9"/>
  <c r="G307" i="9"/>
  <c r="G308" i="9"/>
  <c r="G309" i="9"/>
  <c r="G310" i="9"/>
  <c r="G311" i="9"/>
  <c r="G312" i="9"/>
  <c r="F323" i="9"/>
  <c r="F325" i="9"/>
  <c r="E337" i="9"/>
  <c r="E338" i="9"/>
  <c r="D291" i="9"/>
  <c r="D312" i="9"/>
  <c r="D338" i="9"/>
  <c r="D277" i="9"/>
  <c r="D285" i="9"/>
  <c r="J295" i="9"/>
  <c r="J296" i="9"/>
  <c r="I297" i="9"/>
  <c r="I298" i="9"/>
  <c r="I299" i="9"/>
  <c r="I300" i="9"/>
  <c r="I301" i="9"/>
  <c r="I302" i="9"/>
  <c r="I303" i="9"/>
  <c r="I304" i="9"/>
  <c r="F331" i="9"/>
  <c r="F333" i="9"/>
  <c r="D276" i="9"/>
  <c r="D308" i="9"/>
  <c r="H276" i="9"/>
  <c r="H277" i="9"/>
  <c r="H278" i="9"/>
  <c r="E305" i="9"/>
  <c r="E306" i="9"/>
  <c r="E307" i="9"/>
  <c r="E308" i="9"/>
  <c r="E309" i="9"/>
  <c r="E310" i="9"/>
  <c r="E313" i="9"/>
  <c r="E314" i="9"/>
  <c r="E315" i="9"/>
  <c r="E316" i="9"/>
  <c r="E317" i="9"/>
  <c r="E318" i="9"/>
  <c r="D325" i="9"/>
  <c r="J329" i="9"/>
  <c r="J330" i="9"/>
  <c r="J331" i="9"/>
  <c r="J332" i="9"/>
  <c r="J333" i="9"/>
  <c r="J334" i="9"/>
  <c r="D292" i="9"/>
  <c r="D303" i="9"/>
  <c r="D324" i="9"/>
  <c r="D335" i="9"/>
  <c r="I276" i="9"/>
  <c r="I277" i="9"/>
  <c r="F299" i="9"/>
  <c r="F301" i="9"/>
  <c r="F307" i="9"/>
  <c r="F309" i="9"/>
  <c r="F315" i="9"/>
  <c r="F317" i="9"/>
  <c r="E319" i="9"/>
  <c r="E320" i="9"/>
  <c r="D283" i="9"/>
  <c r="D304" i="9"/>
  <c r="D315" i="9"/>
  <c r="G276" i="9"/>
  <c r="G277" i="9"/>
  <c r="E279" i="9"/>
  <c r="E280" i="9"/>
  <c r="J289" i="9"/>
  <c r="J290" i="9"/>
  <c r="J291" i="9"/>
  <c r="J292" i="9"/>
  <c r="J293" i="9"/>
  <c r="J294" i="9"/>
  <c r="I295" i="9"/>
  <c r="I296" i="9"/>
  <c r="H297" i="9"/>
  <c r="H298" i="9"/>
  <c r="H299" i="9"/>
  <c r="H300" i="9"/>
  <c r="H301" i="9"/>
  <c r="H302" i="9"/>
  <c r="G303" i="9"/>
  <c r="G304" i="9"/>
  <c r="E311" i="9"/>
  <c r="E312" i="9"/>
  <c r="J321" i="9"/>
  <c r="J322" i="9"/>
  <c r="J323" i="9"/>
  <c r="J324" i="9"/>
  <c r="J325" i="9"/>
  <c r="J326" i="9"/>
  <c r="I327" i="9"/>
  <c r="I328" i="9"/>
  <c r="H329" i="9"/>
  <c r="H330" i="9"/>
  <c r="H331" i="9"/>
  <c r="H332" i="9"/>
  <c r="H333" i="9"/>
  <c r="H334" i="9"/>
  <c r="G335" i="9"/>
  <c r="G336" i="9"/>
  <c r="J276" i="9"/>
  <c r="J277" i="9"/>
  <c r="I278" i="9"/>
  <c r="H279" i="9"/>
  <c r="H280" i="9"/>
  <c r="G281" i="9"/>
  <c r="G282" i="9"/>
  <c r="G283" i="9"/>
  <c r="G284" i="9"/>
  <c r="G285" i="9"/>
  <c r="G286" i="9"/>
  <c r="E289" i="9"/>
  <c r="E290" i="9"/>
  <c r="E291" i="9"/>
  <c r="E292" i="9"/>
  <c r="E293" i="9"/>
  <c r="E294" i="9"/>
  <c r="J303" i="9"/>
  <c r="J304" i="9"/>
  <c r="I305" i="9"/>
  <c r="I306" i="9"/>
  <c r="I307" i="9"/>
  <c r="I308" i="9"/>
  <c r="I309" i="9"/>
  <c r="I310" i="9"/>
  <c r="H311" i="9"/>
  <c r="H312" i="9"/>
  <c r="G313" i="9"/>
  <c r="G314" i="9"/>
  <c r="G315" i="9"/>
  <c r="G316" i="9"/>
  <c r="G317" i="9"/>
  <c r="G318" i="9"/>
  <c r="E321" i="9"/>
  <c r="E322" i="9"/>
  <c r="E323" i="9"/>
  <c r="E324" i="9"/>
  <c r="E325" i="9"/>
  <c r="E326" i="9"/>
  <c r="J335" i="9"/>
  <c r="J336" i="9"/>
  <c r="I337" i="9"/>
  <c r="I338" i="9"/>
  <c r="D281" i="9"/>
  <c r="D289" i="9"/>
  <c r="D297" i="9"/>
  <c r="D305" i="9"/>
  <c r="D313" i="9"/>
  <c r="D321" i="9"/>
  <c r="D329" i="9"/>
  <c r="D337" i="9"/>
  <c r="J278" i="9"/>
  <c r="I279" i="9"/>
  <c r="I280" i="9"/>
  <c r="H281" i="9"/>
  <c r="H282" i="9"/>
  <c r="H283" i="9"/>
  <c r="H284" i="9"/>
  <c r="H285" i="9"/>
  <c r="H286" i="9"/>
  <c r="G287" i="9"/>
  <c r="G288" i="9"/>
  <c r="E295" i="9"/>
  <c r="E296" i="9"/>
  <c r="J305" i="9"/>
  <c r="J306" i="9"/>
  <c r="J307" i="9"/>
  <c r="J308" i="9"/>
  <c r="J309" i="9"/>
  <c r="J310" i="9"/>
  <c r="I311" i="9"/>
  <c r="I312" i="9"/>
  <c r="H313" i="9"/>
  <c r="H314" i="9"/>
  <c r="H315" i="9"/>
  <c r="H316" i="9"/>
  <c r="H317" i="9"/>
  <c r="H318" i="9"/>
  <c r="G319" i="9"/>
  <c r="G320" i="9"/>
  <c r="E327" i="9"/>
  <c r="E328" i="9"/>
  <c r="J337" i="9"/>
  <c r="J338" i="9"/>
  <c r="J279" i="9"/>
  <c r="J280" i="9"/>
  <c r="I281" i="9"/>
  <c r="I282" i="9"/>
  <c r="I283" i="9"/>
  <c r="I284" i="9"/>
  <c r="I285" i="9"/>
  <c r="I286" i="9"/>
  <c r="H287" i="9"/>
  <c r="H288" i="9"/>
  <c r="G289" i="9"/>
  <c r="G290" i="9"/>
  <c r="G291" i="9"/>
  <c r="G292" i="9"/>
  <c r="G293" i="9"/>
  <c r="G294" i="9"/>
  <c r="E297" i="9"/>
  <c r="E298" i="9"/>
  <c r="E299" i="9"/>
  <c r="E300" i="9"/>
  <c r="E301" i="9"/>
  <c r="E302" i="9"/>
  <c r="J311" i="9"/>
  <c r="J312" i="9"/>
  <c r="I313" i="9"/>
  <c r="I314" i="9"/>
  <c r="I315" i="9"/>
  <c r="I316" i="9"/>
  <c r="I317" i="9"/>
  <c r="I318" i="9"/>
  <c r="H319" i="9"/>
  <c r="H320" i="9"/>
  <c r="G321" i="9"/>
  <c r="G322" i="9"/>
  <c r="G323" i="9"/>
  <c r="G324" i="9"/>
  <c r="G325" i="9"/>
  <c r="G326" i="9"/>
  <c r="E329" i="9"/>
  <c r="E330" i="9"/>
  <c r="E331" i="9"/>
  <c r="E332" i="9"/>
  <c r="E333" i="9"/>
  <c r="E334" i="9"/>
  <c r="D278" i="9"/>
  <c r="D282" i="9"/>
  <c r="D286" i="9"/>
  <c r="D290" i="9"/>
  <c r="D294" i="9"/>
  <c r="D298" i="9"/>
  <c r="D302" i="9"/>
  <c r="D306" i="9"/>
  <c r="D310" i="9"/>
  <c r="D314" i="9"/>
  <c r="D318" i="9"/>
  <c r="D322" i="9"/>
  <c r="D326" i="9"/>
  <c r="D330" i="9"/>
  <c r="D334" i="9"/>
  <c r="E276" i="9"/>
  <c r="E277" i="9"/>
  <c r="J281" i="9"/>
  <c r="J282" i="9"/>
  <c r="J283" i="9"/>
  <c r="J284" i="9"/>
  <c r="J285" i="9"/>
  <c r="J286" i="9"/>
  <c r="I287" i="9"/>
  <c r="I288" i="9"/>
  <c r="H289" i="9"/>
  <c r="H290" i="9"/>
  <c r="H291" i="9"/>
  <c r="H292" i="9"/>
  <c r="H293" i="9"/>
  <c r="H294" i="9"/>
  <c r="G295" i="9"/>
  <c r="G296" i="9"/>
  <c r="E303" i="9"/>
  <c r="E304" i="9"/>
  <c r="J313" i="9"/>
  <c r="J314" i="9"/>
  <c r="J315" i="9"/>
  <c r="J316" i="9"/>
  <c r="J317" i="9"/>
  <c r="J318" i="9"/>
  <c r="I319" i="9"/>
  <c r="I320" i="9"/>
  <c r="H321" i="9"/>
  <c r="H322" i="9"/>
  <c r="H323" i="9"/>
  <c r="H324" i="9"/>
  <c r="H325" i="9"/>
  <c r="H326" i="9"/>
  <c r="G327" i="9"/>
  <c r="G328" i="9"/>
  <c r="E335" i="9"/>
  <c r="E336" i="9"/>
  <c r="I112" i="8"/>
  <c r="H121" i="8"/>
  <c r="E125" i="8"/>
  <c r="I132" i="8"/>
  <c r="E119" i="8"/>
  <c r="G125" i="8"/>
  <c r="D131" i="8"/>
  <c r="F123" i="8"/>
  <c r="H125" i="8"/>
  <c r="G123" i="8"/>
  <c r="I125" i="8"/>
  <c r="J125" i="8"/>
  <c r="D73" i="8"/>
  <c r="L77" i="8"/>
  <c r="L78" i="8"/>
  <c r="D84" i="8"/>
  <c r="G89" i="8"/>
  <c r="H99" i="8"/>
  <c r="I102" i="8"/>
  <c r="F106" i="8"/>
  <c r="D78" i="8"/>
  <c r="E78" i="8"/>
  <c r="D83" i="8"/>
  <c r="J98" i="8"/>
  <c r="F78" i="8"/>
  <c r="E83" i="8"/>
  <c r="D111" i="8"/>
  <c r="H78" i="8"/>
  <c r="G83" i="8"/>
  <c r="E99" i="8"/>
  <c r="E102" i="8"/>
  <c r="F111" i="8"/>
  <c r="H80" i="8"/>
  <c r="L83" i="8"/>
  <c r="E86" i="8"/>
  <c r="D89" i="8"/>
  <c r="F99" i="8"/>
  <c r="I111" i="8"/>
  <c r="D323" i="8"/>
  <c r="E271" i="8"/>
  <c r="G278" i="8"/>
  <c r="I271" i="8"/>
  <c r="D307" i="8"/>
  <c r="H73" i="8"/>
  <c r="L74" i="8"/>
  <c r="L79" i="8"/>
  <c r="F82" i="8"/>
  <c r="F83" i="8"/>
  <c r="E84" i="8"/>
  <c r="E85" i="8"/>
  <c r="F86" i="8"/>
  <c r="D96" i="8"/>
  <c r="I99" i="8"/>
  <c r="G105" i="8"/>
  <c r="D108" i="8"/>
  <c r="G111" i="8"/>
  <c r="L112" i="8"/>
  <c r="J121" i="8"/>
  <c r="E127" i="8"/>
  <c r="G128" i="8"/>
  <c r="H132" i="8"/>
  <c r="F134" i="8"/>
  <c r="H82" i="8"/>
  <c r="F85" i="8"/>
  <c r="H86" i="8"/>
  <c r="F90" i="8"/>
  <c r="E96" i="8"/>
  <c r="D107" i="8"/>
  <c r="E108" i="8"/>
  <c r="D72" i="8"/>
  <c r="E79" i="8"/>
  <c r="I82" i="8"/>
  <c r="H83" i="8"/>
  <c r="G84" i="8"/>
  <c r="H85" i="8"/>
  <c r="I86" i="8"/>
  <c r="G90" i="8"/>
  <c r="G96" i="8"/>
  <c r="E107" i="8"/>
  <c r="G108" i="8"/>
  <c r="G110" i="8"/>
  <c r="E122" i="8"/>
  <c r="G127" i="8"/>
  <c r="I128" i="8"/>
  <c r="J132" i="8"/>
  <c r="M142" i="8"/>
  <c r="E72" i="8"/>
  <c r="E74" i="8"/>
  <c r="E76" i="8"/>
  <c r="F79" i="8"/>
  <c r="J82" i="8"/>
  <c r="I83" i="8"/>
  <c r="H84" i="8"/>
  <c r="J85" i="8"/>
  <c r="J86" i="8"/>
  <c r="H90" i="8"/>
  <c r="F95" i="8"/>
  <c r="I96" i="8"/>
  <c r="F107" i="8"/>
  <c r="I108" i="8"/>
  <c r="F122" i="8"/>
  <c r="J128" i="8"/>
  <c r="G72" i="8"/>
  <c r="F74" i="8"/>
  <c r="L76" i="8"/>
  <c r="G79" i="8"/>
  <c r="J81" i="8"/>
  <c r="L82" i="8"/>
  <c r="L86" i="8"/>
  <c r="H95" i="8"/>
  <c r="J96" i="8"/>
  <c r="D101" i="8"/>
  <c r="G107" i="8"/>
  <c r="J108" i="8"/>
  <c r="D112" i="8"/>
  <c r="D115" i="8"/>
  <c r="F118" i="8"/>
  <c r="E121" i="8"/>
  <c r="G122" i="8"/>
  <c r="E126" i="8"/>
  <c r="M161" i="8"/>
  <c r="I95" i="8"/>
  <c r="G101" i="8"/>
  <c r="I107" i="8"/>
  <c r="I115" i="8"/>
  <c r="H118" i="8"/>
  <c r="G121" i="8"/>
  <c r="H122" i="8"/>
  <c r="H126" i="8"/>
  <c r="I74" i="8"/>
  <c r="D82" i="8"/>
  <c r="L104" i="8"/>
  <c r="H129" i="8"/>
  <c r="K87" i="8"/>
  <c r="K111" i="8"/>
  <c r="K121" i="8"/>
  <c r="K113" i="8"/>
  <c r="D271" i="8"/>
  <c r="K95" i="8"/>
  <c r="G281" i="8"/>
  <c r="D135" i="8"/>
  <c r="K132" i="8"/>
  <c r="H277" i="8"/>
  <c r="H311" i="8"/>
  <c r="H312" i="8"/>
  <c r="H313" i="8"/>
  <c r="I303" i="8"/>
  <c r="I304" i="8"/>
  <c r="K89" i="8"/>
  <c r="J286" i="8"/>
  <c r="J294" i="8"/>
  <c r="K78" i="8"/>
  <c r="K97" i="8"/>
  <c r="D277" i="8"/>
  <c r="D279" i="8"/>
  <c r="D282" i="8"/>
  <c r="D301" i="8"/>
  <c r="D309" i="8"/>
  <c r="D317" i="8"/>
  <c r="D325" i="8"/>
  <c r="D333" i="8"/>
  <c r="E281" i="8"/>
  <c r="E286" i="8"/>
  <c r="K100" i="8"/>
  <c r="F279" i="8"/>
  <c r="F280" i="8"/>
  <c r="K219" i="8"/>
  <c r="K83" i="8"/>
  <c r="K235" i="8"/>
  <c r="K99" i="8"/>
  <c r="H271" i="8"/>
  <c r="H135" i="8"/>
  <c r="J97" i="8"/>
  <c r="I103" i="8"/>
  <c r="J113" i="8"/>
  <c r="M192" i="8"/>
  <c r="H124" i="8"/>
  <c r="G124" i="8"/>
  <c r="F124" i="8"/>
  <c r="I124" i="8"/>
  <c r="D124" i="8"/>
  <c r="I135" i="8"/>
  <c r="M145" i="8"/>
  <c r="K212" i="8"/>
  <c r="K76" i="8"/>
  <c r="K220" i="8"/>
  <c r="K84" i="8"/>
  <c r="K244" i="8"/>
  <c r="K108" i="8"/>
  <c r="F72" i="8"/>
  <c r="F73" i="8"/>
  <c r="D76" i="8"/>
  <c r="D77" i="8"/>
  <c r="K82" i="8"/>
  <c r="L90" i="8"/>
  <c r="D90" i="8"/>
  <c r="M158" i="8"/>
  <c r="I90" i="8"/>
  <c r="D92" i="8"/>
  <c r="E93" i="8"/>
  <c r="K96" i="8"/>
  <c r="D100" i="8"/>
  <c r="E101" i="8"/>
  <c r="E105" i="8"/>
  <c r="F115" i="8"/>
  <c r="K116" i="8"/>
  <c r="K123" i="8"/>
  <c r="M166" i="8"/>
  <c r="M169" i="8"/>
  <c r="K237" i="8"/>
  <c r="K101" i="8"/>
  <c r="K269" i="8"/>
  <c r="K133" i="8"/>
  <c r="J271" i="8"/>
  <c r="J135" i="8"/>
  <c r="M148" i="8"/>
  <c r="I80" i="8"/>
  <c r="M149" i="8"/>
  <c r="I81" i="8"/>
  <c r="G81" i="8"/>
  <c r="K85" i="8"/>
  <c r="F97" i="8"/>
  <c r="E97" i="8"/>
  <c r="L97" i="8"/>
  <c r="E100" i="8"/>
  <c r="M171" i="8"/>
  <c r="J103" i="8"/>
  <c r="H103" i="8"/>
  <c r="G103" i="8"/>
  <c r="K112" i="8"/>
  <c r="M181" i="8"/>
  <c r="F113" i="8"/>
  <c r="L113" i="8"/>
  <c r="D113" i="8"/>
  <c r="G113" i="8"/>
  <c r="K245" i="8"/>
  <c r="K109" i="8"/>
  <c r="K270" i="8"/>
  <c r="K134" i="8"/>
  <c r="H72" i="8"/>
  <c r="D81" i="8"/>
  <c r="K86" i="8"/>
  <c r="E91" i="8"/>
  <c r="J93" i="8"/>
  <c r="K94" i="8"/>
  <c r="M163" i="8"/>
  <c r="J95" i="8"/>
  <c r="G95" i="8"/>
  <c r="E95" i="8"/>
  <c r="F98" i="8"/>
  <c r="F100" i="8"/>
  <c r="H101" i="8"/>
  <c r="D104" i="8"/>
  <c r="K106" i="8"/>
  <c r="F114" i="8"/>
  <c r="K115" i="8"/>
  <c r="M184" i="8"/>
  <c r="H116" i="8"/>
  <c r="F116" i="8"/>
  <c r="I116" i="8"/>
  <c r="E116" i="8"/>
  <c r="M187" i="8"/>
  <c r="J119" i="8"/>
  <c r="H119" i="8"/>
  <c r="G119" i="8"/>
  <c r="M191" i="8"/>
  <c r="J123" i="8"/>
  <c r="I123" i="8"/>
  <c r="H123" i="8"/>
  <c r="E123" i="8"/>
  <c r="M177" i="8"/>
  <c r="K262" i="8"/>
  <c r="K126" i="8"/>
  <c r="K67" i="8"/>
  <c r="J73" i="8"/>
  <c r="F76" i="8"/>
  <c r="F77" i="8"/>
  <c r="D80" i="8"/>
  <c r="M157" i="8"/>
  <c r="F89" i="8"/>
  <c r="L89" i="8"/>
  <c r="J89" i="8"/>
  <c r="F92" i="8"/>
  <c r="K102" i="8"/>
  <c r="E109" i="8"/>
  <c r="M194" i="8"/>
  <c r="L126" i="8"/>
  <c r="D126" i="8"/>
  <c r="J126" i="8"/>
  <c r="I126" i="8"/>
  <c r="G126" i="8"/>
  <c r="M199" i="8"/>
  <c r="H131" i="8"/>
  <c r="G131" i="8"/>
  <c r="F131" i="8"/>
  <c r="L131" i="8"/>
  <c r="J131" i="8"/>
  <c r="M170" i="8"/>
  <c r="J72" i="8"/>
  <c r="K73" i="8"/>
  <c r="G76" i="8"/>
  <c r="H77" i="8"/>
  <c r="E80" i="8"/>
  <c r="E81" i="8"/>
  <c r="M152" i="8"/>
  <c r="I84" i="8"/>
  <c r="M153" i="8"/>
  <c r="I85" i="8"/>
  <c r="G85" i="8"/>
  <c r="M155" i="8"/>
  <c r="J87" i="8"/>
  <c r="E87" i="8"/>
  <c r="L87" i="8"/>
  <c r="E90" i="8"/>
  <c r="F91" i="8"/>
  <c r="I92" i="8"/>
  <c r="K93" i="8"/>
  <c r="M162" i="8"/>
  <c r="L94" i="8"/>
  <c r="D94" i="8"/>
  <c r="H94" i="8"/>
  <c r="F94" i="8"/>
  <c r="D97" i="8"/>
  <c r="G98" i="8"/>
  <c r="G100" i="8"/>
  <c r="J101" i="8"/>
  <c r="L102" i="8"/>
  <c r="D102" i="8"/>
  <c r="J102" i="8"/>
  <c r="H102" i="8"/>
  <c r="E104" i="8"/>
  <c r="G109" i="8"/>
  <c r="H114" i="8"/>
  <c r="E117" i="8"/>
  <c r="K118" i="8"/>
  <c r="D120" i="8"/>
  <c r="E124" i="8"/>
  <c r="M150" i="8"/>
  <c r="M174" i="8"/>
  <c r="M182" i="8"/>
  <c r="K208" i="8"/>
  <c r="K72" i="8"/>
  <c r="K216" i="8"/>
  <c r="K80" i="8"/>
  <c r="K224" i="8"/>
  <c r="K88" i="8"/>
  <c r="K240" i="8"/>
  <c r="K104" i="8"/>
  <c r="K264" i="8"/>
  <c r="K128" i="8"/>
  <c r="K74" i="8"/>
  <c r="H76" i="8"/>
  <c r="F80" i="8"/>
  <c r="F81" i="8"/>
  <c r="G91" i="8"/>
  <c r="K92" i="8"/>
  <c r="L93" i="8"/>
  <c r="D95" i="8"/>
  <c r="G97" i="8"/>
  <c r="H98" i="8"/>
  <c r="I100" i="8"/>
  <c r="D103" i="8"/>
  <c r="G104" i="8"/>
  <c r="M173" i="8"/>
  <c r="F105" i="8"/>
  <c r="L105" i="8"/>
  <c r="D105" i="8"/>
  <c r="I105" i="8"/>
  <c r="H109" i="8"/>
  <c r="K110" i="8"/>
  <c r="E113" i="8"/>
  <c r="J115" i="8"/>
  <c r="H115" i="8"/>
  <c r="G115" i="8"/>
  <c r="E115" i="8"/>
  <c r="H117" i="8"/>
  <c r="H200" i="8" s="1"/>
  <c r="M186" i="8"/>
  <c r="L118" i="8"/>
  <c r="D118" i="8"/>
  <c r="J118" i="8"/>
  <c r="I118" i="8"/>
  <c r="G118" i="8"/>
  <c r="E120" i="8"/>
  <c r="J124" i="8"/>
  <c r="M197" i="8"/>
  <c r="L129" i="8"/>
  <c r="D129" i="8"/>
  <c r="J129" i="8"/>
  <c r="G129" i="8"/>
  <c r="F129" i="8"/>
  <c r="E129" i="8"/>
  <c r="M140" i="8"/>
  <c r="I72" i="8"/>
  <c r="M141" i="8"/>
  <c r="I73" i="8"/>
  <c r="G73" i="8"/>
  <c r="K77" i="8"/>
  <c r="G80" i="8"/>
  <c r="H81" i="8"/>
  <c r="F93" i="8"/>
  <c r="I93" i="8"/>
  <c r="G93" i="8"/>
  <c r="H97" i="8"/>
  <c r="F101" i="8"/>
  <c r="I101" i="8"/>
  <c r="E103" i="8"/>
  <c r="H113" i="8"/>
  <c r="K114" i="8"/>
  <c r="D116" i="8"/>
  <c r="D119" i="8"/>
  <c r="D123" i="8"/>
  <c r="K124" i="8"/>
  <c r="K125" i="8"/>
  <c r="K226" i="8"/>
  <c r="K90" i="8"/>
  <c r="K234" i="8"/>
  <c r="K98" i="8"/>
  <c r="K258" i="8"/>
  <c r="K122" i="8"/>
  <c r="K266" i="8"/>
  <c r="K130" i="8"/>
  <c r="G271" i="8"/>
  <c r="G135" i="8"/>
  <c r="M160" i="8"/>
  <c r="H92" i="8"/>
  <c r="J92" i="8"/>
  <c r="G92" i="8"/>
  <c r="M168" i="8"/>
  <c r="H100" i="8"/>
  <c r="L100" i="8"/>
  <c r="J100" i="8"/>
  <c r="I113" i="8"/>
  <c r="L114" i="8"/>
  <c r="D114" i="8"/>
  <c r="J114" i="8"/>
  <c r="G114" i="8"/>
  <c r="E114" i="8"/>
  <c r="K117" i="8"/>
  <c r="K120" i="8"/>
  <c r="J130" i="8"/>
  <c r="I130" i="8"/>
  <c r="H130" i="8"/>
  <c r="M198" i="8"/>
  <c r="G130" i="8"/>
  <c r="F130" i="8"/>
  <c r="L130" i="8"/>
  <c r="D130" i="8"/>
  <c r="M201" i="8"/>
  <c r="L133" i="8"/>
  <c r="D133" i="8"/>
  <c r="J133" i="8"/>
  <c r="I133" i="8"/>
  <c r="H133" i="8"/>
  <c r="G133" i="8"/>
  <c r="E133" i="8"/>
  <c r="E135" i="8"/>
  <c r="M165" i="8"/>
  <c r="M183" i="8"/>
  <c r="K211" i="8"/>
  <c r="K75" i="8"/>
  <c r="K227" i="8"/>
  <c r="K91" i="8"/>
  <c r="K243" i="8"/>
  <c r="K107" i="8"/>
  <c r="K267" i="8"/>
  <c r="K131" i="8"/>
  <c r="M144" i="8"/>
  <c r="I76" i="8"/>
  <c r="I77" i="8"/>
  <c r="G77" i="8"/>
  <c r="J80" i="8"/>
  <c r="K81" i="8"/>
  <c r="M159" i="8"/>
  <c r="J91" i="8"/>
  <c r="H91" i="8"/>
  <c r="L98" i="8"/>
  <c r="D98" i="8"/>
  <c r="E98" i="8"/>
  <c r="M172" i="8"/>
  <c r="H104" i="8"/>
  <c r="F104" i="8"/>
  <c r="I104" i="8"/>
  <c r="F109" i="8"/>
  <c r="L109" i="8"/>
  <c r="D109" i="8"/>
  <c r="M185" i="8"/>
  <c r="F117" i="8"/>
  <c r="L117" i="8"/>
  <c r="D117" i="8"/>
  <c r="I117" i="8"/>
  <c r="G117" i="8"/>
  <c r="M188" i="8"/>
  <c r="H120" i="8"/>
  <c r="G120" i="8"/>
  <c r="F120" i="8"/>
  <c r="L120" i="8"/>
  <c r="J120" i="8"/>
  <c r="F284" i="8"/>
  <c r="F285" i="8"/>
  <c r="L271" i="8"/>
  <c r="L135" i="8"/>
  <c r="M146" i="8"/>
  <c r="K79" i="8"/>
  <c r="M154" i="8"/>
  <c r="M164" i="8"/>
  <c r="H96" i="8"/>
  <c r="M178" i="8"/>
  <c r="L110" i="8"/>
  <c r="D110" i="8"/>
  <c r="J110" i="8"/>
  <c r="M179" i="8"/>
  <c r="J111" i="8"/>
  <c r="H111" i="8"/>
  <c r="M180" i="8"/>
  <c r="H112" i="8"/>
  <c r="F112" i="8"/>
  <c r="M190" i="8"/>
  <c r="L122" i="8"/>
  <c r="D122" i="8"/>
  <c r="J122" i="8"/>
  <c r="K127" i="8"/>
  <c r="K265" i="8"/>
  <c r="K129" i="8"/>
  <c r="F271" i="8"/>
  <c r="F135" i="8"/>
  <c r="G74" i="8"/>
  <c r="M143" i="8"/>
  <c r="G78" i="8"/>
  <c r="M147" i="8"/>
  <c r="M151" i="8"/>
  <c r="G86" i="8"/>
  <c r="M156" i="8"/>
  <c r="H88" i="8"/>
  <c r="F96" i="8"/>
  <c r="M167" i="8"/>
  <c r="J99" i="8"/>
  <c r="K103" i="8"/>
  <c r="K105" i="8"/>
  <c r="L106" i="8"/>
  <c r="D106" i="8"/>
  <c r="J106" i="8"/>
  <c r="M175" i="8"/>
  <c r="J107" i="8"/>
  <c r="H107" i="8"/>
  <c r="H108" i="8"/>
  <c r="M176" i="8"/>
  <c r="F108" i="8"/>
  <c r="E110" i="8"/>
  <c r="E111" i="8"/>
  <c r="E112" i="8"/>
  <c r="K119" i="8"/>
  <c r="I193" i="8"/>
  <c r="M195" i="8"/>
  <c r="J127" i="8"/>
  <c r="I127" i="8"/>
  <c r="H127" i="8"/>
  <c r="D121" i="8"/>
  <c r="D125" i="8"/>
  <c r="H314" i="8"/>
  <c r="H315" i="8"/>
  <c r="H316" i="8"/>
  <c r="H317" i="8"/>
  <c r="H318" i="8"/>
  <c r="M189" i="8"/>
  <c r="M193" i="8"/>
  <c r="D284" i="8"/>
  <c r="D331" i="8"/>
  <c r="D315" i="8"/>
  <c r="D285" i="8"/>
  <c r="I305" i="8"/>
  <c r="I306" i="8"/>
  <c r="I307" i="8"/>
  <c r="I308" i="8"/>
  <c r="I309" i="8"/>
  <c r="I310" i="8"/>
  <c r="F121" i="8"/>
  <c r="F125" i="8"/>
  <c r="M202" i="8"/>
  <c r="J134" i="8"/>
  <c r="I134" i="8"/>
  <c r="H134" i="8"/>
  <c r="E282" i="8"/>
  <c r="E283" i="8"/>
  <c r="E285" i="8"/>
  <c r="D292" i="8"/>
  <c r="D293" i="8"/>
  <c r="J295" i="8"/>
  <c r="J296" i="8"/>
  <c r="J297" i="8"/>
  <c r="J298" i="8"/>
  <c r="J299" i="8"/>
  <c r="J300" i="8"/>
  <c r="J301" i="8"/>
  <c r="J302" i="8"/>
  <c r="G282" i="8"/>
  <c r="G283" i="8"/>
  <c r="G284" i="8"/>
  <c r="H279" i="8"/>
  <c r="H280" i="8"/>
  <c r="H281" i="8"/>
  <c r="H282" i="8"/>
  <c r="H283" i="8"/>
  <c r="E335" i="8"/>
  <c r="E336" i="8"/>
  <c r="E337" i="8"/>
  <c r="E338" i="8"/>
  <c r="D283" i="8"/>
  <c r="M196" i="8"/>
  <c r="M200" i="8"/>
  <c r="J277" i="8"/>
  <c r="I278" i="8"/>
  <c r="I279" i="8"/>
  <c r="I280" i="8"/>
  <c r="F327" i="8"/>
  <c r="F328" i="8"/>
  <c r="F329" i="8"/>
  <c r="F330" i="8"/>
  <c r="F331" i="8"/>
  <c r="F332" i="8"/>
  <c r="F333" i="8"/>
  <c r="F334" i="8"/>
  <c r="D338" i="8"/>
  <c r="D330" i="8"/>
  <c r="D322" i="8"/>
  <c r="D314" i="8"/>
  <c r="D306" i="8"/>
  <c r="D298" i="8"/>
  <c r="D290" i="8"/>
  <c r="D337" i="8"/>
  <c r="D329" i="8"/>
  <c r="D321" i="8"/>
  <c r="D313" i="8"/>
  <c r="D305" i="8"/>
  <c r="D297" i="8"/>
  <c r="D289" i="8"/>
  <c r="D281" i="8"/>
  <c r="D336" i="8"/>
  <c r="D328" i="8"/>
  <c r="D320" i="8"/>
  <c r="D312" i="8"/>
  <c r="D304" i="8"/>
  <c r="D296" i="8"/>
  <c r="D288" i="8"/>
  <c r="D280" i="8"/>
  <c r="D335" i="8"/>
  <c r="D327" i="8"/>
  <c r="D319" i="8"/>
  <c r="D311" i="8"/>
  <c r="D303" i="8"/>
  <c r="D295" i="8"/>
  <c r="D287" i="8"/>
  <c r="D334" i="8"/>
  <c r="D326" i="8"/>
  <c r="D318" i="8"/>
  <c r="D310" i="8"/>
  <c r="D302" i="8"/>
  <c r="D294" i="8"/>
  <c r="D286" i="8"/>
  <c r="D278" i="8"/>
  <c r="D332" i="8"/>
  <c r="D324" i="8"/>
  <c r="D316" i="8"/>
  <c r="D308" i="8"/>
  <c r="D300" i="8"/>
  <c r="D276" i="8"/>
  <c r="J278" i="8"/>
  <c r="G319" i="8"/>
  <c r="G320" i="8"/>
  <c r="G321" i="8"/>
  <c r="G322" i="8"/>
  <c r="G323" i="8"/>
  <c r="G324" i="8"/>
  <c r="G325" i="8"/>
  <c r="G326" i="8"/>
  <c r="D299" i="8"/>
  <c r="E276" i="8"/>
  <c r="J279" i="8"/>
  <c r="J280" i="8"/>
  <c r="I281" i="8"/>
  <c r="I282" i="8"/>
  <c r="I283" i="8"/>
  <c r="H284" i="8"/>
  <c r="G285" i="8"/>
  <c r="F286" i="8"/>
  <c r="E287" i="8"/>
  <c r="E288" i="8"/>
  <c r="E289" i="8"/>
  <c r="E290" i="8"/>
  <c r="E291" i="8"/>
  <c r="E292" i="8"/>
  <c r="E293" i="8"/>
  <c r="J303" i="8"/>
  <c r="J304" i="8"/>
  <c r="J305" i="8"/>
  <c r="J306" i="8"/>
  <c r="J307" i="8"/>
  <c r="J308" i="8"/>
  <c r="J309" i="8"/>
  <c r="J310" i="8"/>
  <c r="I311" i="8"/>
  <c r="I312" i="8"/>
  <c r="I313" i="8"/>
  <c r="I314" i="8"/>
  <c r="I315" i="8"/>
  <c r="I316" i="8"/>
  <c r="I317" i="8"/>
  <c r="I318" i="8"/>
  <c r="H319" i="8"/>
  <c r="H320" i="8"/>
  <c r="H321" i="8"/>
  <c r="H322" i="8"/>
  <c r="H323" i="8"/>
  <c r="H324" i="8"/>
  <c r="H325" i="8"/>
  <c r="H326" i="8"/>
  <c r="G327" i="8"/>
  <c r="G328" i="8"/>
  <c r="G329" i="8"/>
  <c r="G330" i="8"/>
  <c r="G331" i="8"/>
  <c r="G332" i="8"/>
  <c r="G333" i="8"/>
  <c r="G334" i="8"/>
  <c r="F335" i="8"/>
  <c r="F336" i="8"/>
  <c r="F337" i="8"/>
  <c r="F338" i="8"/>
  <c r="F276" i="8"/>
  <c r="E277" i="8"/>
  <c r="J281" i="8"/>
  <c r="J282" i="8"/>
  <c r="J283" i="8"/>
  <c r="I284" i="8"/>
  <c r="H285" i="8"/>
  <c r="G286" i="8"/>
  <c r="F287" i="8"/>
  <c r="F288" i="8"/>
  <c r="F289" i="8"/>
  <c r="F290" i="8"/>
  <c r="F291" i="8"/>
  <c r="F292" i="8"/>
  <c r="F293" i="8"/>
  <c r="E294" i="8"/>
  <c r="J311" i="8"/>
  <c r="J312" i="8"/>
  <c r="J313" i="8"/>
  <c r="J314" i="8"/>
  <c r="J315" i="8"/>
  <c r="J316" i="8"/>
  <c r="J317" i="8"/>
  <c r="J318" i="8"/>
  <c r="I319" i="8"/>
  <c r="I320" i="8"/>
  <c r="I321" i="8"/>
  <c r="I322" i="8"/>
  <c r="I323" i="8"/>
  <c r="I324" i="8"/>
  <c r="I325" i="8"/>
  <c r="I326" i="8"/>
  <c r="H327" i="8"/>
  <c r="H328" i="8"/>
  <c r="H329" i="8"/>
  <c r="H330" i="8"/>
  <c r="H331" i="8"/>
  <c r="H332" i="8"/>
  <c r="H333" i="8"/>
  <c r="H334" i="8"/>
  <c r="G335" i="8"/>
  <c r="G336" i="8"/>
  <c r="G337" i="8"/>
  <c r="G338" i="8"/>
  <c r="G276" i="8"/>
  <c r="F277" i="8"/>
  <c r="E278" i="8"/>
  <c r="J284" i="8"/>
  <c r="I285" i="8"/>
  <c r="H286" i="8"/>
  <c r="G287" i="8"/>
  <c r="G288" i="8"/>
  <c r="G289" i="8"/>
  <c r="G290" i="8"/>
  <c r="G291" i="8"/>
  <c r="G292" i="8"/>
  <c r="G293" i="8"/>
  <c r="F294" i="8"/>
  <c r="E295" i="8"/>
  <c r="E296" i="8"/>
  <c r="E297" i="8"/>
  <c r="E298" i="8"/>
  <c r="E299" i="8"/>
  <c r="E300" i="8"/>
  <c r="E301" i="8"/>
  <c r="E302" i="8"/>
  <c r="J319" i="8"/>
  <c r="J320" i="8"/>
  <c r="J321" i="8"/>
  <c r="J322" i="8"/>
  <c r="J323" i="8"/>
  <c r="J324" i="8"/>
  <c r="J325" i="8"/>
  <c r="J326" i="8"/>
  <c r="I327" i="8"/>
  <c r="I328" i="8"/>
  <c r="I329" i="8"/>
  <c r="I330" i="8"/>
  <c r="I331" i="8"/>
  <c r="I332" i="8"/>
  <c r="I333" i="8"/>
  <c r="I334" i="8"/>
  <c r="H335" i="8"/>
  <c r="H336" i="8"/>
  <c r="H337" i="8"/>
  <c r="H338" i="8"/>
  <c r="H276" i="8"/>
  <c r="G277" i="8"/>
  <c r="F278" i="8"/>
  <c r="E279" i="8"/>
  <c r="E280" i="8"/>
  <c r="J285" i="8"/>
  <c r="I286" i="8"/>
  <c r="H287" i="8"/>
  <c r="H288" i="8"/>
  <c r="H289" i="8"/>
  <c r="H290" i="8"/>
  <c r="H291" i="8"/>
  <c r="H292" i="8"/>
  <c r="H293" i="8"/>
  <c r="G294" i="8"/>
  <c r="F295" i="8"/>
  <c r="F296" i="8"/>
  <c r="F297" i="8"/>
  <c r="F298" i="8"/>
  <c r="F299" i="8"/>
  <c r="F300" i="8"/>
  <c r="F301" i="8"/>
  <c r="F302" i="8"/>
  <c r="E303" i="8"/>
  <c r="E304" i="8"/>
  <c r="E305" i="8"/>
  <c r="E306" i="8"/>
  <c r="E307" i="8"/>
  <c r="E308" i="8"/>
  <c r="E309" i="8"/>
  <c r="E310" i="8"/>
  <c r="J327" i="8"/>
  <c r="J328" i="8"/>
  <c r="J329" i="8"/>
  <c r="J330" i="8"/>
  <c r="J331" i="8"/>
  <c r="J332" i="8"/>
  <c r="J333" i="8"/>
  <c r="J334" i="8"/>
  <c r="I335" i="8"/>
  <c r="I336" i="8"/>
  <c r="I337" i="8"/>
  <c r="I338" i="8"/>
  <c r="I287" i="8"/>
  <c r="I288" i="8"/>
  <c r="I289" i="8"/>
  <c r="I290" i="8"/>
  <c r="I291" i="8"/>
  <c r="I292" i="8"/>
  <c r="I293" i="8"/>
  <c r="H294" i="8"/>
  <c r="G295" i="8"/>
  <c r="G296" i="8"/>
  <c r="G297" i="8"/>
  <c r="G298" i="8"/>
  <c r="G299" i="8"/>
  <c r="G300" i="8"/>
  <c r="G301" i="8"/>
  <c r="G302" i="8"/>
  <c r="F303" i="8"/>
  <c r="F304" i="8"/>
  <c r="F305" i="8"/>
  <c r="F306" i="8"/>
  <c r="F307" i="8"/>
  <c r="F308" i="8"/>
  <c r="F309" i="8"/>
  <c r="F310" i="8"/>
  <c r="E311" i="8"/>
  <c r="E312" i="8"/>
  <c r="E313" i="8"/>
  <c r="E314" i="8"/>
  <c r="E315" i="8"/>
  <c r="E316" i="8"/>
  <c r="E317" i="8"/>
  <c r="E318" i="8"/>
  <c r="J335" i="8"/>
  <c r="J336" i="8"/>
  <c r="J337" i="8"/>
  <c r="J338" i="8"/>
  <c r="J276" i="8"/>
  <c r="I277" i="8"/>
  <c r="H278" i="8"/>
  <c r="G279" i="8"/>
  <c r="G280" i="8"/>
  <c r="F281" i="8"/>
  <c r="F282" i="8"/>
  <c r="F283" i="8"/>
  <c r="E284" i="8"/>
  <c r="J287" i="8"/>
  <c r="J288" i="8"/>
  <c r="J289" i="8"/>
  <c r="J290" i="8"/>
  <c r="J291" i="8"/>
  <c r="J292" i="8"/>
  <c r="J293" i="8"/>
  <c r="I294" i="8"/>
  <c r="H295" i="8"/>
  <c r="H296" i="8"/>
  <c r="H297" i="8"/>
  <c r="H298" i="8"/>
  <c r="H299" i="8"/>
  <c r="H300" i="8"/>
  <c r="H301" i="8"/>
  <c r="H302" i="8"/>
  <c r="G303" i="8"/>
  <c r="G304" i="8"/>
  <c r="G305" i="8"/>
  <c r="G306" i="8"/>
  <c r="G307" i="8"/>
  <c r="G308" i="8"/>
  <c r="G309" i="8"/>
  <c r="G310" i="8"/>
  <c r="F311" i="8"/>
  <c r="F312" i="8"/>
  <c r="F313" i="8"/>
  <c r="F314" i="8"/>
  <c r="F315" i="8"/>
  <c r="F316" i="8"/>
  <c r="F317" i="8"/>
  <c r="F318" i="8"/>
  <c r="E319" i="8"/>
  <c r="E320" i="8"/>
  <c r="E321" i="8"/>
  <c r="E322" i="8"/>
  <c r="E323" i="8"/>
  <c r="E324" i="8"/>
  <c r="E325" i="8"/>
  <c r="E326" i="8"/>
  <c r="I295" i="8"/>
  <c r="I296" i="8"/>
  <c r="I297" i="8"/>
  <c r="I298" i="8"/>
  <c r="I299" i="8"/>
  <c r="I300" i="8"/>
  <c r="I301" i="8"/>
  <c r="I302" i="8"/>
  <c r="H303" i="8"/>
  <c r="H304" i="8"/>
  <c r="H305" i="8"/>
  <c r="H306" i="8"/>
  <c r="H307" i="8"/>
  <c r="H308" i="8"/>
  <c r="H309" i="8"/>
  <c r="H310" i="8"/>
  <c r="G311" i="8"/>
  <c r="G312" i="8"/>
  <c r="G313" i="8"/>
  <c r="G314" i="8"/>
  <c r="G315" i="8"/>
  <c r="G316" i="8"/>
  <c r="G317" i="8"/>
  <c r="G318" i="8"/>
  <c r="F319" i="8"/>
  <c r="F320" i="8"/>
  <c r="F321" i="8"/>
  <c r="F322" i="8"/>
  <c r="F323" i="8"/>
  <c r="F324" i="8"/>
  <c r="F325" i="8"/>
  <c r="F326" i="8"/>
  <c r="E327" i="8"/>
  <c r="E328" i="8"/>
  <c r="E329" i="8"/>
  <c r="E330" i="8"/>
  <c r="E331" i="8"/>
  <c r="E332" i="8"/>
  <c r="E333" i="8"/>
  <c r="E334" i="8"/>
  <c r="F131" i="7"/>
  <c r="J117" i="7"/>
  <c r="J118" i="7"/>
  <c r="E122" i="7"/>
  <c r="E123" i="7"/>
  <c r="F125" i="7"/>
  <c r="G131" i="7"/>
  <c r="E131" i="7"/>
  <c r="I115" i="7"/>
  <c r="L118" i="7"/>
  <c r="F122" i="7"/>
  <c r="F123" i="7"/>
  <c r="H125" i="7"/>
  <c r="I131" i="7"/>
  <c r="G122" i="7"/>
  <c r="G123" i="7"/>
  <c r="J131" i="7"/>
  <c r="J112" i="7"/>
  <c r="J121" i="7"/>
  <c r="E124" i="7"/>
  <c r="E132" i="7"/>
  <c r="D74" i="7"/>
  <c r="E74" i="7"/>
  <c r="J75" i="7"/>
  <c r="E101" i="7"/>
  <c r="D105" i="7"/>
  <c r="I107" i="7"/>
  <c r="F110" i="7"/>
  <c r="E79" i="7"/>
  <c r="J74" i="7"/>
  <c r="G76" i="7"/>
  <c r="G79" i="7"/>
  <c r="E96" i="7"/>
  <c r="E108" i="7"/>
  <c r="E111" i="7"/>
  <c r="I74" i="7"/>
  <c r="H76" i="7"/>
  <c r="I79" i="7"/>
  <c r="D81" i="7"/>
  <c r="E92" i="7"/>
  <c r="F108" i="7"/>
  <c r="I82" i="7"/>
  <c r="L89" i="7"/>
  <c r="G107" i="7"/>
  <c r="E277" i="7"/>
  <c r="F289" i="7"/>
  <c r="G289" i="7"/>
  <c r="D281" i="7"/>
  <c r="D309" i="7"/>
  <c r="G88" i="7"/>
  <c r="G93" i="7"/>
  <c r="I119" i="7"/>
  <c r="J126" i="7"/>
  <c r="J134" i="7"/>
  <c r="H79" i="7"/>
  <c r="E87" i="7"/>
  <c r="I88" i="7"/>
  <c r="I93" i="7"/>
  <c r="G101" i="7"/>
  <c r="E103" i="7"/>
  <c r="E110" i="7"/>
  <c r="D111" i="7"/>
  <c r="E112" i="7"/>
  <c r="I117" i="7"/>
  <c r="L119" i="7"/>
  <c r="L126" i="7"/>
  <c r="J130" i="7"/>
  <c r="L134" i="7"/>
  <c r="E81" i="7"/>
  <c r="E127" i="7"/>
  <c r="E134" i="7"/>
  <c r="E97" i="7"/>
  <c r="G135" i="7"/>
  <c r="M150" i="7"/>
  <c r="J78" i="7"/>
  <c r="G81" i="7"/>
  <c r="G97" i="7"/>
  <c r="E102" i="7"/>
  <c r="I103" i="7"/>
  <c r="H110" i="7"/>
  <c r="I111" i="7"/>
  <c r="L112" i="7"/>
  <c r="G120" i="7"/>
  <c r="H124" i="7"/>
  <c r="F126" i="7"/>
  <c r="F127" i="7"/>
  <c r="E130" i="7"/>
  <c r="G132" i="7"/>
  <c r="F134" i="7"/>
  <c r="G110" i="7"/>
  <c r="H81" i="7"/>
  <c r="K84" i="7"/>
  <c r="I97" i="7"/>
  <c r="G102" i="7"/>
  <c r="I110" i="7"/>
  <c r="J111" i="7"/>
  <c r="D119" i="7"/>
  <c r="H120" i="7"/>
  <c r="G126" i="7"/>
  <c r="G127" i="7"/>
  <c r="F130" i="7"/>
  <c r="G134" i="7"/>
  <c r="D134" i="7"/>
  <c r="F111" i="7"/>
  <c r="D120" i="7"/>
  <c r="E126" i="7"/>
  <c r="D79" i="7"/>
  <c r="I81" i="7"/>
  <c r="E88" i="7"/>
  <c r="I102" i="7"/>
  <c r="J110" i="7"/>
  <c r="L111" i="7"/>
  <c r="E113" i="7"/>
  <c r="F119" i="7"/>
  <c r="J120" i="7"/>
  <c r="H126" i="7"/>
  <c r="G130" i="7"/>
  <c r="H134" i="7"/>
  <c r="E93" i="7"/>
  <c r="K75" i="7"/>
  <c r="I287" i="7"/>
  <c r="K83" i="7"/>
  <c r="K86" i="7"/>
  <c r="J286" i="7"/>
  <c r="K124" i="7"/>
  <c r="K110" i="7"/>
  <c r="D299" i="7"/>
  <c r="E278" i="7"/>
  <c r="K93" i="7"/>
  <c r="K107" i="7"/>
  <c r="F282" i="7"/>
  <c r="F299" i="7"/>
  <c r="F322" i="7"/>
  <c r="F326" i="7"/>
  <c r="G298" i="7"/>
  <c r="G300" i="7"/>
  <c r="G306" i="7"/>
  <c r="K67" i="7"/>
  <c r="K271" i="7" s="1"/>
  <c r="H290" i="7"/>
  <c r="H291" i="7"/>
  <c r="M162" i="7"/>
  <c r="L94" i="7"/>
  <c r="D94" i="7"/>
  <c r="H94" i="7"/>
  <c r="F94" i="7"/>
  <c r="K251" i="7"/>
  <c r="K115" i="7"/>
  <c r="K259" i="7"/>
  <c r="K123" i="7"/>
  <c r="K267" i="7"/>
  <c r="K131" i="7"/>
  <c r="H271" i="7"/>
  <c r="H135" i="7"/>
  <c r="E73" i="7"/>
  <c r="M142" i="7"/>
  <c r="H74" i="7"/>
  <c r="K76" i="7"/>
  <c r="K77" i="7"/>
  <c r="K81" i="7"/>
  <c r="K82" i="7"/>
  <c r="H84" i="7"/>
  <c r="L84" i="7"/>
  <c r="D84" i="7"/>
  <c r="M152" i="7"/>
  <c r="E86" i="7"/>
  <c r="K88" i="7"/>
  <c r="M157" i="7"/>
  <c r="F89" i="7"/>
  <c r="J89" i="7"/>
  <c r="H89" i="7"/>
  <c r="G91" i="7"/>
  <c r="E95" i="7"/>
  <c r="K97" i="7"/>
  <c r="L98" i="7"/>
  <c r="D98" i="7"/>
  <c r="H98" i="7"/>
  <c r="M166" i="7"/>
  <c r="F98" i="7"/>
  <c r="F100" i="7"/>
  <c r="K102" i="7"/>
  <c r="E104" i="7"/>
  <c r="K105" i="7"/>
  <c r="M183" i="7"/>
  <c r="H115" i="7"/>
  <c r="L115" i="7"/>
  <c r="G115" i="7"/>
  <c r="F115" i="7"/>
  <c r="E115" i="7"/>
  <c r="D115" i="7"/>
  <c r="K117" i="7"/>
  <c r="J298" i="7"/>
  <c r="J299" i="7"/>
  <c r="J300" i="7"/>
  <c r="J301" i="7"/>
  <c r="F85" i="7"/>
  <c r="J85" i="7"/>
  <c r="H85" i="7"/>
  <c r="K244" i="7"/>
  <c r="K108" i="7"/>
  <c r="K268" i="7"/>
  <c r="K132" i="7"/>
  <c r="I271" i="7"/>
  <c r="I135" i="7"/>
  <c r="G72" i="7"/>
  <c r="M143" i="7"/>
  <c r="M144" i="7"/>
  <c r="L76" i="7"/>
  <c r="D76" i="7"/>
  <c r="K78" i="7"/>
  <c r="K79" i="7"/>
  <c r="K80" i="7"/>
  <c r="L82" i="7"/>
  <c r="D82" i="7"/>
  <c r="H82" i="7"/>
  <c r="M151" i="7"/>
  <c r="J83" i="7"/>
  <c r="D85" i="7"/>
  <c r="G86" i="7"/>
  <c r="M156" i="7"/>
  <c r="H88" i="7"/>
  <c r="L88" i="7"/>
  <c r="D88" i="7"/>
  <c r="J88" i="7"/>
  <c r="E90" i="7"/>
  <c r="H91" i="7"/>
  <c r="K92" i="7"/>
  <c r="M161" i="7"/>
  <c r="F93" i="7"/>
  <c r="J93" i="7"/>
  <c r="H93" i="7"/>
  <c r="G95" i="7"/>
  <c r="E99" i="7"/>
  <c r="G100" i="7"/>
  <c r="K101" i="7"/>
  <c r="L102" i="7"/>
  <c r="D102" i="7"/>
  <c r="M170" i="7"/>
  <c r="H102" i="7"/>
  <c r="F102" i="7"/>
  <c r="F104" i="7"/>
  <c r="M189" i="7"/>
  <c r="G121" i="7"/>
  <c r="L121" i="7"/>
  <c r="D121" i="7"/>
  <c r="H121" i="7"/>
  <c r="F121" i="7"/>
  <c r="E121" i="7"/>
  <c r="K122" i="7"/>
  <c r="K125" i="7"/>
  <c r="E279" i="7"/>
  <c r="E280" i="7"/>
  <c r="E281" i="7"/>
  <c r="M174" i="7"/>
  <c r="L106" i="7"/>
  <c r="D106" i="7"/>
  <c r="H106" i="7"/>
  <c r="G106" i="7"/>
  <c r="F106" i="7"/>
  <c r="M177" i="7"/>
  <c r="G109" i="7"/>
  <c r="F109" i="7"/>
  <c r="J109" i="7"/>
  <c r="I109" i="7"/>
  <c r="M153" i="7"/>
  <c r="K245" i="7"/>
  <c r="K109" i="7"/>
  <c r="J271" i="7"/>
  <c r="J135" i="7"/>
  <c r="H72" i="7"/>
  <c r="E75" i="7"/>
  <c r="E76" i="7"/>
  <c r="M145" i="7"/>
  <c r="J77" i="7"/>
  <c r="M148" i="7"/>
  <c r="H80" i="7"/>
  <c r="L80" i="7"/>
  <c r="D80" i="7"/>
  <c r="M149" i="7"/>
  <c r="J81" i="7"/>
  <c r="J199" i="7" s="1"/>
  <c r="D83" i="7"/>
  <c r="E84" i="7"/>
  <c r="E85" i="7"/>
  <c r="I86" i="7"/>
  <c r="K87" i="7"/>
  <c r="D89" i="7"/>
  <c r="G90" i="7"/>
  <c r="M160" i="7"/>
  <c r="H92" i="7"/>
  <c r="L92" i="7"/>
  <c r="D92" i="7"/>
  <c r="J92" i="7"/>
  <c r="E94" i="7"/>
  <c r="H95" i="7"/>
  <c r="K96" i="7"/>
  <c r="M165" i="7"/>
  <c r="F97" i="7"/>
  <c r="J97" i="7"/>
  <c r="H97" i="7"/>
  <c r="G99" i="7"/>
  <c r="G104" i="7"/>
  <c r="M173" i="7"/>
  <c r="F105" i="7"/>
  <c r="J105" i="7"/>
  <c r="I105" i="7"/>
  <c r="H105" i="7"/>
  <c r="M176" i="7"/>
  <c r="H108" i="7"/>
  <c r="L108" i="7"/>
  <c r="D108" i="7"/>
  <c r="J108" i="7"/>
  <c r="K113" i="7"/>
  <c r="K116" i="7"/>
  <c r="K128" i="7"/>
  <c r="M141" i="7"/>
  <c r="J73" i="7"/>
  <c r="K98" i="7"/>
  <c r="K254" i="7"/>
  <c r="K118" i="7"/>
  <c r="K262" i="7"/>
  <c r="K126" i="7"/>
  <c r="K270" i="7"/>
  <c r="K134" i="7"/>
  <c r="I72" i="7"/>
  <c r="H73" i="7"/>
  <c r="G74" i="7"/>
  <c r="G75" i="7"/>
  <c r="H78" i="7"/>
  <c r="M146" i="7"/>
  <c r="M147" i="7"/>
  <c r="J79" i="7"/>
  <c r="E82" i="7"/>
  <c r="E83" i="7"/>
  <c r="F84" i="7"/>
  <c r="G85" i="7"/>
  <c r="M155" i="7"/>
  <c r="J87" i="7"/>
  <c r="F87" i="7"/>
  <c r="L87" i="7"/>
  <c r="D87" i="7"/>
  <c r="E89" i="7"/>
  <c r="I90" i="7"/>
  <c r="K91" i="7"/>
  <c r="D93" i="7"/>
  <c r="G94" i="7"/>
  <c r="M164" i="7"/>
  <c r="H96" i="7"/>
  <c r="L96" i="7"/>
  <c r="D96" i="7"/>
  <c r="J96" i="7"/>
  <c r="E98" i="7"/>
  <c r="H99" i="7"/>
  <c r="K100" i="7"/>
  <c r="M169" i="7"/>
  <c r="F101" i="7"/>
  <c r="J101" i="7"/>
  <c r="H101" i="7"/>
  <c r="E106" i="7"/>
  <c r="D109" i="7"/>
  <c r="G113" i="7"/>
  <c r="L113" i="7"/>
  <c r="L198" i="7" s="1"/>
  <c r="D113" i="7"/>
  <c r="M181" i="7"/>
  <c r="I113" i="7"/>
  <c r="H113" i="7"/>
  <c r="F113" i="7"/>
  <c r="K114" i="7"/>
  <c r="I116" i="7"/>
  <c r="M184" i="7"/>
  <c r="F116" i="7"/>
  <c r="L116" i="7"/>
  <c r="H116" i="7"/>
  <c r="G116" i="7"/>
  <c r="E116" i="7"/>
  <c r="D116" i="7"/>
  <c r="M196" i="7"/>
  <c r="J128" i="7"/>
  <c r="I128" i="7"/>
  <c r="F128" i="7"/>
  <c r="L128" i="7"/>
  <c r="G128" i="7"/>
  <c r="E128" i="7"/>
  <c r="D128" i="7"/>
  <c r="K247" i="7"/>
  <c r="K111" i="7"/>
  <c r="K263" i="7"/>
  <c r="K127" i="7"/>
  <c r="L271" i="7"/>
  <c r="L135" i="7"/>
  <c r="J72" i="7"/>
  <c r="I73" i="7"/>
  <c r="I85" i="7"/>
  <c r="M159" i="7"/>
  <c r="J91" i="7"/>
  <c r="F91" i="7"/>
  <c r="L91" i="7"/>
  <c r="D91" i="7"/>
  <c r="I94" i="7"/>
  <c r="K95" i="7"/>
  <c r="M168" i="7"/>
  <c r="H100" i="7"/>
  <c r="L100" i="7"/>
  <c r="D100" i="7"/>
  <c r="J100" i="7"/>
  <c r="M172" i="7"/>
  <c r="H104" i="7"/>
  <c r="L104" i="7"/>
  <c r="D104" i="7"/>
  <c r="J104" i="7"/>
  <c r="I106" i="7"/>
  <c r="E109" i="7"/>
  <c r="K129" i="7"/>
  <c r="K255" i="7"/>
  <c r="K119" i="7"/>
  <c r="D271" i="7"/>
  <c r="D135" i="7"/>
  <c r="K240" i="7"/>
  <c r="K104" i="7"/>
  <c r="K256" i="7"/>
  <c r="K120" i="7"/>
  <c r="E271" i="7"/>
  <c r="E135" i="7"/>
  <c r="K72" i="7"/>
  <c r="K73" i="7"/>
  <c r="K85" i="7"/>
  <c r="M154" i="7"/>
  <c r="L86" i="7"/>
  <c r="D86" i="7"/>
  <c r="H86" i="7"/>
  <c r="F86" i="7"/>
  <c r="K90" i="7"/>
  <c r="J94" i="7"/>
  <c r="M163" i="7"/>
  <c r="J95" i="7"/>
  <c r="F95" i="7"/>
  <c r="L95" i="7"/>
  <c r="D95" i="7"/>
  <c r="K99" i="7"/>
  <c r="J106" i="7"/>
  <c r="H109" i="7"/>
  <c r="K112" i="7"/>
  <c r="M182" i="7"/>
  <c r="M197" i="7"/>
  <c r="H129" i="7"/>
  <c r="G129" i="7"/>
  <c r="L129" i="7"/>
  <c r="D129" i="7"/>
  <c r="J129" i="7"/>
  <c r="I129" i="7"/>
  <c r="F129" i="7"/>
  <c r="E129" i="7"/>
  <c r="K130" i="7"/>
  <c r="K133" i="7"/>
  <c r="H292" i="7"/>
  <c r="H293" i="7"/>
  <c r="H295" i="7"/>
  <c r="H296" i="7"/>
  <c r="K257" i="7"/>
  <c r="K121" i="7"/>
  <c r="F135" i="7"/>
  <c r="F271" i="7"/>
  <c r="M140" i="7"/>
  <c r="L72" i="7"/>
  <c r="D72" i="7"/>
  <c r="L73" i="7"/>
  <c r="K74" i="7"/>
  <c r="L85" i="7"/>
  <c r="K89" i="7"/>
  <c r="M158" i="7"/>
  <c r="L90" i="7"/>
  <c r="D90" i="7"/>
  <c r="H90" i="7"/>
  <c r="F90" i="7"/>
  <c r="K94" i="7"/>
  <c r="M167" i="7"/>
  <c r="J99" i="7"/>
  <c r="F99" i="7"/>
  <c r="L99" i="7"/>
  <c r="D99" i="7"/>
  <c r="K103" i="7"/>
  <c r="K106" i="7"/>
  <c r="L109" i="7"/>
  <c r="I288" i="7"/>
  <c r="D103" i="7"/>
  <c r="D107" i="7"/>
  <c r="M186" i="7"/>
  <c r="M187" i="7"/>
  <c r="H119" i="7"/>
  <c r="M188" i="7"/>
  <c r="I120" i="7"/>
  <c r="F120" i="7"/>
  <c r="M193" i="7"/>
  <c r="G125" i="7"/>
  <c r="L125" i="7"/>
  <c r="D125" i="7"/>
  <c r="L127" i="7"/>
  <c r="D127" i="7"/>
  <c r="M195" i="7"/>
  <c r="H127" i="7"/>
  <c r="M180" i="7"/>
  <c r="F285" i="7"/>
  <c r="J334" i="7"/>
  <c r="I335" i="7"/>
  <c r="I336" i="7"/>
  <c r="I337" i="7"/>
  <c r="M171" i="7"/>
  <c r="M175" i="7"/>
  <c r="M191" i="7"/>
  <c r="H123" i="7"/>
  <c r="M192" i="7"/>
  <c r="I124" i="7"/>
  <c r="F124" i="7"/>
  <c r="G277" i="7"/>
  <c r="G280" i="7"/>
  <c r="D312" i="7"/>
  <c r="D320" i="7"/>
  <c r="D328" i="7"/>
  <c r="D332" i="7"/>
  <c r="D333" i="7"/>
  <c r="J335" i="7"/>
  <c r="J336" i="7"/>
  <c r="F292" i="7"/>
  <c r="D317" i="7"/>
  <c r="G271" i="7"/>
  <c r="F103" i="7"/>
  <c r="F107" i="7"/>
  <c r="E119" i="7"/>
  <c r="E120" i="7"/>
  <c r="D123" i="7"/>
  <c r="D124" i="7"/>
  <c r="E125" i="7"/>
  <c r="M200" i="7"/>
  <c r="J132" i="7"/>
  <c r="I132" i="7"/>
  <c r="H132" i="7"/>
  <c r="F132" i="7"/>
  <c r="H276" i="7"/>
  <c r="D297" i="7"/>
  <c r="F320" i="7"/>
  <c r="G293" i="7"/>
  <c r="F323" i="7"/>
  <c r="F325" i="7"/>
  <c r="F330" i="7"/>
  <c r="F331" i="7"/>
  <c r="F333" i="7"/>
  <c r="E334" i="7"/>
  <c r="D335" i="7"/>
  <c r="D336" i="7"/>
  <c r="G308" i="7"/>
  <c r="G309" i="7"/>
  <c r="I289" i="7"/>
  <c r="I294" i="7"/>
  <c r="H303" i="7"/>
  <c r="H304" i="7"/>
  <c r="H305" i="7"/>
  <c r="G305" i="7"/>
  <c r="J103" i="7"/>
  <c r="J107" i="7"/>
  <c r="M179" i="7"/>
  <c r="H111" i="7"/>
  <c r="I112" i="7"/>
  <c r="F112" i="7"/>
  <c r="M185" i="7"/>
  <c r="G117" i="7"/>
  <c r="L117" i="7"/>
  <c r="D117" i="7"/>
  <c r="J119" i="7"/>
  <c r="I123" i="7"/>
  <c r="J124" i="7"/>
  <c r="J125" i="7"/>
  <c r="I127" i="7"/>
  <c r="M201" i="7"/>
  <c r="I133" i="7"/>
  <c r="H133" i="7"/>
  <c r="G133" i="7"/>
  <c r="F133" i="7"/>
  <c r="L133" i="7"/>
  <c r="D133" i="7"/>
  <c r="D287" i="7"/>
  <c r="D279" i="7"/>
  <c r="D301" i="7"/>
  <c r="D338" i="7"/>
  <c r="D314" i="7"/>
  <c r="D325" i="7"/>
  <c r="D277" i="7"/>
  <c r="D321" i="7"/>
  <c r="D293" i="7"/>
  <c r="D330" i="7"/>
  <c r="D283" i="7"/>
  <c r="D280" i="7"/>
  <c r="D284" i="7"/>
  <c r="D285" i="7"/>
  <c r="J287" i="7"/>
  <c r="J288" i="7"/>
  <c r="F283" i="7"/>
  <c r="F306" i="7"/>
  <c r="F338" i="7"/>
  <c r="H131" i="7"/>
  <c r="G336" i="7"/>
  <c r="G335" i="7"/>
  <c r="G334" i="7"/>
  <c r="G331" i="7"/>
  <c r="G328" i="7"/>
  <c r="G327" i="7"/>
  <c r="G326" i="7"/>
  <c r="G323" i="7"/>
  <c r="G320" i="7"/>
  <c r="G319" i="7"/>
  <c r="G318" i="7"/>
  <c r="G315" i="7"/>
  <c r="G312" i="7"/>
  <c r="G311" i="7"/>
  <c r="G310" i="7"/>
  <c r="G304" i="7"/>
  <c r="G302" i="7"/>
  <c r="G296" i="7"/>
  <c r="G294" i="7"/>
  <c r="G288" i="7"/>
  <c r="G286" i="7"/>
  <c r="G278" i="7"/>
  <c r="G276" i="7"/>
  <c r="G299" i="7"/>
  <c r="G283" i="7"/>
  <c r="G301" i="7"/>
  <c r="G285" i="7"/>
  <c r="G307" i="7"/>
  <c r="G291" i="7"/>
  <c r="G281" i="7"/>
  <c r="G303" i="7"/>
  <c r="G287" i="7"/>
  <c r="F332" i="7"/>
  <c r="F324" i="7"/>
  <c r="F316" i="7"/>
  <c r="F337" i="7"/>
  <c r="F329" i="7"/>
  <c r="F321" i="7"/>
  <c r="F313" i="7"/>
  <c r="F334" i="7"/>
  <c r="F317" i="7"/>
  <c r="F309" i="7"/>
  <c r="F296" i="7"/>
  <c r="F293" i="7"/>
  <c r="F277" i="7"/>
  <c r="F328" i="7"/>
  <c r="F295" i="7"/>
  <c r="F279" i="7"/>
  <c r="F336" i="7"/>
  <c r="F311" i="7"/>
  <c r="F304" i="7"/>
  <c r="F288" i="7"/>
  <c r="F319" i="7"/>
  <c r="F310" i="7"/>
  <c r="F307" i="7"/>
  <c r="F294" i="7"/>
  <c r="F291" i="7"/>
  <c r="F327" i="7"/>
  <c r="F318" i="7"/>
  <c r="F300" i="7"/>
  <c r="F297" i="7"/>
  <c r="F284" i="7"/>
  <c r="F281" i="7"/>
  <c r="F278" i="7"/>
  <c r="F280" i="7"/>
  <c r="J290" i="7"/>
  <c r="J291" i="7"/>
  <c r="J292" i="7"/>
  <c r="J293" i="7"/>
  <c r="I302" i="7"/>
  <c r="F314" i="7"/>
  <c r="E322" i="7"/>
  <c r="E323" i="7"/>
  <c r="E324" i="7"/>
  <c r="E325" i="7"/>
  <c r="E326" i="7"/>
  <c r="E327" i="7"/>
  <c r="E328" i="7"/>
  <c r="E329" i="7"/>
  <c r="F290" i="7"/>
  <c r="F308" i="7"/>
  <c r="I276" i="7"/>
  <c r="H277" i="7"/>
  <c r="G282" i="7"/>
  <c r="G284" i="7"/>
  <c r="D292" i="7"/>
  <c r="D295" i="7"/>
  <c r="D296" i="7"/>
  <c r="J306" i="7"/>
  <c r="J307" i="7"/>
  <c r="J308" i="7"/>
  <c r="J309" i="7"/>
  <c r="G321" i="7"/>
  <c r="G322" i="7"/>
  <c r="G329" i="7"/>
  <c r="F276" i="7"/>
  <c r="M178" i="7"/>
  <c r="M190" i="7"/>
  <c r="M194" i="7"/>
  <c r="M198" i="7"/>
  <c r="I278" i="7"/>
  <c r="D303" i="7"/>
  <c r="D304" i="7"/>
  <c r="J313" i="7"/>
  <c r="I314" i="7"/>
  <c r="I315" i="7"/>
  <c r="I316" i="7"/>
  <c r="I317" i="7"/>
  <c r="H318" i="7"/>
  <c r="H319" i="7"/>
  <c r="H320" i="7"/>
  <c r="H321" i="7"/>
  <c r="H322" i="7"/>
  <c r="H323" i="7"/>
  <c r="H324" i="7"/>
  <c r="H325" i="7"/>
  <c r="H327" i="7"/>
  <c r="H328" i="7"/>
  <c r="F302" i="7"/>
  <c r="D131" i="7"/>
  <c r="J277" i="7"/>
  <c r="E302" i="7"/>
  <c r="D308" i="7"/>
  <c r="D311" i="7"/>
  <c r="J314" i="7"/>
  <c r="J315" i="7"/>
  <c r="J316" i="7"/>
  <c r="J317" i="7"/>
  <c r="I318" i="7"/>
  <c r="I319" i="7"/>
  <c r="I320" i="7"/>
  <c r="I321" i="7"/>
  <c r="F286" i="7"/>
  <c r="G295" i="7"/>
  <c r="F303" i="7"/>
  <c r="F312" i="7"/>
  <c r="F335" i="7"/>
  <c r="M199" i="7"/>
  <c r="D323" i="7"/>
  <c r="J282" i="7"/>
  <c r="J283" i="7"/>
  <c r="J284" i="7"/>
  <c r="J285" i="7"/>
  <c r="I286" i="7"/>
  <c r="H287" i="7"/>
  <c r="H288" i="7"/>
  <c r="H289" i="7"/>
  <c r="G290" i="7"/>
  <c r="G292" i="7"/>
  <c r="G297" i="7"/>
  <c r="F298" i="7"/>
  <c r="F301" i="7"/>
  <c r="E306" i="7"/>
  <c r="E307" i="7"/>
  <c r="E308" i="7"/>
  <c r="E309" i="7"/>
  <c r="E310" i="7"/>
  <c r="E311" i="7"/>
  <c r="E312" i="7"/>
  <c r="J318" i="7"/>
  <c r="H338" i="7"/>
  <c r="G279" i="7"/>
  <c r="F287" i="7"/>
  <c r="F305" i="7"/>
  <c r="M202" i="7"/>
  <c r="H279" i="7"/>
  <c r="H280" i="7"/>
  <c r="E286" i="7"/>
  <c r="D288" i="7"/>
  <c r="J297" i="7"/>
  <c r="I298" i="7"/>
  <c r="I299" i="7"/>
  <c r="I300" i="7"/>
  <c r="I301" i="7"/>
  <c r="H302" i="7"/>
  <c r="E313" i="7"/>
  <c r="D316" i="7"/>
  <c r="J319" i="7"/>
  <c r="J320" i="7"/>
  <c r="I326" i="7"/>
  <c r="D291" i="7"/>
  <c r="D307" i="7"/>
  <c r="D331" i="7"/>
  <c r="J322" i="7"/>
  <c r="J323" i="7"/>
  <c r="J324" i="7"/>
  <c r="J325" i="7"/>
  <c r="E338" i="7"/>
  <c r="D334" i="7"/>
  <c r="D326" i="7"/>
  <c r="D318" i="7"/>
  <c r="D310" i="7"/>
  <c r="D306" i="7"/>
  <c r="D302" i="7"/>
  <c r="D298" i="7"/>
  <c r="D294" i="7"/>
  <c r="D290" i="7"/>
  <c r="D286" i="7"/>
  <c r="D282" i="7"/>
  <c r="D278" i="7"/>
  <c r="D276" i="7"/>
  <c r="J278" i="7"/>
  <c r="E290" i="7"/>
  <c r="E291" i="7"/>
  <c r="E292" i="7"/>
  <c r="E293" i="7"/>
  <c r="E294" i="7"/>
  <c r="E295" i="7"/>
  <c r="E296" i="7"/>
  <c r="J302" i="7"/>
  <c r="I303" i="7"/>
  <c r="I304" i="7"/>
  <c r="I305" i="7"/>
  <c r="H306" i="7"/>
  <c r="H307" i="7"/>
  <c r="H308" i="7"/>
  <c r="H309" i="7"/>
  <c r="H311" i="7"/>
  <c r="H312" i="7"/>
  <c r="G313" i="7"/>
  <c r="F315" i="7"/>
  <c r="E318" i="7"/>
  <c r="D319" i="7"/>
  <c r="J329" i="7"/>
  <c r="I330" i="7"/>
  <c r="I331" i="7"/>
  <c r="I332" i="7"/>
  <c r="I333" i="7"/>
  <c r="H334" i="7"/>
  <c r="G337" i="7"/>
  <c r="D315" i="7"/>
  <c r="J281" i="7"/>
  <c r="I282" i="7"/>
  <c r="I283" i="7"/>
  <c r="I284" i="7"/>
  <c r="I285" i="7"/>
  <c r="H286" i="7"/>
  <c r="E297" i="7"/>
  <c r="D300" i="7"/>
  <c r="J303" i="7"/>
  <c r="J304" i="7"/>
  <c r="I310" i="7"/>
  <c r="D324" i="7"/>
  <c r="D327" i="7"/>
  <c r="J330" i="7"/>
  <c r="J331" i="7"/>
  <c r="J332" i="7"/>
  <c r="J333" i="7"/>
  <c r="I334" i="7"/>
  <c r="H335" i="7"/>
  <c r="H336" i="7"/>
  <c r="H337" i="7"/>
  <c r="G338" i="7"/>
  <c r="D289" i="7"/>
  <c r="D305" i="7"/>
  <c r="D337" i="7"/>
  <c r="G324" i="7"/>
  <c r="G325" i="7"/>
  <c r="J338" i="7"/>
  <c r="D313" i="7"/>
  <c r="D322" i="7"/>
  <c r="J276" i="7"/>
  <c r="I277" i="7"/>
  <c r="H278" i="7"/>
  <c r="E282" i="7"/>
  <c r="E283" i="7"/>
  <c r="E284" i="7"/>
  <c r="E285" i="7"/>
  <c r="J289" i="7"/>
  <c r="I290" i="7"/>
  <c r="I291" i="7"/>
  <c r="I292" i="7"/>
  <c r="I293" i="7"/>
  <c r="H294" i="7"/>
  <c r="E298" i="7"/>
  <c r="E299" i="7"/>
  <c r="E300" i="7"/>
  <c r="E301" i="7"/>
  <c r="J305" i="7"/>
  <c r="I306" i="7"/>
  <c r="I307" i="7"/>
  <c r="I308" i="7"/>
  <c r="I309" i="7"/>
  <c r="H310" i="7"/>
  <c r="E314" i="7"/>
  <c r="E315" i="7"/>
  <c r="E316" i="7"/>
  <c r="E317" i="7"/>
  <c r="J321" i="7"/>
  <c r="I322" i="7"/>
  <c r="I323" i="7"/>
  <c r="I324" i="7"/>
  <c r="I325" i="7"/>
  <c r="H326" i="7"/>
  <c r="E330" i="7"/>
  <c r="E331" i="7"/>
  <c r="E332" i="7"/>
  <c r="E333" i="7"/>
  <c r="J337" i="7"/>
  <c r="I338" i="7"/>
  <c r="I279" i="7"/>
  <c r="I280" i="7"/>
  <c r="H281" i="7"/>
  <c r="E287" i="7"/>
  <c r="E288" i="7"/>
  <c r="J294" i="7"/>
  <c r="I295" i="7"/>
  <c r="I296" i="7"/>
  <c r="H297" i="7"/>
  <c r="E303" i="7"/>
  <c r="E304" i="7"/>
  <c r="J310" i="7"/>
  <c r="I311" i="7"/>
  <c r="I312" i="7"/>
  <c r="H313" i="7"/>
  <c r="G314" i="7"/>
  <c r="G316" i="7"/>
  <c r="G317" i="7"/>
  <c r="E319" i="7"/>
  <c r="E320" i="7"/>
  <c r="J326" i="7"/>
  <c r="I327" i="7"/>
  <c r="I328" i="7"/>
  <c r="H329" i="7"/>
  <c r="G330" i="7"/>
  <c r="G332" i="7"/>
  <c r="G333" i="7"/>
  <c r="E335" i="7"/>
  <c r="E336" i="7"/>
  <c r="E276" i="7"/>
  <c r="J279" i="7"/>
  <c r="J280" i="7"/>
  <c r="I281" i="7"/>
  <c r="H282" i="7"/>
  <c r="H283" i="7"/>
  <c r="H284" i="7"/>
  <c r="H285" i="7"/>
  <c r="E289" i="7"/>
  <c r="J295" i="7"/>
  <c r="J296" i="7"/>
  <c r="I297" i="7"/>
  <c r="H298" i="7"/>
  <c r="H299" i="7"/>
  <c r="H300" i="7"/>
  <c r="H301" i="7"/>
  <c r="E305" i="7"/>
  <c r="J311" i="7"/>
  <c r="J312" i="7"/>
  <c r="I313" i="7"/>
  <c r="H314" i="7"/>
  <c r="H315" i="7"/>
  <c r="H316" i="7"/>
  <c r="H317" i="7"/>
  <c r="E321" i="7"/>
  <c r="J327" i="7"/>
  <c r="J328" i="7"/>
  <c r="I329" i="7"/>
  <c r="H330" i="7"/>
  <c r="H331" i="7"/>
  <c r="H332" i="7"/>
  <c r="H333" i="7"/>
  <c r="E337" i="7"/>
  <c r="D271" i="6"/>
  <c r="G127" i="6"/>
  <c r="J127" i="6"/>
  <c r="I131" i="6"/>
  <c r="D121" i="6"/>
  <c r="F123" i="6"/>
  <c r="E123" i="6"/>
  <c r="E121" i="6"/>
  <c r="H123" i="6"/>
  <c r="E125" i="6"/>
  <c r="G121" i="6"/>
  <c r="I123" i="6"/>
  <c r="L125" i="6"/>
  <c r="D131" i="6"/>
  <c r="J118" i="6"/>
  <c r="J121" i="6"/>
  <c r="J123" i="6"/>
  <c r="E131" i="6"/>
  <c r="E102" i="6"/>
  <c r="I111" i="6"/>
  <c r="I72" i="6"/>
  <c r="E75" i="6"/>
  <c r="E77" i="6"/>
  <c r="G81" i="6"/>
  <c r="E87" i="6"/>
  <c r="I93" i="6"/>
  <c r="J94" i="6"/>
  <c r="D98" i="6"/>
  <c r="H102" i="6"/>
  <c r="J111" i="6"/>
  <c r="E97" i="6"/>
  <c r="J102" i="6"/>
  <c r="D102" i="6"/>
  <c r="I102" i="6"/>
  <c r="E73" i="6"/>
  <c r="E76" i="6"/>
  <c r="D88" i="6"/>
  <c r="E92" i="6"/>
  <c r="E95" i="6"/>
  <c r="F97" i="6"/>
  <c r="D100" i="6"/>
  <c r="E111" i="6"/>
  <c r="G77" i="6"/>
  <c r="L81" i="6"/>
  <c r="F83" i="6"/>
  <c r="F84" i="6"/>
  <c r="G92" i="6"/>
  <c r="J95" i="6"/>
  <c r="E100" i="6"/>
  <c r="G104" i="6"/>
  <c r="G107" i="6"/>
  <c r="L117" i="6"/>
  <c r="G119" i="6"/>
  <c r="H133" i="6"/>
  <c r="H92" i="6"/>
  <c r="G100" i="6"/>
  <c r="H104" i="6"/>
  <c r="H107" i="6"/>
  <c r="E112" i="6"/>
  <c r="H119" i="6"/>
  <c r="D82" i="6"/>
  <c r="H83" i="6"/>
  <c r="H84" i="6"/>
  <c r="I92" i="6"/>
  <c r="D96" i="6"/>
  <c r="I100" i="6"/>
  <c r="I104" i="6"/>
  <c r="I107" i="6"/>
  <c r="F112" i="6"/>
  <c r="E118" i="6"/>
  <c r="I119" i="6"/>
  <c r="G123" i="6"/>
  <c r="E127" i="6"/>
  <c r="L131" i="6"/>
  <c r="D134" i="6"/>
  <c r="H76" i="6"/>
  <c r="D79" i="6"/>
  <c r="D81" i="6"/>
  <c r="G82" i="6"/>
  <c r="I83" i="6"/>
  <c r="I84" i="6"/>
  <c r="H86" i="6"/>
  <c r="D89" i="6"/>
  <c r="L92" i="6"/>
  <c r="F96" i="6"/>
  <c r="L104" i="6"/>
  <c r="J107" i="6"/>
  <c r="I112" i="6"/>
  <c r="J119" i="6"/>
  <c r="D125" i="6"/>
  <c r="F127" i="6"/>
  <c r="E134" i="6"/>
  <c r="E79" i="6"/>
  <c r="H82" i="6"/>
  <c r="L84" i="6"/>
  <c r="E89" i="6"/>
  <c r="E122" i="6"/>
  <c r="M142" i="6"/>
  <c r="I79" i="6"/>
  <c r="I82" i="6"/>
  <c r="J89" i="6"/>
  <c r="D101" i="6"/>
  <c r="G108" i="6"/>
  <c r="E117" i="6"/>
  <c r="H122" i="6"/>
  <c r="G125" i="6"/>
  <c r="H127" i="6"/>
  <c r="D133" i="6"/>
  <c r="I134" i="6"/>
  <c r="J82" i="6"/>
  <c r="I101" i="6"/>
  <c r="G117" i="6"/>
  <c r="E119" i="6"/>
  <c r="I122" i="6"/>
  <c r="J125" i="6"/>
  <c r="I127" i="6"/>
  <c r="E133" i="6"/>
  <c r="J134" i="6"/>
  <c r="F338" i="6"/>
  <c r="F278" i="6"/>
  <c r="F280" i="6"/>
  <c r="F283" i="6"/>
  <c r="F296" i="6"/>
  <c r="F312" i="6"/>
  <c r="F328" i="6"/>
  <c r="G281" i="6"/>
  <c r="G282" i="6"/>
  <c r="I335" i="6"/>
  <c r="I336" i="6"/>
  <c r="H337" i="6"/>
  <c r="J303" i="6"/>
  <c r="D324" i="6"/>
  <c r="D285" i="6"/>
  <c r="D287" i="6"/>
  <c r="D293" i="6"/>
  <c r="D296" i="6"/>
  <c r="K87" i="6"/>
  <c r="K80" i="6"/>
  <c r="K90" i="6"/>
  <c r="K72" i="6"/>
  <c r="K79" i="6"/>
  <c r="K254" i="6"/>
  <c r="K118" i="6"/>
  <c r="K262" i="6"/>
  <c r="K126" i="6"/>
  <c r="K67" i="6"/>
  <c r="H73" i="6"/>
  <c r="F74" i="6"/>
  <c r="D75" i="6"/>
  <c r="H77" i="6"/>
  <c r="M147" i="6"/>
  <c r="L79" i="6"/>
  <c r="L80" i="6"/>
  <c r="K81" i="6"/>
  <c r="G85" i="6"/>
  <c r="G86" i="6"/>
  <c r="F87" i="6"/>
  <c r="E88" i="6"/>
  <c r="M157" i="6"/>
  <c r="H89" i="6"/>
  <c r="K91" i="6"/>
  <c r="K92" i="6"/>
  <c r="G96" i="6"/>
  <c r="E98" i="6"/>
  <c r="E99" i="6"/>
  <c r="M168" i="6"/>
  <c r="J100" i="6"/>
  <c r="K102" i="6"/>
  <c r="K105" i="6"/>
  <c r="K106" i="6"/>
  <c r="K107" i="6"/>
  <c r="H108" i="6"/>
  <c r="J108" i="6"/>
  <c r="E110" i="6"/>
  <c r="K113" i="6"/>
  <c r="D116" i="6"/>
  <c r="K119" i="6"/>
  <c r="F128" i="6"/>
  <c r="D135" i="6"/>
  <c r="M148" i="6"/>
  <c r="M156" i="6"/>
  <c r="M165" i="6"/>
  <c r="M146" i="6"/>
  <c r="I129" i="6"/>
  <c r="J129" i="6"/>
  <c r="F129" i="6"/>
  <c r="E129" i="6"/>
  <c r="M197" i="6"/>
  <c r="H129" i="6"/>
  <c r="I73" i="6"/>
  <c r="G74" i="6"/>
  <c r="M143" i="6"/>
  <c r="K76" i="6"/>
  <c r="I77" i="6"/>
  <c r="G78" i="6"/>
  <c r="K82" i="6"/>
  <c r="I85" i="6"/>
  <c r="F88" i="6"/>
  <c r="M158" i="6"/>
  <c r="F90" i="6"/>
  <c r="M159" i="6"/>
  <c r="L91" i="6"/>
  <c r="D91" i="6"/>
  <c r="K93" i="6"/>
  <c r="H96" i="6"/>
  <c r="F99" i="6"/>
  <c r="M169" i="6"/>
  <c r="H101" i="6"/>
  <c r="K103" i="6"/>
  <c r="L106" i="6"/>
  <c r="M174" i="6"/>
  <c r="G106" i="6"/>
  <c r="F106" i="6"/>
  <c r="M175" i="6"/>
  <c r="H110" i="6"/>
  <c r="E116" i="6"/>
  <c r="M186" i="6"/>
  <c r="L118" i="6"/>
  <c r="D118" i="6"/>
  <c r="G118" i="6"/>
  <c r="F118" i="6"/>
  <c r="M192" i="6"/>
  <c r="H124" i="6"/>
  <c r="G124" i="6"/>
  <c r="J124" i="6"/>
  <c r="E126" i="6"/>
  <c r="I128" i="6"/>
  <c r="M200" i="6"/>
  <c r="I132" i="6"/>
  <c r="L132" i="6"/>
  <c r="D132" i="6"/>
  <c r="F132" i="6"/>
  <c r="E132" i="6"/>
  <c r="J132" i="6"/>
  <c r="H132" i="6"/>
  <c r="G135" i="6"/>
  <c r="M176" i="6"/>
  <c r="J271" i="6"/>
  <c r="J135" i="6"/>
  <c r="E78" i="6"/>
  <c r="M166" i="6"/>
  <c r="F98" i="6"/>
  <c r="K101" i="6"/>
  <c r="M177" i="6"/>
  <c r="F109" i="6"/>
  <c r="I109" i="6"/>
  <c r="H109" i="6"/>
  <c r="M182" i="6"/>
  <c r="L114" i="6"/>
  <c r="D114" i="6"/>
  <c r="G114" i="6"/>
  <c r="F114" i="6"/>
  <c r="M164" i="6"/>
  <c r="K240" i="6"/>
  <c r="K104" i="6"/>
  <c r="K248" i="6"/>
  <c r="K112" i="6"/>
  <c r="K256" i="6"/>
  <c r="K120" i="6"/>
  <c r="K264" i="6"/>
  <c r="K128" i="6"/>
  <c r="E271" i="6"/>
  <c r="E135" i="6"/>
  <c r="D72" i="6"/>
  <c r="J73" i="6"/>
  <c r="H74" i="6"/>
  <c r="F75" i="6"/>
  <c r="D76" i="6"/>
  <c r="J77" i="6"/>
  <c r="H78" i="6"/>
  <c r="F79" i="6"/>
  <c r="E80" i="6"/>
  <c r="M149" i="6"/>
  <c r="H81" i="6"/>
  <c r="K83" i="6"/>
  <c r="K84" i="6"/>
  <c r="J85" i="6"/>
  <c r="I86" i="6"/>
  <c r="H87" i="6"/>
  <c r="G88" i="6"/>
  <c r="F89" i="6"/>
  <c r="E90" i="6"/>
  <c r="E91" i="6"/>
  <c r="M160" i="6"/>
  <c r="J92" i="6"/>
  <c r="K94" i="6"/>
  <c r="I96" i="6"/>
  <c r="I97" i="6"/>
  <c r="H98" i="6"/>
  <c r="F100" i="6"/>
  <c r="E101" i="6"/>
  <c r="M170" i="6"/>
  <c r="F102" i="6"/>
  <c r="M171" i="6"/>
  <c r="M172" i="6"/>
  <c r="J104" i="6"/>
  <c r="M173" i="6"/>
  <c r="I105" i="6"/>
  <c r="H105" i="6"/>
  <c r="D108" i="6"/>
  <c r="E109" i="6"/>
  <c r="I110" i="6"/>
  <c r="F116" i="6"/>
  <c r="K117" i="6"/>
  <c r="D120" i="6"/>
  <c r="K123" i="6"/>
  <c r="H126" i="6"/>
  <c r="M167" i="6"/>
  <c r="L99" i="6"/>
  <c r="D99" i="6"/>
  <c r="M185" i="6"/>
  <c r="F271" i="6"/>
  <c r="F135" i="6"/>
  <c r="M140" i="6"/>
  <c r="K73" i="6"/>
  <c r="I74" i="6"/>
  <c r="G75" i="6"/>
  <c r="M144" i="6"/>
  <c r="K77" i="6"/>
  <c r="I78" i="6"/>
  <c r="G79" i="6"/>
  <c r="F80" i="6"/>
  <c r="M150" i="6"/>
  <c r="F82" i="6"/>
  <c r="M151" i="6"/>
  <c r="L83" i="6"/>
  <c r="D83" i="6"/>
  <c r="K85" i="6"/>
  <c r="I87" i="6"/>
  <c r="H88" i="6"/>
  <c r="G89" i="6"/>
  <c r="G90" i="6"/>
  <c r="F91" i="6"/>
  <c r="M161" i="6"/>
  <c r="H93" i="6"/>
  <c r="K95" i="6"/>
  <c r="K96" i="6"/>
  <c r="I98" i="6"/>
  <c r="H99" i="6"/>
  <c r="F101" i="6"/>
  <c r="D106" i="6"/>
  <c r="E108" i="6"/>
  <c r="G109" i="6"/>
  <c r="M180" i="6"/>
  <c r="H112" i="6"/>
  <c r="G112" i="6"/>
  <c r="J112" i="6"/>
  <c r="E114" i="6"/>
  <c r="I116" i="6"/>
  <c r="L122" i="6"/>
  <c r="D122" i="6"/>
  <c r="M190" i="6"/>
  <c r="G122" i="6"/>
  <c r="F122" i="6"/>
  <c r="I126" i="6"/>
  <c r="M196" i="6"/>
  <c r="H128" i="6"/>
  <c r="G128" i="6"/>
  <c r="J128" i="6"/>
  <c r="K75" i="6"/>
  <c r="M188" i="6"/>
  <c r="H120" i="6"/>
  <c r="G120" i="6"/>
  <c r="J120" i="6"/>
  <c r="K265" i="6"/>
  <c r="K129" i="6"/>
  <c r="K250" i="6"/>
  <c r="K114" i="6"/>
  <c r="K258" i="6"/>
  <c r="K122" i="6"/>
  <c r="K266" i="6"/>
  <c r="K130" i="6"/>
  <c r="F72" i="6"/>
  <c r="D73" i="6"/>
  <c r="J74" i="6"/>
  <c r="H75" i="6"/>
  <c r="F76" i="6"/>
  <c r="D77" i="6"/>
  <c r="J78" i="6"/>
  <c r="H79" i="6"/>
  <c r="G80" i="6"/>
  <c r="F81" i="6"/>
  <c r="E82" i="6"/>
  <c r="E83" i="6"/>
  <c r="M152" i="6"/>
  <c r="J84" i="6"/>
  <c r="K86" i="6"/>
  <c r="I88" i="6"/>
  <c r="I89" i="6"/>
  <c r="H90" i="6"/>
  <c r="G91" i="6"/>
  <c r="F92" i="6"/>
  <c r="E93" i="6"/>
  <c r="M162" i="6"/>
  <c r="F94" i="6"/>
  <c r="M163" i="6"/>
  <c r="L95" i="6"/>
  <c r="D95" i="6"/>
  <c r="L96" i="6"/>
  <c r="K97" i="6"/>
  <c r="J98" i="6"/>
  <c r="I99" i="6"/>
  <c r="H100" i="6"/>
  <c r="G101" i="6"/>
  <c r="G102" i="6"/>
  <c r="E104" i="6"/>
  <c r="E105" i="6"/>
  <c r="E106" i="6"/>
  <c r="F108" i="6"/>
  <c r="J109" i="6"/>
  <c r="K110" i="6"/>
  <c r="K111" i="6"/>
  <c r="H114" i="6"/>
  <c r="F120" i="6"/>
  <c r="K121" i="6"/>
  <c r="D124" i="6"/>
  <c r="K127" i="6"/>
  <c r="D129" i="6"/>
  <c r="H338" i="6"/>
  <c r="H271" i="6"/>
  <c r="H135" i="6"/>
  <c r="M145" i="6"/>
  <c r="K98" i="6"/>
  <c r="J99" i="6"/>
  <c r="K109" i="6"/>
  <c r="M178" i="6"/>
  <c r="L110" i="6"/>
  <c r="D110" i="6"/>
  <c r="G110" i="6"/>
  <c r="F110" i="6"/>
  <c r="I114" i="6"/>
  <c r="M184" i="6"/>
  <c r="H116" i="6"/>
  <c r="G116" i="6"/>
  <c r="J116" i="6"/>
  <c r="I120" i="6"/>
  <c r="M194" i="6"/>
  <c r="L126" i="6"/>
  <c r="D126" i="6"/>
  <c r="G126" i="6"/>
  <c r="F126" i="6"/>
  <c r="G129" i="6"/>
  <c r="K134" i="6"/>
  <c r="M181" i="6"/>
  <c r="I337" i="6"/>
  <c r="I338" i="6"/>
  <c r="K267" i="6"/>
  <c r="K131" i="6"/>
  <c r="M141" i="6"/>
  <c r="K74" i="6"/>
  <c r="K78" i="6"/>
  <c r="M153" i="6"/>
  <c r="H85" i="6"/>
  <c r="K88" i="6"/>
  <c r="K244" i="6"/>
  <c r="K108" i="6"/>
  <c r="K252" i="6"/>
  <c r="K116" i="6"/>
  <c r="K260" i="6"/>
  <c r="K124" i="6"/>
  <c r="K268" i="6"/>
  <c r="K132" i="6"/>
  <c r="I271" i="6"/>
  <c r="I135" i="6"/>
  <c r="F73" i="6"/>
  <c r="D74" i="6"/>
  <c r="L74" i="6"/>
  <c r="J75" i="6"/>
  <c r="F77" i="6"/>
  <c r="D78" i="6"/>
  <c r="L78" i="6"/>
  <c r="I80" i="6"/>
  <c r="E85" i="6"/>
  <c r="M154" i="6"/>
  <c r="F86" i="6"/>
  <c r="M155" i="6"/>
  <c r="L87" i="6"/>
  <c r="D87" i="6"/>
  <c r="L88" i="6"/>
  <c r="K89" i="6"/>
  <c r="J90" i="6"/>
  <c r="I91" i="6"/>
  <c r="E96" i="6"/>
  <c r="L98" i="6"/>
  <c r="K99" i="6"/>
  <c r="K100" i="6"/>
  <c r="J101" i="6"/>
  <c r="I106" i="6"/>
  <c r="I108" i="6"/>
  <c r="L109" i="6"/>
  <c r="D112" i="6"/>
  <c r="J114" i="6"/>
  <c r="K115" i="6"/>
  <c r="H118" i="6"/>
  <c r="L120" i="6"/>
  <c r="F124" i="6"/>
  <c r="K125" i="6"/>
  <c r="D128" i="6"/>
  <c r="L129" i="6"/>
  <c r="M198" i="6"/>
  <c r="K133" i="6"/>
  <c r="J304" i="6"/>
  <c r="D103" i="6"/>
  <c r="L103" i="6"/>
  <c r="D107" i="6"/>
  <c r="L107" i="6"/>
  <c r="D111" i="6"/>
  <c r="H113" i="6"/>
  <c r="D115" i="6"/>
  <c r="H117" i="6"/>
  <c r="D119" i="6"/>
  <c r="H121" i="6"/>
  <c r="D123" i="6"/>
  <c r="H125" i="6"/>
  <c r="D127" i="6"/>
  <c r="D280" i="6"/>
  <c r="M179" i="6"/>
  <c r="I113" i="6"/>
  <c r="M183" i="6"/>
  <c r="I117" i="6"/>
  <c r="M187" i="6"/>
  <c r="M191" i="6"/>
  <c r="M195" i="6"/>
  <c r="I133" i="6"/>
  <c r="M201" i="6"/>
  <c r="G133" i="6"/>
  <c r="J133" i="6"/>
  <c r="D295" i="6"/>
  <c r="D301" i="6"/>
  <c r="J329" i="6"/>
  <c r="J330" i="6"/>
  <c r="J331" i="6"/>
  <c r="J332" i="6"/>
  <c r="J333" i="6"/>
  <c r="J334" i="6"/>
  <c r="D312" i="6"/>
  <c r="M189" i="6"/>
  <c r="M193" i="6"/>
  <c r="E287" i="6"/>
  <c r="E288" i="6"/>
  <c r="E289" i="6"/>
  <c r="E290" i="6"/>
  <c r="E291" i="6"/>
  <c r="E292" i="6"/>
  <c r="E293" i="6"/>
  <c r="E294" i="6"/>
  <c r="F121" i="6"/>
  <c r="F125" i="6"/>
  <c r="D328" i="6"/>
  <c r="H130" i="6"/>
  <c r="H305" i="6"/>
  <c r="H306" i="6"/>
  <c r="H307" i="6"/>
  <c r="H308" i="6"/>
  <c r="H309" i="6"/>
  <c r="H310" i="6"/>
  <c r="H311" i="6"/>
  <c r="H312" i="6"/>
  <c r="D276" i="6"/>
  <c r="D292" i="6"/>
  <c r="D308" i="6"/>
  <c r="D338" i="6"/>
  <c r="D279" i="6"/>
  <c r="J297" i="6"/>
  <c r="J298" i="6"/>
  <c r="J299" i="6"/>
  <c r="J300" i="6"/>
  <c r="J301" i="6"/>
  <c r="J302" i="6"/>
  <c r="I303" i="6"/>
  <c r="I304" i="6"/>
  <c r="I305" i="6"/>
  <c r="I306" i="6"/>
  <c r="I307" i="6"/>
  <c r="I308" i="6"/>
  <c r="I309" i="6"/>
  <c r="I310" i="6"/>
  <c r="F276" i="6"/>
  <c r="F292" i="6"/>
  <c r="F308" i="6"/>
  <c r="F324" i="6"/>
  <c r="F285" i="6"/>
  <c r="F291" i="6"/>
  <c r="F293" i="6"/>
  <c r="D303" i="6"/>
  <c r="D309" i="6"/>
  <c r="D311" i="6"/>
  <c r="D317" i="6"/>
  <c r="D319" i="6"/>
  <c r="D325" i="6"/>
  <c r="D327" i="6"/>
  <c r="J335" i="6"/>
  <c r="J336" i="6"/>
  <c r="D284" i="6"/>
  <c r="D300" i="6"/>
  <c r="D316" i="6"/>
  <c r="D332" i="6"/>
  <c r="M202" i="6"/>
  <c r="H279" i="6"/>
  <c r="H280" i="6"/>
  <c r="H281" i="6"/>
  <c r="G283" i="6"/>
  <c r="G284" i="6"/>
  <c r="G285" i="6"/>
  <c r="G286" i="6"/>
  <c r="F299" i="6"/>
  <c r="F301" i="6"/>
  <c r="E319" i="6"/>
  <c r="E320" i="6"/>
  <c r="E321" i="6"/>
  <c r="E322" i="6"/>
  <c r="E323" i="6"/>
  <c r="E324" i="6"/>
  <c r="E325" i="6"/>
  <c r="E326" i="6"/>
  <c r="D333" i="6"/>
  <c r="F284" i="6"/>
  <c r="F300" i="6"/>
  <c r="F316" i="6"/>
  <c r="F332" i="6"/>
  <c r="J276" i="6"/>
  <c r="I277" i="6"/>
  <c r="I278" i="6"/>
  <c r="I279" i="6"/>
  <c r="I280" i="6"/>
  <c r="F307" i="6"/>
  <c r="F309" i="6"/>
  <c r="F315" i="6"/>
  <c r="F317" i="6"/>
  <c r="F323" i="6"/>
  <c r="F325" i="6"/>
  <c r="D335" i="6"/>
  <c r="D288" i="6"/>
  <c r="D304" i="6"/>
  <c r="D320" i="6"/>
  <c r="D336" i="6"/>
  <c r="G130" i="6"/>
  <c r="M199" i="6"/>
  <c r="G134" i="6"/>
  <c r="J277" i="6"/>
  <c r="J278" i="6"/>
  <c r="G311" i="6"/>
  <c r="G312" i="6"/>
  <c r="G313" i="6"/>
  <c r="G314" i="6"/>
  <c r="G315" i="6"/>
  <c r="G316" i="6"/>
  <c r="G317" i="6"/>
  <c r="G318" i="6"/>
  <c r="F331" i="6"/>
  <c r="F333" i="6"/>
  <c r="F288" i="6"/>
  <c r="F304" i="6"/>
  <c r="F320" i="6"/>
  <c r="F336" i="6"/>
  <c r="H276" i="6"/>
  <c r="G277" i="6"/>
  <c r="G278" i="6"/>
  <c r="E281" i="6"/>
  <c r="J289" i="6"/>
  <c r="J290" i="6"/>
  <c r="J291" i="6"/>
  <c r="J292" i="6"/>
  <c r="J293" i="6"/>
  <c r="J294" i="6"/>
  <c r="I295" i="6"/>
  <c r="I296" i="6"/>
  <c r="H297" i="6"/>
  <c r="H298" i="6"/>
  <c r="H299" i="6"/>
  <c r="H300" i="6"/>
  <c r="H301" i="6"/>
  <c r="H302" i="6"/>
  <c r="G303" i="6"/>
  <c r="G304" i="6"/>
  <c r="E311" i="6"/>
  <c r="E312" i="6"/>
  <c r="J321" i="6"/>
  <c r="J322" i="6"/>
  <c r="J323" i="6"/>
  <c r="J324" i="6"/>
  <c r="J325" i="6"/>
  <c r="J326" i="6"/>
  <c r="I327" i="6"/>
  <c r="I328" i="6"/>
  <c r="H329" i="6"/>
  <c r="H330" i="6"/>
  <c r="H331" i="6"/>
  <c r="H332" i="6"/>
  <c r="H333" i="6"/>
  <c r="H334" i="6"/>
  <c r="G335" i="6"/>
  <c r="G336" i="6"/>
  <c r="D283" i="6"/>
  <c r="D291" i="6"/>
  <c r="D299" i="6"/>
  <c r="D307" i="6"/>
  <c r="D315" i="6"/>
  <c r="D323" i="6"/>
  <c r="D331" i="6"/>
  <c r="I276" i="6"/>
  <c r="H277" i="6"/>
  <c r="H278" i="6"/>
  <c r="G279" i="6"/>
  <c r="G280" i="6"/>
  <c r="E282" i="6"/>
  <c r="E283" i="6"/>
  <c r="E284" i="6"/>
  <c r="E285" i="6"/>
  <c r="E286" i="6"/>
  <c r="J295" i="6"/>
  <c r="J296" i="6"/>
  <c r="I297" i="6"/>
  <c r="I298" i="6"/>
  <c r="I299" i="6"/>
  <c r="I300" i="6"/>
  <c r="I301" i="6"/>
  <c r="I302" i="6"/>
  <c r="H303" i="6"/>
  <c r="H304" i="6"/>
  <c r="G305" i="6"/>
  <c r="G306" i="6"/>
  <c r="G307" i="6"/>
  <c r="G308" i="6"/>
  <c r="G309" i="6"/>
  <c r="G310" i="6"/>
  <c r="E313" i="6"/>
  <c r="E314" i="6"/>
  <c r="E315" i="6"/>
  <c r="E316" i="6"/>
  <c r="E317" i="6"/>
  <c r="E318" i="6"/>
  <c r="J327" i="6"/>
  <c r="J328" i="6"/>
  <c r="I329" i="6"/>
  <c r="I330" i="6"/>
  <c r="I331" i="6"/>
  <c r="I332" i="6"/>
  <c r="I333" i="6"/>
  <c r="I334" i="6"/>
  <c r="H335" i="6"/>
  <c r="H336" i="6"/>
  <c r="G337" i="6"/>
  <c r="G338" i="6"/>
  <c r="F279" i="6"/>
  <c r="F287" i="6"/>
  <c r="F295" i="6"/>
  <c r="F303" i="6"/>
  <c r="F311" i="6"/>
  <c r="F319" i="6"/>
  <c r="F327" i="6"/>
  <c r="F335" i="6"/>
  <c r="J279" i="6"/>
  <c r="J280" i="6"/>
  <c r="I281" i="6"/>
  <c r="H282" i="6"/>
  <c r="H283" i="6"/>
  <c r="H284" i="6"/>
  <c r="H285" i="6"/>
  <c r="H286" i="6"/>
  <c r="G287" i="6"/>
  <c r="G288" i="6"/>
  <c r="E295" i="6"/>
  <c r="E296" i="6"/>
  <c r="J305" i="6"/>
  <c r="J306" i="6"/>
  <c r="J307" i="6"/>
  <c r="J308" i="6"/>
  <c r="J309" i="6"/>
  <c r="J310" i="6"/>
  <c r="I311" i="6"/>
  <c r="I312" i="6"/>
  <c r="H313" i="6"/>
  <c r="H314" i="6"/>
  <c r="H315" i="6"/>
  <c r="H316" i="6"/>
  <c r="H317" i="6"/>
  <c r="H318" i="6"/>
  <c r="G319" i="6"/>
  <c r="G320" i="6"/>
  <c r="E327" i="6"/>
  <c r="E328" i="6"/>
  <c r="J337" i="6"/>
  <c r="J338" i="6"/>
  <c r="D277" i="6"/>
  <c r="D281" i="6"/>
  <c r="D289" i="6"/>
  <c r="D297" i="6"/>
  <c r="D305" i="6"/>
  <c r="D313" i="6"/>
  <c r="D321" i="6"/>
  <c r="D329" i="6"/>
  <c r="D337" i="6"/>
  <c r="E276" i="6"/>
  <c r="J281" i="6"/>
  <c r="I282" i="6"/>
  <c r="I283" i="6"/>
  <c r="I284" i="6"/>
  <c r="I285" i="6"/>
  <c r="I286" i="6"/>
  <c r="H287" i="6"/>
  <c r="H288" i="6"/>
  <c r="G289" i="6"/>
  <c r="G290" i="6"/>
  <c r="G291" i="6"/>
  <c r="G292" i="6"/>
  <c r="G293" i="6"/>
  <c r="G294" i="6"/>
  <c r="E297" i="6"/>
  <c r="E298" i="6"/>
  <c r="E299" i="6"/>
  <c r="E300" i="6"/>
  <c r="E301" i="6"/>
  <c r="E302" i="6"/>
  <c r="J311" i="6"/>
  <c r="J312" i="6"/>
  <c r="I313" i="6"/>
  <c r="I314" i="6"/>
  <c r="I315" i="6"/>
  <c r="I316" i="6"/>
  <c r="I317" i="6"/>
  <c r="I318" i="6"/>
  <c r="H319" i="6"/>
  <c r="H320" i="6"/>
  <c r="G321" i="6"/>
  <c r="G322" i="6"/>
  <c r="G323" i="6"/>
  <c r="G324" i="6"/>
  <c r="G325" i="6"/>
  <c r="G326" i="6"/>
  <c r="E329" i="6"/>
  <c r="E330" i="6"/>
  <c r="E331" i="6"/>
  <c r="E332" i="6"/>
  <c r="E333" i="6"/>
  <c r="E334" i="6"/>
  <c r="F277" i="6"/>
  <c r="F281" i="6"/>
  <c r="F289" i="6"/>
  <c r="F297" i="6"/>
  <c r="F305" i="6"/>
  <c r="F313" i="6"/>
  <c r="F321" i="6"/>
  <c r="F329" i="6"/>
  <c r="F337" i="6"/>
  <c r="J282" i="6"/>
  <c r="J283" i="6"/>
  <c r="J284" i="6"/>
  <c r="J285" i="6"/>
  <c r="J286" i="6"/>
  <c r="I287" i="6"/>
  <c r="I288" i="6"/>
  <c r="H289" i="6"/>
  <c r="H290" i="6"/>
  <c r="H291" i="6"/>
  <c r="H292" i="6"/>
  <c r="H293" i="6"/>
  <c r="H294" i="6"/>
  <c r="G295" i="6"/>
  <c r="G296" i="6"/>
  <c r="E303" i="6"/>
  <c r="E304" i="6"/>
  <c r="J313" i="6"/>
  <c r="J314" i="6"/>
  <c r="J315" i="6"/>
  <c r="J316" i="6"/>
  <c r="J317" i="6"/>
  <c r="J318" i="6"/>
  <c r="I319" i="6"/>
  <c r="I320" i="6"/>
  <c r="H321" i="6"/>
  <c r="H322" i="6"/>
  <c r="H323" i="6"/>
  <c r="H324" i="6"/>
  <c r="H325" i="6"/>
  <c r="H326" i="6"/>
  <c r="G327" i="6"/>
  <c r="G328" i="6"/>
  <c r="E335" i="6"/>
  <c r="E336" i="6"/>
  <c r="D278" i="6"/>
  <c r="D282" i="6"/>
  <c r="D286" i="6"/>
  <c r="D290" i="6"/>
  <c r="D294" i="6"/>
  <c r="D298" i="6"/>
  <c r="D302" i="6"/>
  <c r="D306" i="6"/>
  <c r="D310" i="6"/>
  <c r="D314" i="6"/>
  <c r="D318" i="6"/>
  <c r="D322" i="6"/>
  <c r="D326" i="6"/>
  <c r="D330" i="6"/>
  <c r="D334" i="6"/>
  <c r="G276" i="6"/>
  <c r="E279" i="6"/>
  <c r="E280" i="6"/>
  <c r="J287" i="6"/>
  <c r="J288" i="6"/>
  <c r="I289" i="6"/>
  <c r="I290" i="6"/>
  <c r="I291" i="6"/>
  <c r="I292" i="6"/>
  <c r="I293" i="6"/>
  <c r="I294" i="6"/>
  <c r="H295" i="6"/>
  <c r="H296" i="6"/>
  <c r="G297" i="6"/>
  <c r="G298" i="6"/>
  <c r="G299" i="6"/>
  <c r="G300" i="6"/>
  <c r="G301" i="6"/>
  <c r="G302" i="6"/>
  <c r="E305" i="6"/>
  <c r="E306" i="6"/>
  <c r="E307" i="6"/>
  <c r="E308" i="6"/>
  <c r="E309" i="6"/>
  <c r="E310" i="6"/>
  <c r="J319" i="6"/>
  <c r="J320" i="6"/>
  <c r="I321" i="6"/>
  <c r="I322" i="6"/>
  <c r="I323" i="6"/>
  <c r="I324" i="6"/>
  <c r="I325" i="6"/>
  <c r="I326" i="6"/>
  <c r="H327" i="6"/>
  <c r="H328" i="6"/>
  <c r="G329" i="6"/>
  <c r="G330" i="6"/>
  <c r="G331" i="6"/>
  <c r="G332" i="6"/>
  <c r="G333" i="6"/>
  <c r="G334" i="6"/>
  <c r="E337" i="6"/>
  <c r="E338" i="6"/>
  <c r="F282" i="6"/>
  <c r="F286" i="6"/>
  <c r="F290" i="6"/>
  <c r="F294" i="6"/>
  <c r="F298" i="6"/>
  <c r="F302" i="6"/>
  <c r="F306" i="6"/>
  <c r="F310" i="6"/>
  <c r="F314" i="6"/>
  <c r="F318" i="6"/>
  <c r="F322" i="6"/>
  <c r="F326" i="6"/>
  <c r="F330" i="6"/>
  <c r="F334" i="6"/>
  <c r="K4" i="5"/>
  <c r="K72" i="5" s="1"/>
  <c r="K5" i="5"/>
  <c r="K6" i="5"/>
  <c r="K210" i="5" s="1"/>
  <c r="K7" i="5"/>
  <c r="K211" i="5" s="1"/>
  <c r="K8" i="5"/>
  <c r="K9" i="5"/>
  <c r="K213" i="5" s="1"/>
  <c r="K10" i="5"/>
  <c r="K214" i="5" s="1"/>
  <c r="K11" i="5"/>
  <c r="K215" i="5" s="1"/>
  <c r="K12" i="5"/>
  <c r="K216" i="5" s="1"/>
  <c r="K13" i="5"/>
  <c r="K217" i="5" s="1"/>
  <c r="K14" i="5"/>
  <c r="K218" i="5" s="1"/>
  <c r="K15" i="5"/>
  <c r="K219" i="5" s="1"/>
  <c r="K16" i="5"/>
  <c r="K17" i="5"/>
  <c r="K221" i="5" s="1"/>
  <c r="K18" i="5"/>
  <c r="K222" i="5" s="1"/>
  <c r="K19" i="5"/>
  <c r="K223" i="5" s="1"/>
  <c r="K20" i="5"/>
  <c r="K88" i="5" s="1"/>
  <c r="K21" i="5"/>
  <c r="K225" i="5" s="1"/>
  <c r="K22" i="5"/>
  <c r="K23" i="5"/>
  <c r="K227" i="5" s="1"/>
  <c r="K24" i="5"/>
  <c r="K25" i="5"/>
  <c r="K229" i="5" s="1"/>
  <c r="K26" i="5"/>
  <c r="K27" i="5"/>
  <c r="K28" i="5"/>
  <c r="K29" i="5"/>
  <c r="K30" i="5"/>
  <c r="K31" i="5"/>
  <c r="K32" i="5"/>
  <c r="K33" i="5"/>
  <c r="K34" i="5"/>
  <c r="K35" i="5"/>
  <c r="K36" i="5"/>
  <c r="K240" i="5" s="1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B273" i="5"/>
  <c r="L271" i="5"/>
  <c r="L270" i="5"/>
  <c r="J270" i="5"/>
  <c r="I270" i="5"/>
  <c r="H270" i="5"/>
  <c r="G270" i="5"/>
  <c r="F270" i="5"/>
  <c r="E270" i="5"/>
  <c r="D270" i="5"/>
  <c r="L269" i="5"/>
  <c r="J269" i="5"/>
  <c r="I269" i="5"/>
  <c r="H269" i="5"/>
  <c r="G269" i="5"/>
  <c r="F269" i="5"/>
  <c r="E269" i="5"/>
  <c r="D269" i="5"/>
  <c r="L268" i="5"/>
  <c r="J268" i="5"/>
  <c r="I268" i="5"/>
  <c r="H268" i="5"/>
  <c r="G268" i="5"/>
  <c r="F268" i="5"/>
  <c r="E268" i="5"/>
  <c r="D268" i="5"/>
  <c r="L267" i="5"/>
  <c r="J267" i="5"/>
  <c r="I267" i="5"/>
  <c r="H267" i="5"/>
  <c r="G267" i="5"/>
  <c r="F267" i="5"/>
  <c r="E267" i="5"/>
  <c r="D267" i="5"/>
  <c r="L266" i="5"/>
  <c r="J266" i="5"/>
  <c r="I266" i="5"/>
  <c r="H266" i="5"/>
  <c r="G266" i="5"/>
  <c r="F266" i="5"/>
  <c r="E266" i="5"/>
  <c r="D266" i="5"/>
  <c r="L265" i="5"/>
  <c r="J265" i="5"/>
  <c r="I265" i="5"/>
  <c r="H265" i="5"/>
  <c r="G265" i="5"/>
  <c r="F265" i="5"/>
  <c r="E265" i="5"/>
  <c r="D265" i="5"/>
  <c r="L264" i="5"/>
  <c r="J264" i="5"/>
  <c r="I264" i="5"/>
  <c r="H264" i="5"/>
  <c r="G264" i="5"/>
  <c r="F264" i="5"/>
  <c r="E264" i="5"/>
  <c r="D264" i="5"/>
  <c r="L263" i="5"/>
  <c r="J263" i="5"/>
  <c r="I263" i="5"/>
  <c r="H263" i="5"/>
  <c r="G263" i="5"/>
  <c r="F263" i="5"/>
  <c r="E263" i="5"/>
  <c r="D263" i="5"/>
  <c r="L262" i="5"/>
  <c r="J262" i="5"/>
  <c r="I262" i="5"/>
  <c r="H262" i="5"/>
  <c r="G262" i="5"/>
  <c r="F262" i="5"/>
  <c r="E262" i="5"/>
  <c r="D262" i="5"/>
  <c r="L261" i="5"/>
  <c r="J261" i="5"/>
  <c r="I261" i="5"/>
  <c r="H261" i="5"/>
  <c r="G261" i="5"/>
  <c r="F261" i="5"/>
  <c r="E261" i="5"/>
  <c r="D261" i="5"/>
  <c r="L260" i="5"/>
  <c r="J260" i="5"/>
  <c r="I260" i="5"/>
  <c r="H260" i="5"/>
  <c r="G260" i="5"/>
  <c r="F260" i="5"/>
  <c r="E260" i="5"/>
  <c r="D260" i="5"/>
  <c r="L259" i="5"/>
  <c r="J259" i="5"/>
  <c r="I259" i="5"/>
  <c r="H259" i="5"/>
  <c r="G259" i="5"/>
  <c r="F259" i="5"/>
  <c r="E259" i="5"/>
  <c r="D259" i="5"/>
  <c r="L258" i="5"/>
  <c r="J258" i="5"/>
  <c r="I258" i="5"/>
  <c r="H258" i="5"/>
  <c r="G258" i="5"/>
  <c r="F258" i="5"/>
  <c r="E258" i="5"/>
  <c r="D258" i="5"/>
  <c r="L257" i="5"/>
  <c r="J257" i="5"/>
  <c r="I257" i="5"/>
  <c r="H257" i="5"/>
  <c r="G257" i="5"/>
  <c r="F257" i="5"/>
  <c r="E257" i="5"/>
  <c r="D257" i="5"/>
  <c r="L256" i="5"/>
  <c r="J256" i="5"/>
  <c r="I256" i="5"/>
  <c r="H256" i="5"/>
  <c r="G256" i="5"/>
  <c r="F256" i="5"/>
  <c r="E256" i="5"/>
  <c r="D256" i="5"/>
  <c r="L255" i="5"/>
  <c r="J255" i="5"/>
  <c r="I255" i="5"/>
  <c r="H255" i="5"/>
  <c r="G255" i="5"/>
  <c r="F255" i="5"/>
  <c r="E255" i="5"/>
  <c r="D255" i="5"/>
  <c r="L254" i="5"/>
  <c r="J254" i="5"/>
  <c r="I254" i="5"/>
  <c r="H254" i="5"/>
  <c r="G254" i="5"/>
  <c r="F254" i="5"/>
  <c r="E254" i="5"/>
  <c r="D254" i="5"/>
  <c r="L253" i="5"/>
  <c r="J253" i="5"/>
  <c r="I253" i="5"/>
  <c r="H253" i="5"/>
  <c r="G253" i="5"/>
  <c r="F253" i="5"/>
  <c r="E253" i="5"/>
  <c r="D253" i="5"/>
  <c r="L252" i="5"/>
  <c r="J252" i="5"/>
  <c r="I252" i="5"/>
  <c r="H252" i="5"/>
  <c r="G252" i="5"/>
  <c r="F252" i="5"/>
  <c r="E252" i="5"/>
  <c r="D252" i="5"/>
  <c r="L251" i="5"/>
  <c r="J251" i="5"/>
  <c r="I251" i="5"/>
  <c r="H251" i="5"/>
  <c r="G251" i="5"/>
  <c r="F251" i="5"/>
  <c r="E251" i="5"/>
  <c r="D251" i="5"/>
  <c r="L250" i="5"/>
  <c r="J250" i="5"/>
  <c r="I250" i="5"/>
  <c r="H250" i="5"/>
  <c r="G250" i="5"/>
  <c r="F250" i="5"/>
  <c r="E250" i="5"/>
  <c r="D250" i="5"/>
  <c r="L249" i="5"/>
  <c r="J249" i="5"/>
  <c r="I249" i="5"/>
  <c r="H249" i="5"/>
  <c r="G249" i="5"/>
  <c r="F249" i="5"/>
  <c r="E249" i="5"/>
  <c r="D249" i="5"/>
  <c r="L248" i="5"/>
  <c r="J248" i="5"/>
  <c r="I248" i="5"/>
  <c r="H248" i="5"/>
  <c r="G248" i="5"/>
  <c r="F248" i="5"/>
  <c r="E248" i="5"/>
  <c r="D248" i="5"/>
  <c r="L247" i="5"/>
  <c r="J247" i="5"/>
  <c r="I247" i="5"/>
  <c r="H247" i="5"/>
  <c r="G247" i="5"/>
  <c r="F247" i="5"/>
  <c r="E247" i="5"/>
  <c r="D247" i="5"/>
  <c r="L246" i="5"/>
  <c r="J246" i="5"/>
  <c r="I246" i="5"/>
  <c r="H246" i="5"/>
  <c r="G246" i="5"/>
  <c r="F246" i="5"/>
  <c r="E246" i="5"/>
  <c r="D246" i="5"/>
  <c r="L245" i="5"/>
  <c r="J245" i="5"/>
  <c r="I245" i="5"/>
  <c r="H245" i="5"/>
  <c r="G245" i="5"/>
  <c r="F245" i="5"/>
  <c r="E245" i="5"/>
  <c r="D245" i="5"/>
  <c r="L244" i="5"/>
  <c r="J244" i="5"/>
  <c r="I244" i="5"/>
  <c r="H244" i="5"/>
  <c r="G244" i="5"/>
  <c r="F244" i="5"/>
  <c r="E244" i="5"/>
  <c r="D244" i="5"/>
  <c r="L243" i="5"/>
  <c r="J243" i="5"/>
  <c r="I243" i="5"/>
  <c r="H243" i="5"/>
  <c r="G243" i="5"/>
  <c r="F243" i="5"/>
  <c r="E243" i="5"/>
  <c r="D243" i="5"/>
  <c r="L242" i="5"/>
  <c r="J242" i="5"/>
  <c r="I242" i="5"/>
  <c r="H242" i="5"/>
  <c r="G242" i="5"/>
  <c r="F242" i="5"/>
  <c r="E242" i="5"/>
  <c r="D242" i="5"/>
  <c r="L241" i="5"/>
  <c r="J241" i="5"/>
  <c r="I241" i="5"/>
  <c r="H241" i="5"/>
  <c r="G241" i="5"/>
  <c r="F241" i="5"/>
  <c r="E241" i="5"/>
  <c r="D241" i="5"/>
  <c r="L240" i="5"/>
  <c r="J240" i="5"/>
  <c r="I240" i="5"/>
  <c r="H240" i="5"/>
  <c r="G240" i="5"/>
  <c r="F240" i="5"/>
  <c r="E240" i="5"/>
  <c r="D240" i="5"/>
  <c r="L239" i="5"/>
  <c r="J239" i="5"/>
  <c r="I239" i="5"/>
  <c r="H239" i="5"/>
  <c r="G239" i="5"/>
  <c r="F239" i="5"/>
  <c r="E239" i="5"/>
  <c r="D239" i="5"/>
  <c r="L238" i="5"/>
  <c r="J238" i="5"/>
  <c r="I238" i="5"/>
  <c r="H238" i="5"/>
  <c r="G238" i="5"/>
  <c r="F238" i="5"/>
  <c r="E238" i="5"/>
  <c r="D238" i="5"/>
  <c r="L237" i="5"/>
  <c r="J237" i="5"/>
  <c r="I237" i="5"/>
  <c r="H237" i="5"/>
  <c r="G237" i="5"/>
  <c r="F237" i="5"/>
  <c r="E237" i="5"/>
  <c r="D237" i="5"/>
  <c r="L236" i="5"/>
  <c r="J236" i="5"/>
  <c r="I236" i="5"/>
  <c r="H236" i="5"/>
  <c r="G236" i="5"/>
  <c r="F236" i="5"/>
  <c r="E236" i="5"/>
  <c r="D236" i="5"/>
  <c r="L235" i="5"/>
  <c r="J235" i="5"/>
  <c r="I235" i="5"/>
  <c r="H235" i="5"/>
  <c r="G235" i="5"/>
  <c r="F235" i="5"/>
  <c r="E235" i="5"/>
  <c r="D235" i="5"/>
  <c r="L234" i="5"/>
  <c r="J234" i="5"/>
  <c r="I234" i="5"/>
  <c r="H234" i="5"/>
  <c r="G234" i="5"/>
  <c r="F234" i="5"/>
  <c r="E234" i="5"/>
  <c r="D234" i="5"/>
  <c r="L233" i="5"/>
  <c r="J233" i="5"/>
  <c r="I233" i="5"/>
  <c r="H233" i="5"/>
  <c r="G233" i="5"/>
  <c r="F233" i="5"/>
  <c r="E233" i="5"/>
  <c r="D233" i="5"/>
  <c r="L232" i="5"/>
  <c r="J232" i="5"/>
  <c r="I232" i="5"/>
  <c r="H232" i="5"/>
  <c r="G232" i="5"/>
  <c r="F232" i="5"/>
  <c r="E232" i="5"/>
  <c r="D232" i="5"/>
  <c r="L231" i="5"/>
  <c r="J231" i="5"/>
  <c r="I231" i="5"/>
  <c r="H231" i="5"/>
  <c r="G231" i="5"/>
  <c r="F231" i="5"/>
  <c r="E231" i="5"/>
  <c r="D231" i="5"/>
  <c r="L230" i="5"/>
  <c r="J230" i="5"/>
  <c r="I230" i="5"/>
  <c r="H230" i="5"/>
  <c r="G230" i="5"/>
  <c r="F230" i="5"/>
  <c r="E230" i="5"/>
  <c r="D230" i="5"/>
  <c r="L229" i="5"/>
  <c r="J229" i="5"/>
  <c r="I229" i="5"/>
  <c r="H229" i="5"/>
  <c r="G229" i="5"/>
  <c r="F229" i="5"/>
  <c r="E229" i="5"/>
  <c r="D229" i="5"/>
  <c r="L228" i="5"/>
  <c r="J228" i="5"/>
  <c r="I228" i="5"/>
  <c r="H228" i="5"/>
  <c r="G228" i="5"/>
  <c r="F228" i="5"/>
  <c r="E228" i="5"/>
  <c r="D228" i="5"/>
  <c r="L227" i="5"/>
  <c r="J227" i="5"/>
  <c r="I227" i="5"/>
  <c r="H227" i="5"/>
  <c r="G227" i="5"/>
  <c r="F227" i="5"/>
  <c r="E227" i="5"/>
  <c r="D227" i="5"/>
  <c r="L226" i="5"/>
  <c r="J226" i="5"/>
  <c r="I226" i="5"/>
  <c r="H226" i="5"/>
  <c r="G226" i="5"/>
  <c r="F226" i="5"/>
  <c r="E226" i="5"/>
  <c r="D226" i="5"/>
  <c r="L225" i="5"/>
  <c r="J225" i="5"/>
  <c r="I225" i="5"/>
  <c r="H225" i="5"/>
  <c r="G225" i="5"/>
  <c r="F225" i="5"/>
  <c r="E225" i="5"/>
  <c r="D225" i="5"/>
  <c r="L224" i="5"/>
  <c r="J224" i="5"/>
  <c r="I224" i="5"/>
  <c r="H224" i="5"/>
  <c r="G224" i="5"/>
  <c r="F224" i="5"/>
  <c r="E224" i="5"/>
  <c r="D224" i="5"/>
  <c r="L223" i="5"/>
  <c r="J223" i="5"/>
  <c r="I223" i="5"/>
  <c r="H223" i="5"/>
  <c r="G223" i="5"/>
  <c r="F223" i="5"/>
  <c r="E223" i="5"/>
  <c r="D223" i="5"/>
  <c r="L222" i="5"/>
  <c r="J222" i="5"/>
  <c r="I222" i="5"/>
  <c r="H222" i="5"/>
  <c r="G222" i="5"/>
  <c r="F222" i="5"/>
  <c r="E222" i="5"/>
  <c r="D222" i="5"/>
  <c r="L221" i="5"/>
  <c r="J221" i="5"/>
  <c r="I221" i="5"/>
  <c r="H221" i="5"/>
  <c r="G221" i="5"/>
  <c r="F221" i="5"/>
  <c r="E221" i="5"/>
  <c r="D221" i="5"/>
  <c r="L220" i="5"/>
  <c r="J220" i="5"/>
  <c r="I220" i="5"/>
  <c r="H220" i="5"/>
  <c r="G220" i="5"/>
  <c r="F220" i="5"/>
  <c r="E220" i="5"/>
  <c r="D220" i="5"/>
  <c r="L219" i="5"/>
  <c r="J219" i="5"/>
  <c r="I219" i="5"/>
  <c r="H219" i="5"/>
  <c r="G219" i="5"/>
  <c r="F219" i="5"/>
  <c r="E219" i="5"/>
  <c r="D219" i="5"/>
  <c r="L218" i="5"/>
  <c r="J218" i="5"/>
  <c r="I218" i="5"/>
  <c r="H218" i="5"/>
  <c r="G218" i="5"/>
  <c r="F218" i="5"/>
  <c r="E218" i="5"/>
  <c r="D218" i="5"/>
  <c r="L217" i="5"/>
  <c r="J217" i="5"/>
  <c r="I217" i="5"/>
  <c r="H217" i="5"/>
  <c r="G217" i="5"/>
  <c r="F217" i="5"/>
  <c r="E217" i="5"/>
  <c r="D217" i="5"/>
  <c r="L216" i="5"/>
  <c r="J216" i="5"/>
  <c r="I216" i="5"/>
  <c r="H216" i="5"/>
  <c r="G216" i="5"/>
  <c r="F216" i="5"/>
  <c r="E216" i="5"/>
  <c r="D216" i="5"/>
  <c r="L215" i="5"/>
  <c r="J215" i="5"/>
  <c r="I215" i="5"/>
  <c r="H215" i="5"/>
  <c r="G215" i="5"/>
  <c r="F215" i="5"/>
  <c r="E215" i="5"/>
  <c r="D215" i="5"/>
  <c r="L214" i="5"/>
  <c r="J214" i="5"/>
  <c r="I214" i="5"/>
  <c r="H214" i="5"/>
  <c r="G214" i="5"/>
  <c r="F214" i="5"/>
  <c r="E214" i="5"/>
  <c r="D214" i="5"/>
  <c r="L213" i="5"/>
  <c r="J213" i="5"/>
  <c r="I213" i="5"/>
  <c r="H213" i="5"/>
  <c r="G213" i="5"/>
  <c r="F213" i="5"/>
  <c r="E213" i="5"/>
  <c r="D213" i="5"/>
  <c r="L212" i="5"/>
  <c r="J212" i="5"/>
  <c r="I212" i="5"/>
  <c r="H212" i="5"/>
  <c r="G212" i="5"/>
  <c r="F212" i="5"/>
  <c r="E212" i="5"/>
  <c r="D212" i="5"/>
  <c r="L211" i="5"/>
  <c r="J211" i="5"/>
  <c r="I211" i="5"/>
  <c r="H211" i="5"/>
  <c r="G211" i="5"/>
  <c r="F211" i="5"/>
  <c r="E211" i="5"/>
  <c r="D211" i="5"/>
  <c r="L210" i="5"/>
  <c r="J210" i="5"/>
  <c r="I210" i="5"/>
  <c r="H210" i="5"/>
  <c r="G210" i="5"/>
  <c r="F210" i="5"/>
  <c r="E210" i="5"/>
  <c r="D210" i="5"/>
  <c r="L209" i="5"/>
  <c r="J209" i="5"/>
  <c r="I209" i="5"/>
  <c r="H209" i="5"/>
  <c r="G209" i="5"/>
  <c r="F209" i="5"/>
  <c r="E209" i="5"/>
  <c r="D209" i="5"/>
  <c r="L208" i="5"/>
  <c r="J208" i="5"/>
  <c r="I208" i="5"/>
  <c r="H208" i="5"/>
  <c r="G208" i="5"/>
  <c r="F208" i="5"/>
  <c r="E208" i="5"/>
  <c r="D208" i="5"/>
  <c r="B205" i="5"/>
  <c r="B137" i="5"/>
  <c r="M135" i="5"/>
  <c r="L135" i="5" s="1"/>
  <c r="M134" i="5"/>
  <c r="L134" i="5" s="1"/>
  <c r="H134" i="5"/>
  <c r="D134" i="5"/>
  <c r="M133" i="5"/>
  <c r="J133" i="5" s="1"/>
  <c r="L133" i="5"/>
  <c r="I133" i="5"/>
  <c r="D133" i="5"/>
  <c r="M132" i="5"/>
  <c r="I132" i="5" s="1"/>
  <c r="J132" i="5"/>
  <c r="H132" i="5"/>
  <c r="F132" i="5"/>
  <c r="D132" i="5"/>
  <c r="M131" i="5"/>
  <c r="L131" i="5"/>
  <c r="J131" i="5"/>
  <c r="I131" i="5"/>
  <c r="H131" i="5"/>
  <c r="G131" i="5"/>
  <c r="F131" i="5"/>
  <c r="E131" i="5"/>
  <c r="D131" i="5"/>
  <c r="M130" i="5"/>
  <c r="L130" i="5" s="1"/>
  <c r="H130" i="5"/>
  <c r="M129" i="5"/>
  <c r="I129" i="5" s="1"/>
  <c r="L129" i="5"/>
  <c r="J129" i="5"/>
  <c r="F129" i="5"/>
  <c r="D129" i="5"/>
  <c r="M128" i="5"/>
  <c r="I128" i="5" s="1"/>
  <c r="J128" i="5"/>
  <c r="M127" i="5"/>
  <c r="G127" i="5" s="1"/>
  <c r="I127" i="5"/>
  <c r="H127" i="5"/>
  <c r="D127" i="5"/>
  <c r="M126" i="5"/>
  <c r="L126" i="5" s="1"/>
  <c r="H126" i="5"/>
  <c r="D126" i="5"/>
  <c r="M125" i="5"/>
  <c r="L125" i="5" s="1"/>
  <c r="D125" i="5"/>
  <c r="M124" i="5"/>
  <c r="I124" i="5" s="1"/>
  <c r="F124" i="5"/>
  <c r="M123" i="5"/>
  <c r="I123" i="5" s="1"/>
  <c r="L123" i="5"/>
  <c r="J123" i="5"/>
  <c r="F123" i="5"/>
  <c r="D123" i="5"/>
  <c r="M122" i="5"/>
  <c r="L122" i="5" s="1"/>
  <c r="H122" i="5"/>
  <c r="M121" i="5"/>
  <c r="L121" i="5"/>
  <c r="J121" i="5"/>
  <c r="I121" i="5"/>
  <c r="H121" i="5"/>
  <c r="G121" i="5"/>
  <c r="F121" i="5"/>
  <c r="E121" i="5"/>
  <c r="D121" i="5"/>
  <c r="M120" i="5"/>
  <c r="I120" i="5" s="1"/>
  <c r="J120" i="5"/>
  <c r="F120" i="5"/>
  <c r="D120" i="5"/>
  <c r="M119" i="5"/>
  <c r="E119" i="5" s="1"/>
  <c r="D119" i="5"/>
  <c r="M118" i="5"/>
  <c r="L118" i="5" s="1"/>
  <c r="M117" i="5"/>
  <c r="G117" i="5" s="1"/>
  <c r="I117" i="5"/>
  <c r="H117" i="5"/>
  <c r="D117" i="5"/>
  <c r="M116" i="5"/>
  <c r="I116" i="5" s="1"/>
  <c r="J116" i="5"/>
  <c r="H116" i="5"/>
  <c r="F116" i="5"/>
  <c r="D116" i="5"/>
  <c r="M115" i="5"/>
  <c r="L115" i="5"/>
  <c r="J115" i="5"/>
  <c r="I115" i="5"/>
  <c r="H115" i="5"/>
  <c r="G115" i="5"/>
  <c r="F115" i="5"/>
  <c r="E115" i="5"/>
  <c r="D115" i="5"/>
  <c r="M114" i="5"/>
  <c r="L114" i="5" s="1"/>
  <c r="H114" i="5"/>
  <c r="M113" i="5"/>
  <c r="I113" i="5" s="1"/>
  <c r="L113" i="5"/>
  <c r="J113" i="5"/>
  <c r="F113" i="5"/>
  <c r="D113" i="5"/>
  <c r="M112" i="5"/>
  <c r="I112" i="5" s="1"/>
  <c r="J112" i="5"/>
  <c r="M111" i="5"/>
  <c r="G111" i="5" s="1"/>
  <c r="I111" i="5"/>
  <c r="H111" i="5"/>
  <c r="D111" i="5"/>
  <c r="M110" i="5"/>
  <c r="L110" i="5" s="1"/>
  <c r="H110" i="5"/>
  <c r="D110" i="5"/>
  <c r="M109" i="5"/>
  <c r="L109" i="5" s="1"/>
  <c r="M108" i="5"/>
  <c r="I108" i="5" s="1"/>
  <c r="F108" i="5"/>
  <c r="M107" i="5"/>
  <c r="I107" i="5" s="1"/>
  <c r="L107" i="5"/>
  <c r="J107" i="5"/>
  <c r="F107" i="5"/>
  <c r="D107" i="5"/>
  <c r="M106" i="5"/>
  <c r="L106" i="5" s="1"/>
  <c r="H106" i="5"/>
  <c r="M105" i="5"/>
  <c r="L105" i="5"/>
  <c r="J105" i="5"/>
  <c r="I105" i="5"/>
  <c r="H105" i="5"/>
  <c r="G105" i="5"/>
  <c r="F105" i="5"/>
  <c r="E105" i="5"/>
  <c r="D105" i="5"/>
  <c r="M104" i="5"/>
  <c r="I104" i="5" s="1"/>
  <c r="J104" i="5"/>
  <c r="F104" i="5"/>
  <c r="D104" i="5"/>
  <c r="M103" i="5"/>
  <c r="L103" i="5" s="1"/>
  <c r="M102" i="5"/>
  <c r="L102" i="5" s="1"/>
  <c r="M101" i="5"/>
  <c r="G101" i="5" s="1"/>
  <c r="I101" i="5"/>
  <c r="H101" i="5"/>
  <c r="M100" i="5"/>
  <c r="I100" i="5" s="1"/>
  <c r="J100" i="5"/>
  <c r="H100" i="5"/>
  <c r="F100" i="5"/>
  <c r="D100" i="5"/>
  <c r="M99" i="5"/>
  <c r="L99" i="5"/>
  <c r="J99" i="5"/>
  <c r="I99" i="5"/>
  <c r="H99" i="5"/>
  <c r="G99" i="5"/>
  <c r="F99" i="5"/>
  <c r="E99" i="5"/>
  <c r="D99" i="5"/>
  <c r="M98" i="5"/>
  <c r="L98" i="5" s="1"/>
  <c r="H98" i="5"/>
  <c r="M97" i="5"/>
  <c r="I97" i="5" s="1"/>
  <c r="L97" i="5"/>
  <c r="J97" i="5"/>
  <c r="F97" i="5"/>
  <c r="D97" i="5"/>
  <c r="M96" i="5"/>
  <c r="I96" i="5" s="1"/>
  <c r="J96" i="5"/>
  <c r="M95" i="5"/>
  <c r="G95" i="5" s="1"/>
  <c r="I95" i="5"/>
  <c r="H95" i="5"/>
  <c r="D95" i="5"/>
  <c r="M94" i="5"/>
  <c r="L94" i="5" s="1"/>
  <c r="H94" i="5"/>
  <c r="D94" i="5"/>
  <c r="M93" i="5"/>
  <c r="I93" i="5" s="1"/>
  <c r="M92" i="5"/>
  <c r="L92" i="5" s="1"/>
  <c r="H92" i="5"/>
  <c r="M91" i="5"/>
  <c r="J91" i="5" s="1"/>
  <c r="M90" i="5"/>
  <c r="H90" i="5" s="1"/>
  <c r="L90" i="5"/>
  <c r="I90" i="5"/>
  <c r="D90" i="5"/>
  <c r="M89" i="5"/>
  <c r="G89" i="5" s="1"/>
  <c r="I89" i="5"/>
  <c r="E89" i="5"/>
  <c r="M88" i="5"/>
  <c r="I88" i="5" s="1"/>
  <c r="M87" i="5"/>
  <c r="I87" i="5" s="1"/>
  <c r="M86" i="5"/>
  <c r="J86" i="5" s="1"/>
  <c r="L86" i="5"/>
  <c r="I86" i="5"/>
  <c r="D86" i="5"/>
  <c r="M85" i="5"/>
  <c r="J85" i="5" s="1"/>
  <c r="I85" i="5"/>
  <c r="E85" i="5"/>
  <c r="M84" i="5"/>
  <c r="H84" i="5" s="1"/>
  <c r="M83" i="5"/>
  <c r="G83" i="5" s="1"/>
  <c r="M82" i="5"/>
  <c r="J82" i="5" s="1"/>
  <c r="L82" i="5"/>
  <c r="H82" i="5"/>
  <c r="G82" i="5"/>
  <c r="D82" i="5"/>
  <c r="M81" i="5"/>
  <c r="E81" i="5" s="1"/>
  <c r="M80" i="5"/>
  <c r="J80" i="5" s="1"/>
  <c r="K80" i="5"/>
  <c r="E80" i="5"/>
  <c r="M79" i="5"/>
  <c r="J79" i="5" s="1"/>
  <c r="E79" i="5"/>
  <c r="M78" i="5"/>
  <c r="J78" i="5" s="1"/>
  <c r="H78" i="5"/>
  <c r="E78" i="5"/>
  <c r="D78" i="5"/>
  <c r="M77" i="5"/>
  <c r="G77" i="5" s="1"/>
  <c r="M76" i="5"/>
  <c r="M75" i="5"/>
  <c r="E75" i="5" s="1"/>
  <c r="M74" i="5"/>
  <c r="J74" i="5" s="1"/>
  <c r="M73" i="5"/>
  <c r="I73" i="5" s="1"/>
  <c r="E73" i="5"/>
  <c r="M72" i="5"/>
  <c r="J72" i="5" s="1"/>
  <c r="B69" i="5"/>
  <c r="J67" i="5"/>
  <c r="I67" i="5"/>
  <c r="H67" i="5"/>
  <c r="H271" i="5" s="1"/>
  <c r="G67" i="5"/>
  <c r="F67" i="5"/>
  <c r="E67" i="5"/>
  <c r="D67" i="5"/>
  <c r="D271" i="5" s="1"/>
  <c r="K104" i="5"/>
  <c r="K228" i="5"/>
  <c r="K226" i="5"/>
  <c r="K220" i="5"/>
  <c r="K212" i="5"/>
  <c r="K209" i="5"/>
  <c r="K208" i="5"/>
  <c r="D169" i="9" l="1"/>
  <c r="K328" i="9"/>
  <c r="K316" i="9"/>
  <c r="K319" i="9"/>
  <c r="K282" i="9"/>
  <c r="L199" i="9"/>
  <c r="L165" i="9"/>
  <c r="L176" i="9"/>
  <c r="G155" i="9"/>
  <c r="G198" i="9"/>
  <c r="I178" i="9"/>
  <c r="D162" i="9"/>
  <c r="J200" i="9"/>
  <c r="H144" i="9"/>
  <c r="D184" i="9"/>
  <c r="G145" i="9"/>
  <c r="I197" i="9"/>
  <c r="D181" i="9"/>
  <c r="E196" i="9"/>
  <c r="D198" i="9"/>
  <c r="H192" i="9"/>
  <c r="D168" i="9"/>
  <c r="F174" i="9"/>
  <c r="E153" i="9"/>
  <c r="E158" i="9"/>
  <c r="G176" i="9"/>
  <c r="G191" i="9"/>
  <c r="K181" i="9"/>
  <c r="G182" i="9"/>
  <c r="F171" i="9"/>
  <c r="K336" i="9"/>
  <c r="K199" i="9"/>
  <c r="J195" i="9"/>
  <c r="E201" i="9"/>
  <c r="F187" i="9"/>
  <c r="D153" i="9"/>
  <c r="F162" i="9"/>
  <c r="H180" i="9"/>
  <c r="K332" i="9"/>
  <c r="L202" i="9"/>
  <c r="J151" i="9"/>
  <c r="F181" i="9"/>
  <c r="F200" i="9"/>
  <c r="F169" i="9"/>
  <c r="K276" i="9"/>
  <c r="F197" i="9"/>
  <c r="I181" i="9"/>
  <c r="F195" i="9"/>
  <c r="K186" i="9"/>
  <c r="E178" i="9"/>
  <c r="F166" i="9"/>
  <c r="H159" i="9"/>
  <c r="E144" i="9"/>
  <c r="K327" i="9"/>
  <c r="K279" i="9"/>
  <c r="K314" i="9"/>
  <c r="D197" i="9"/>
  <c r="L187" i="9"/>
  <c r="H177" i="9"/>
  <c r="K171" i="9"/>
  <c r="G162" i="9"/>
  <c r="J156" i="9"/>
  <c r="E150" i="9"/>
  <c r="D180" i="9"/>
  <c r="K310" i="9"/>
  <c r="H190" i="9"/>
  <c r="F184" i="9"/>
  <c r="G179" i="9"/>
  <c r="J170" i="9"/>
  <c r="F164" i="9"/>
  <c r="K153" i="9"/>
  <c r="L148" i="9"/>
  <c r="K333" i="9"/>
  <c r="K293" i="9"/>
  <c r="D192" i="9"/>
  <c r="J160" i="9"/>
  <c r="K188" i="9"/>
  <c r="L173" i="9"/>
  <c r="L158" i="9"/>
  <c r="I143" i="9"/>
  <c r="L194" i="9"/>
  <c r="I154" i="9"/>
  <c r="D195" i="9"/>
  <c r="E180" i="9"/>
  <c r="I174" i="9"/>
  <c r="E165" i="9"/>
  <c r="G156" i="9"/>
  <c r="H150" i="9"/>
  <c r="I140" i="9"/>
  <c r="K307" i="9"/>
  <c r="G196" i="9"/>
  <c r="H151" i="9"/>
  <c r="L192" i="9"/>
  <c r="E179" i="9"/>
  <c r="I175" i="9"/>
  <c r="D166" i="9"/>
  <c r="E157" i="9"/>
  <c r="D147" i="9"/>
  <c r="K337" i="9"/>
  <c r="K281" i="9"/>
  <c r="H194" i="9"/>
  <c r="E173" i="9"/>
  <c r="I162" i="9"/>
  <c r="H152" i="9"/>
  <c r="F143" i="9"/>
  <c r="J141" i="9"/>
  <c r="J145" i="9"/>
  <c r="J180" i="9"/>
  <c r="J188" i="9"/>
  <c r="K312" i="9"/>
  <c r="G150" i="9"/>
  <c r="L156" i="9"/>
  <c r="I155" i="9"/>
  <c r="J159" i="9"/>
  <c r="L175" i="9"/>
  <c r="G147" i="9"/>
  <c r="I148" i="9"/>
  <c r="E202" i="9"/>
  <c r="J196" i="9"/>
  <c r="F199" i="9"/>
  <c r="K324" i="9"/>
  <c r="F201" i="9"/>
  <c r="I195" i="9"/>
  <c r="G185" i="9"/>
  <c r="K175" i="9"/>
  <c r="D158" i="9"/>
  <c r="F150" i="9"/>
  <c r="D144" i="9"/>
  <c r="K183" i="9"/>
  <c r="D151" i="9"/>
  <c r="K298" i="9"/>
  <c r="G193" i="9"/>
  <c r="J186" i="9"/>
  <c r="F177" i="9"/>
  <c r="K170" i="9"/>
  <c r="H160" i="9"/>
  <c r="D149" i="9"/>
  <c r="K302" i="9"/>
  <c r="L188" i="9"/>
  <c r="J184" i="9"/>
  <c r="K177" i="9"/>
  <c r="K169" i="9"/>
  <c r="F161" i="9"/>
  <c r="I152" i="9"/>
  <c r="I147" i="9"/>
  <c r="K189" i="9"/>
  <c r="K149" i="9"/>
  <c r="D183" i="9"/>
  <c r="J158" i="9"/>
  <c r="D199" i="9"/>
  <c r="I187" i="9"/>
  <c r="I172" i="9"/>
  <c r="H156" i="9"/>
  <c r="I142" i="9"/>
  <c r="E193" i="9"/>
  <c r="E185" i="9"/>
  <c r="F178" i="9"/>
  <c r="J174" i="9"/>
  <c r="D164" i="9"/>
  <c r="H155" i="9"/>
  <c r="L149" i="9"/>
  <c r="K163" i="9"/>
  <c r="G184" i="9"/>
  <c r="I151" i="9"/>
  <c r="G161" i="9"/>
  <c r="J189" i="9"/>
  <c r="F179" i="9"/>
  <c r="L164" i="9"/>
  <c r="E156" i="9"/>
  <c r="D146" i="9"/>
  <c r="K193" i="9"/>
  <c r="K192" i="9"/>
  <c r="I189" i="9"/>
  <c r="H185" i="9"/>
  <c r="D172" i="9"/>
  <c r="J161" i="9"/>
  <c r="D152" i="9"/>
  <c r="F142" i="9"/>
  <c r="F140" i="9"/>
  <c r="L184" i="9"/>
  <c r="J144" i="9"/>
  <c r="E148" i="9"/>
  <c r="J147" i="9"/>
  <c r="L157" i="9"/>
  <c r="I173" i="9"/>
  <c r="I194" i="9"/>
  <c r="F180" i="9"/>
  <c r="L191" i="9"/>
  <c r="D188" i="9"/>
  <c r="E168" i="9"/>
  <c r="K160" i="9"/>
  <c r="L152" i="9"/>
  <c r="H174" i="9"/>
  <c r="E187" i="9"/>
  <c r="K286" i="9"/>
  <c r="I145" i="9"/>
  <c r="L151" i="9"/>
  <c r="J167" i="9"/>
  <c r="I183" i="9"/>
  <c r="H202" i="9"/>
  <c r="I176" i="9"/>
  <c r="H197" i="9"/>
  <c r="K172" i="9"/>
  <c r="K164" i="9"/>
  <c r="K308" i="9"/>
  <c r="I192" i="9"/>
  <c r="L201" i="9"/>
  <c r="L155" i="9"/>
  <c r="E194" i="9"/>
  <c r="L183" i="9"/>
  <c r="D173" i="9"/>
  <c r="H164" i="9"/>
  <c r="F153" i="9"/>
  <c r="L147" i="9"/>
  <c r="L143" i="9"/>
  <c r="K311" i="9"/>
  <c r="G148" i="9"/>
  <c r="K288" i="9"/>
  <c r="I180" i="9"/>
  <c r="G175" i="9"/>
  <c r="G167" i="9"/>
  <c r="G157" i="9"/>
  <c r="K145" i="9"/>
  <c r="K198" i="9"/>
  <c r="K278" i="9"/>
  <c r="K200" i="9"/>
  <c r="G188" i="9"/>
  <c r="F175" i="9"/>
  <c r="G168" i="9"/>
  <c r="G158" i="9"/>
  <c r="D150" i="9"/>
  <c r="J143" i="9"/>
  <c r="K317" i="9"/>
  <c r="K277" i="9"/>
  <c r="K174" i="9"/>
  <c r="E147" i="9"/>
  <c r="G195" i="9"/>
  <c r="F183" i="9"/>
  <c r="L168" i="9"/>
  <c r="I149" i="9"/>
  <c r="D200" i="9"/>
  <c r="L181" i="9"/>
  <c r="F145" i="9"/>
  <c r="F191" i="9"/>
  <c r="J185" i="9"/>
  <c r="G178" i="9"/>
  <c r="L174" i="9"/>
  <c r="H153" i="9"/>
  <c r="F146" i="9"/>
  <c r="K195" i="9"/>
  <c r="K155" i="9"/>
  <c r="G170" i="9"/>
  <c r="H149" i="9"/>
  <c r="D187" i="9"/>
  <c r="G173" i="9"/>
  <c r="J163" i="9"/>
  <c r="G154" i="9"/>
  <c r="F144" i="9"/>
  <c r="K321" i="9"/>
  <c r="J190" i="9"/>
  <c r="E186" i="9"/>
  <c r="J182" i="9"/>
  <c r="L146" i="9"/>
  <c r="H142" i="9"/>
  <c r="I170" i="9"/>
  <c r="J177" i="9"/>
  <c r="L197" i="9"/>
  <c r="F149" i="9"/>
  <c r="I159" i="9"/>
  <c r="D175" i="9"/>
  <c r="F157" i="9"/>
  <c r="G201" i="9"/>
  <c r="H176" i="9"/>
  <c r="F163" i="9"/>
  <c r="G183" i="9"/>
  <c r="D155" i="9"/>
  <c r="L144" i="9"/>
  <c r="F156" i="9"/>
  <c r="H193" i="9"/>
  <c r="L169" i="9"/>
  <c r="J146" i="9"/>
  <c r="F188" i="9"/>
  <c r="F168" i="9"/>
  <c r="I146" i="9"/>
  <c r="K325" i="9"/>
  <c r="E177" i="9"/>
  <c r="F186" i="9"/>
  <c r="H141" i="9"/>
  <c r="L185" i="9"/>
  <c r="L150" i="9"/>
  <c r="I185" i="9"/>
  <c r="D174" i="9"/>
  <c r="K329" i="9"/>
  <c r="E198" i="9"/>
  <c r="I201" i="9"/>
  <c r="E191" i="9"/>
  <c r="D171" i="9"/>
  <c r="I196" i="9"/>
  <c r="L171" i="9"/>
  <c r="D161" i="9"/>
  <c r="K300" i="9"/>
  <c r="H200" i="9"/>
  <c r="I191" i="9"/>
  <c r="F202" i="9"/>
  <c r="J192" i="9"/>
  <c r="J183" i="9"/>
  <c r="J171" i="9"/>
  <c r="H163" i="9"/>
  <c r="G153" i="9"/>
  <c r="F147" i="9"/>
  <c r="L142" i="9"/>
  <c r="K167" i="9"/>
  <c r="G144" i="9"/>
  <c r="L193" i="9"/>
  <c r="H179" i="9"/>
  <c r="E174" i="9"/>
  <c r="H167" i="9"/>
  <c r="I157" i="9"/>
  <c r="F154" i="9"/>
  <c r="K144" i="9"/>
  <c r="K334" i="9"/>
  <c r="F152" i="9"/>
  <c r="E199" i="9"/>
  <c r="H188" i="9"/>
  <c r="H183" i="9"/>
  <c r="J173" i="9"/>
  <c r="I168" i="9"/>
  <c r="O100" i="9"/>
  <c r="H158" i="9"/>
  <c r="J148" i="9"/>
  <c r="J142" i="9"/>
  <c r="K173" i="9"/>
  <c r="H169" i="9"/>
  <c r="E142" i="9"/>
  <c r="I193" i="9"/>
  <c r="F182" i="9"/>
  <c r="H166" i="9"/>
  <c r="J149" i="9"/>
  <c r="F194" i="9"/>
  <c r="F172" i="9"/>
  <c r="K194" i="9"/>
  <c r="D140" i="9"/>
  <c r="E189" i="9"/>
  <c r="F185" i="9"/>
  <c r="D178" i="9"/>
  <c r="G159" i="9"/>
  <c r="E152" i="9"/>
  <c r="K331" i="9"/>
  <c r="K291" i="9"/>
  <c r="J168" i="9"/>
  <c r="E146" i="9"/>
  <c r="J199" i="9"/>
  <c r="K185" i="9"/>
  <c r="E172" i="9"/>
  <c r="J162" i="9"/>
  <c r="D143" i="9"/>
  <c r="K313" i="9"/>
  <c r="E190" i="9"/>
  <c r="H186" i="9"/>
  <c r="K180" i="9"/>
  <c r="J165" i="9"/>
  <c r="D157" i="9"/>
  <c r="H146" i="9"/>
  <c r="H168" i="9"/>
  <c r="J172" i="9"/>
  <c r="D193" i="9"/>
  <c r="K140" i="9"/>
  <c r="K157" i="9"/>
  <c r="H173" i="9"/>
  <c r="K196" i="9"/>
  <c r="E149" i="9"/>
  <c r="K176" i="9"/>
  <c r="E145" i="9"/>
  <c r="G200" i="9"/>
  <c r="H187" i="9"/>
  <c r="E170" i="9"/>
  <c r="J191" i="9"/>
  <c r="D170" i="9"/>
  <c r="D145" i="9"/>
  <c r="K156" i="9"/>
  <c r="I200" i="9"/>
  <c r="J187" i="9"/>
  <c r="H196" i="9"/>
  <c r="I199" i="9"/>
  <c r="K191" i="9"/>
  <c r="H162" i="9"/>
  <c r="L141" i="9"/>
  <c r="L200" i="9"/>
  <c r="K303" i="9"/>
  <c r="K202" i="9"/>
  <c r="L140" i="9"/>
  <c r="F193" i="9"/>
  <c r="H157" i="9"/>
  <c r="H154" i="9"/>
  <c r="K143" i="9"/>
  <c r="K326" i="9"/>
  <c r="J198" i="9"/>
  <c r="H195" i="9"/>
  <c r="F158" i="9"/>
  <c r="I141" i="9"/>
  <c r="I144" i="9"/>
  <c r="K309" i="9"/>
  <c r="H161" i="9"/>
  <c r="E166" i="9"/>
  <c r="H140" i="9"/>
  <c r="F192" i="9"/>
  <c r="E181" i="9"/>
  <c r="F165" i="9"/>
  <c r="H147" i="9"/>
  <c r="G194" i="9"/>
  <c r="F167" i="9"/>
  <c r="K330" i="9"/>
  <c r="J202" i="9"/>
  <c r="I184" i="9"/>
  <c r="L178" i="9"/>
  <c r="G172" i="9"/>
  <c r="D159" i="9"/>
  <c r="H143" i="9"/>
  <c r="K323" i="9"/>
  <c r="K147" i="9"/>
  <c r="D165" i="9"/>
  <c r="G143" i="9"/>
  <c r="I198" i="9"/>
  <c r="E184" i="9"/>
  <c r="D177" i="9"/>
  <c r="E171" i="9"/>
  <c r="K161" i="9"/>
  <c r="K150" i="9"/>
  <c r="D142" i="9"/>
  <c r="K305" i="9"/>
  <c r="F190" i="9"/>
  <c r="I186" i="9"/>
  <c r="L179" i="9"/>
  <c r="H165" i="9"/>
  <c r="D156" i="9"/>
  <c r="D167" i="9"/>
  <c r="H170" i="9"/>
  <c r="I188" i="9"/>
  <c r="L195" i="9"/>
  <c r="I153" i="9"/>
  <c r="I167" i="9"/>
  <c r="J193" i="9"/>
  <c r="D185" i="9"/>
  <c r="E159" i="9"/>
  <c r="E154" i="9"/>
  <c r="K294" i="9"/>
  <c r="H184" i="9"/>
  <c r="J176" i="9"/>
  <c r="G160" i="9"/>
  <c r="E151" i="9"/>
  <c r="K285" i="9"/>
  <c r="L196" i="9"/>
  <c r="H171" i="9"/>
  <c r="E192" i="9"/>
  <c r="F159" i="9"/>
  <c r="J154" i="9"/>
  <c r="H148" i="9"/>
  <c r="K299" i="9"/>
  <c r="J178" i="9"/>
  <c r="F151" i="9"/>
  <c r="E188" i="9"/>
  <c r="J179" i="9"/>
  <c r="J175" i="9"/>
  <c r="J164" i="9"/>
  <c r="F155" i="9"/>
  <c r="G199" i="9"/>
  <c r="D182" i="9"/>
  <c r="D163" i="9"/>
  <c r="G202" i="9"/>
  <c r="D191" i="9"/>
  <c r="L170" i="9"/>
  <c r="J140" i="9"/>
  <c r="K292" i="9"/>
  <c r="E197" i="9"/>
  <c r="K190" i="9"/>
  <c r="I182" i="9"/>
  <c r="O98" i="9"/>
  <c r="I166" i="9"/>
  <c r="I161" i="9"/>
  <c r="J153" i="9"/>
  <c r="K146" i="9"/>
  <c r="K295" i="9"/>
  <c r="K338" i="9"/>
  <c r="H199" i="9"/>
  <c r="I190" i="9"/>
  <c r="L177" i="9"/>
  <c r="L172" i="9"/>
  <c r="I165" i="9"/>
  <c r="J152" i="9"/>
  <c r="K142" i="9"/>
  <c r="K182" i="9"/>
  <c r="K306" i="9"/>
  <c r="G192" i="9"/>
  <c r="K187" i="9"/>
  <c r="G181" i="9"/>
  <c r="F173" i="9"/>
  <c r="K166" i="9"/>
  <c r="K148" i="9"/>
  <c r="K165" i="9"/>
  <c r="I202" i="9"/>
  <c r="E160" i="9"/>
  <c r="K322" i="9"/>
  <c r="D179" i="9"/>
  <c r="E163" i="9"/>
  <c r="G146" i="9"/>
  <c r="J194" i="9"/>
  <c r="K162" i="9"/>
  <c r="K280" i="9"/>
  <c r="K201" i="9"/>
  <c r="G189" i="9"/>
  <c r="E183" i="9"/>
  <c r="I177" i="9"/>
  <c r="I169" i="9"/>
  <c r="L159" i="9"/>
  <c r="I150" i="9"/>
  <c r="G142" i="9"/>
  <c r="K179" i="9"/>
  <c r="K283" i="9"/>
  <c r="L161" i="9"/>
  <c r="E141" i="9"/>
  <c r="E169" i="9"/>
  <c r="E164" i="9"/>
  <c r="E162" i="9"/>
  <c r="E140" i="9"/>
  <c r="E167" i="9"/>
  <c r="J197" i="9"/>
  <c r="E175" i="9"/>
  <c r="F170" i="9"/>
  <c r="L160" i="9"/>
  <c r="G149" i="9"/>
  <c r="D141" i="9"/>
  <c r="D176" i="9"/>
  <c r="K297" i="9"/>
  <c r="D201" i="9"/>
  <c r="D190" i="9"/>
  <c r="D186" i="9"/>
  <c r="H178" i="9"/>
  <c r="I164" i="9"/>
  <c r="E155" i="9"/>
  <c r="E143" i="9"/>
  <c r="K184" i="9"/>
  <c r="D160" i="9"/>
  <c r="L166" i="9"/>
  <c r="J181" i="9"/>
  <c r="L189" i="9"/>
  <c r="D154" i="9"/>
  <c r="J157" i="9"/>
  <c r="J169" i="9"/>
  <c r="K154" i="9"/>
  <c r="D202" i="9"/>
  <c r="H198" i="9"/>
  <c r="L182" i="9"/>
  <c r="L163" i="9"/>
  <c r="H201" i="9"/>
  <c r="G187" i="9"/>
  <c r="K284" i="9"/>
  <c r="L198" i="9"/>
  <c r="H182" i="9"/>
  <c r="D196" i="9"/>
  <c r="E195" i="9"/>
  <c r="H189" i="9"/>
  <c r="I179" i="9"/>
  <c r="J166" i="9"/>
  <c r="I160" i="9"/>
  <c r="K152" i="9"/>
  <c r="L145" i="9"/>
  <c r="K335" i="9"/>
  <c r="K287" i="9"/>
  <c r="K178" i="9"/>
  <c r="F198" i="9"/>
  <c r="D189" i="9"/>
  <c r="G177" i="9"/>
  <c r="H172" i="9"/>
  <c r="G164" i="9"/>
  <c r="O88" i="9"/>
  <c r="I156" i="9"/>
  <c r="G151" i="9"/>
  <c r="K141" i="9"/>
  <c r="K318" i="9"/>
  <c r="K304" i="9"/>
  <c r="H191" i="9"/>
  <c r="G186" i="9"/>
  <c r="G180" i="9"/>
  <c r="I171" i="9"/>
  <c r="G165" i="9"/>
  <c r="J155" i="9"/>
  <c r="D148" i="9"/>
  <c r="K301" i="9"/>
  <c r="K197" i="9"/>
  <c r="F160" i="9"/>
  <c r="K290" i="9"/>
  <c r="G190" i="9"/>
  <c r="F176" i="9"/>
  <c r="E161" i="9"/>
  <c r="H145" i="9"/>
  <c r="D194" i="9"/>
  <c r="K159" i="9"/>
  <c r="E200" i="9"/>
  <c r="F189" i="9"/>
  <c r="E182" i="9"/>
  <c r="E176" i="9"/>
  <c r="K168" i="9"/>
  <c r="K158" i="9"/>
  <c r="J150" i="9"/>
  <c r="F141" i="9"/>
  <c r="K315" i="9"/>
  <c r="J201" i="9"/>
  <c r="K135" i="9"/>
  <c r="F196" i="9"/>
  <c r="L180" i="9"/>
  <c r="H175" i="9"/>
  <c r="G169" i="9"/>
  <c r="I158" i="9"/>
  <c r="F148" i="9"/>
  <c r="G140" i="9"/>
  <c r="K289" i="9"/>
  <c r="G197" i="9"/>
  <c r="L190" i="9"/>
  <c r="L186" i="9"/>
  <c r="G174" i="9"/>
  <c r="I163" i="9"/>
  <c r="G152" i="9"/>
  <c r="G166" i="9"/>
  <c r="G163" i="9"/>
  <c r="G141" i="9"/>
  <c r="K320" i="9"/>
  <c r="L154" i="9"/>
  <c r="L162" i="9"/>
  <c r="G171" i="9"/>
  <c r="L167" i="9"/>
  <c r="H181" i="9"/>
  <c r="K151" i="9"/>
  <c r="L153" i="9"/>
  <c r="K296" i="9"/>
  <c r="H196" i="8"/>
  <c r="F200" i="8"/>
  <c r="L189" i="8"/>
  <c r="J202" i="8"/>
  <c r="I196" i="8"/>
  <c r="F202" i="8"/>
  <c r="E193" i="8"/>
  <c r="H176" i="8"/>
  <c r="F177" i="8"/>
  <c r="G196" i="8"/>
  <c r="K325" i="8"/>
  <c r="K322" i="8"/>
  <c r="K283" i="8"/>
  <c r="L172" i="8"/>
  <c r="L159" i="8"/>
  <c r="L188" i="8"/>
  <c r="J164" i="8"/>
  <c r="J172" i="8"/>
  <c r="E200" i="8"/>
  <c r="F196" i="8"/>
  <c r="J176" i="8"/>
  <c r="K301" i="8"/>
  <c r="D178" i="8"/>
  <c r="I185" i="8"/>
  <c r="K293" i="8"/>
  <c r="I187" i="8"/>
  <c r="F147" i="8"/>
  <c r="D146" i="8"/>
  <c r="G164" i="8"/>
  <c r="K285" i="8"/>
  <c r="H147" i="8"/>
  <c r="H157" i="8"/>
  <c r="D157" i="8"/>
  <c r="H195" i="8"/>
  <c r="E179" i="8"/>
  <c r="D200" i="8"/>
  <c r="I174" i="8"/>
  <c r="K323" i="8"/>
  <c r="J142" i="8"/>
  <c r="E164" i="8"/>
  <c r="K299" i="8"/>
  <c r="E156" i="8"/>
  <c r="K181" i="8"/>
  <c r="F191" i="8"/>
  <c r="G154" i="8"/>
  <c r="K291" i="8"/>
  <c r="D141" i="8"/>
  <c r="K295" i="8"/>
  <c r="K173" i="8"/>
  <c r="D190" i="8"/>
  <c r="K189" i="8"/>
  <c r="G189" i="8"/>
  <c r="L200" i="8"/>
  <c r="F189" i="8"/>
  <c r="D189" i="8"/>
  <c r="E180" i="8"/>
  <c r="F164" i="8"/>
  <c r="E147" i="8"/>
  <c r="K333" i="8"/>
  <c r="G202" i="8"/>
  <c r="J178" i="8"/>
  <c r="K331" i="8"/>
  <c r="G188" i="8"/>
  <c r="F172" i="8"/>
  <c r="H159" i="8"/>
  <c r="G145" i="8"/>
  <c r="K335" i="8"/>
  <c r="K310" i="8"/>
  <c r="I201" i="8"/>
  <c r="F198" i="8"/>
  <c r="K188" i="8"/>
  <c r="I181" i="8"/>
  <c r="L168" i="8"/>
  <c r="H160" i="8"/>
  <c r="J149" i="8"/>
  <c r="K198" i="8"/>
  <c r="K286" i="8"/>
  <c r="K182" i="8"/>
  <c r="F169" i="8"/>
  <c r="G158" i="8"/>
  <c r="E197" i="8"/>
  <c r="J192" i="8"/>
  <c r="H185" i="8"/>
  <c r="E176" i="8"/>
  <c r="I168" i="8"/>
  <c r="F158" i="8"/>
  <c r="I146" i="8"/>
  <c r="K172" i="8"/>
  <c r="K276" i="8"/>
  <c r="E185" i="8"/>
  <c r="J170" i="8"/>
  <c r="F162" i="8"/>
  <c r="E158" i="8"/>
  <c r="I152" i="8"/>
  <c r="G144" i="8"/>
  <c r="F199" i="8"/>
  <c r="D194" i="8"/>
  <c r="F167" i="8"/>
  <c r="D150" i="8"/>
  <c r="K330" i="8"/>
  <c r="E191" i="8"/>
  <c r="K174" i="8"/>
  <c r="D149" i="8"/>
  <c r="K290" i="8"/>
  <c r="F181" i="8"/>
  <c r="H171" i="8"/>
  <c r="E165" i="8"/>
  <c r="I155" i="8"/>
  <c r="K337" i="8"/>
  <c r="E202" i="8"/>
  <c r="H174" i="8"/>
  <c r="D160" i="8"/>
  <c r="J153" i="8"/>
  <c r="F141" i="8"/>
  <c r="K296" i="8"/>
  <c r="L195" i="8"/>
  <c r="J184" i="8"/>
  <c r="K167" i="8"/>
  <c r="J144" i="8"/>
  <c r="L148" i="8"/>
  <c r="I157" i="8"/>
  <c r="E186" i="8"/>
  <c r="F154" i="8"/>
  <c r="J145" i="8"/>
  <c r="I176" i="8"/>
  <c r="J174" i="8"/>
  <c r="H156" i="8"/>
  <c r="G146" i="8"/>
  <c r="J189" i="8"/>
  <c r="E150" i="8"/>
  <c r="D202" i="8"/>
  <c r="H188" i="8"/>
  <c r="D183" i="8"/>
  <c r="H172" i="8"/>
  <c r="J159" i="8"/>
  <c r="I145" i="8"/>
  <c r="K327" i="8"/>
  <c r="D195" i="8"/>
  <c r="J201" i="8"/>
  <c r="G198" i="8"/>
  <c r="K185" i="8"/>
  <c r="G180" i="8"/>
  <c r="H168" i="8"/>
  <c r="I147" i="8"/>
  <c r="K334" i="8"/>
  <c r="K278" i="8"/>
  <c r="H181" i="8"/>
  <c r="I167" i="8"/>
  <c r="K145" i="8"/>
  <c r="F197" i="8"/>
  <c r="E188" i="8"/>
  <c r="E183" i="8"/>
  <c r="I173" i="8"/>
  <c r="H166" i="8"/>
  <c r="D154" i="8"/>
  <c r="H144" i="8"/>
  <c r="K308" i="8"/>
  <c r="H182" i="8"/>
  <c r="D170" i="8"/>
  <c r="H162" i="8"/>
  <c r="L155" i="8"/>
  <c r="G199" i="8"/>
  <c r="L194" i="8"/>
  <c r="F160" i="8"/>
  <c r="D148" i="8"/>
  <c r="K314" i="8"/>
  <c r="H191" i="8"/>
  <c r="E184" i="8"/>
  <c r="D172" i="8"/>
  <c r="K162" i="8"/>
  <c r="F146" i="8"/>
  <c r="K177" i="8"/>
  <c r="L187" i="8"/>
  <c r="J171" i="8"/>
  <c r="F165" i="8"/>
  <c r="K153" i="8"/>
  <c r="E145" i="8"/>
  <c r="K329" i="8"/>
  <c r="L196" i="8"/>
  <c r="E173" i="8"/>
  <c r="I158" i="8"/>
  <c r="H152" i="8"/>
  <c r="F140" i="8"/>
  <c r="K152" i="8"/>
  <c r="D192" i="8"/>
  <c r="J181" i="8"/>
  <c r="G155" i="8"/>
  <c r="K303" i="8"/>
  <c r="I197" i="8"/>
  <c r="G179" i="8"/>
  <c r="J156" i="8"/>
  <c r="L183" i="8"/>
  <c r="D147" i="8"/>
  <c r="E153" i="8"/>
  <c r="H141" i="8"/>
  <c r="H163" i="8"/>
  <c r="K168" i="8"/>
  <c r="J173" i="8"/>
  <c r="H202" i="8"/>
  <c r="I195" i="8"/>
  <c r="E178" i="8"/>
  <c r="D174" i="8"/>
  <c r="K317" i="8"/>
  <c r="F180" i="8"/>
  <c r="L178" i="8"/>
  <c r="K147" i="8"/>
  <c r="K315" i="8"/>
  <c r="J196" i="8"/>
  <c r="D177" i="8"/>
  <c r="I144" i="8"/>
  <c r="K175" i="8"/>
  <c r="D201" i="8"/>
  <c r="G184" i="8"/>
  <c r="D179" i="8"/>
  <c r="H158" i="8"/>
  <c r="L145" i="8"/>
  <c r="K190" i="8"/>
  <c r="K193" i="8"/>
  <c r="D180" i="8"/>
  <c r="H165" i="8"/>
  <c r="D155" i="8"/>
  <c r="J143" i="8"/>
  <c r="G197" i="8"/>
  <c r="G186" i="8"/>
  <c r="G183" i="8"/>
  <c r="D173" i="8"/>
  <c r="G165" i="8"/>
  <c r="D153" i="8"/>
  <c r="I143" i="8"/>
  <c r="K300" i="8"/>
  <c r="L179" i="8"/>
  <c r="L170" i="8"/>
  <c r="D162" i="8"/>
  <c r="E155" i="8"/>
  <c r="D151" i="8"/>
  <c r="K141" i="8"/>
  <c r="H199" i="8"/>
  <c r="J157" i="8"/>
  <c r="F145" i="8"/>
  <c r="K298" i="8"/>
  <c r="I191" i="8"/>
  <c r="I184" i="8"/>
  <c r="H169" i="8"/>
  <c r="J161" i="8"/>
  <c r="I142" i="8"/>
  <c r="K313" i="8"/>
  <c r="F186" i="8"/>
  <c r="K180" i="8"/>
  <c r="L164" i="8"/>
  <c r="J152" i="8"/>
  <c r="E144" i="8"/>
  <c r="K169" i="8"/>
  <c r="K191" i="8"/>
  <c r="G170" i="8"/>
  <c r="I151" i="8"/>
  <c r="K336" i="8"/>
  <c r="K288" i="8"/>
  <c r="I192" i="8"/>
  <c r="F179" i="8"/>
  <c r="H151" i="8"/>
  <c r="K151" i="8"/>
  <c r="F187" i="8"/>
  <c r="F201" i="8"/>
  <c r="H153" i="8"/>
  <c r="I180" i="8"/>
  <c r="D142" i="8"/>
  <c r="L143" i="8"/>
  <c r="E199" i="8"/>
  <c r="E157" i="8"/>
  <c r="I164" i="8"/>
  <c r="L160" i="8"/>
  <c r="I202" i="8"/>
  <c r="L202" i="8"/>
  <c r="J195" i="8"/>
  <c r="F176" i="8"/>
  <c r="L174" i="8"/>
  <c r="D156" i="8"/>
  <c r="E143" i="8"/>
  <c r="K309" i="8"/>
  <c r="K195" i="8"/>
  <c r="H180" i="8"/>
  <c r="K307" i="8"/>
  <c r="E194" i="8"/>
  <c r="G185" i="8"/>
  <c r="L177" i="8"/>
  <c r="F170" i="8"/>
  <c r="J158" i="8"/>
  <c r="K311" i="8"/>
  <c r="L201" i="8"/>
  <c r="H198" i="8"/>
  <c r="E182" i="8"/>
  <c r="F175" i="8"/>
  <c r="L167" i="8"/>
  <c r="F155" i="8"/>
  <c r="L144" i="8"/>
  <c r="K326" i="8"/>
  <c r="K192" i="8"/>
  <c r="G176" i="8"/>
  <c r="E152" i="8"/>
  <c r="G141" i="8"/>
  <c r="J197" i="8"/>
  <c r="I186" i="8"/>
  <c r="H183" i="8"/>
  <c r="L173" i="8"/>
  <c r="D152" i="8"/>
  <c r="K142" i="8"/>
  <c r="K156" i="8"/>
  <c r="I178" i="8"/>
  <c r="J169" i="8"/>
  <c r="L162" i="8"/>
  <c r="J155" i="8"/>
  <c r="E149" i="8"/>
  <c r="J180" i="8"/>
  <c r="J140" i="8"/>
  <c r="J200" i="8"/>
  <c r="H193" i="8"/>
  <c r="L157" i="8"/>
  <c r="F144" i="8"/>
  <c r="K282" i="8"/>
  <c r="J191" i="8"/>
  <c r="F184" i="8"/>
  <c r="F168" i="8"/>
  <c r="E159" i="8"/>
  <c r="H140" i="8"/>
  <c r="H143" i="8"/>
  <c r="K281" i="8"/>
  <c r="L184" i="8"/>
  <c r="I179" i="8"/>
  <c r="I170" i="8"/>
  <c r="L163" i="8"/>
  <c r="L150" i="8"/>
  <c r="F143" i="8"/>
  <c r="K305" i="8"/>
  <c r="F190" i="8"/>
  <c r="E169" i="8"/>
  <c r="D158" i="8"/>
  <c r="K150" i="8"/>
  <c r="K328" i="8"/>
  <c r="K144" i="8"/>
  <c r="F192" i="8"/>
  <c r="G175" i="8"/>
  <c r="J147" i="8"/>
  <c r="K287" i="8"/>
  <c r="D175" i="8"/>
  <c r="F194" i="8"/>
  <c r="G152" i="8"/>
  <c r="J177" i="8"/>
  <c r="D167" i="8"/>
  <c r="L141" i="8"/>
  <c r="L142" i="8"/>
  <c r="K146" i="8"/>
  <c r="J151" i="8"/>
  <c r="G142" i="8"/>
  <c r="G193" i="8"/>
  <c r="E146" i="8"/>
  <c r="G191" i="8"/>
  <c r="E166" i="8"/>
  <c r="G156" i="8"/>
  <c r="D143" i="8"/>
  <c r="K159" i="8"/>
  <c r="I198" i="8"/>
  <c r="G182" i="8"/>
  <c r="F174" i="8"/>
  <c r="J166" i="8"/>
  <c r="F153" i="8"/>
  <c r="K166" i="8"/>
  <c r="D191" i="8"/>
  <c r="E175" i="8"/>
  <c r="F163" i="8"/>
  <c r="F151" i="8"/>
  <c r="I141" i="8"/>
  <c r="D197" i="8"/>
  <c r="J186" i="8"/>
  <c r="J183" i="8"/>
  <c r="F173" i="8"/>
  <c r="D163" i="8"/>
  <c r="F150" i="8"/>
  <c r="K196" i="8"/>
  <c r="K292" i="8"/>
  <c r="E192" i="8"/>
  <c r="G177" i="8"/>
  <c r="G168" i="8"/>
  <c r="E148" i="8"/>
  <c r="H197" i="8"/>
  <c r="H186" i="8"/>
  <c r="F157" i="8"/>
  <c r="G143" i="8"/>
  <c r="K321" i="8"/>
  <c r="H184" i="8"/>
  <c r="F166" i="8"/>
  <c r="L156" i="8"/>
  <c r="K202" i="8"/>
  <c r="I199" i="8"/>
  <c r="I183" i="8"/>
  <c r="G178" i="8"/>
  <c r="G169" i="8"/>
  <c r="H161" i="8"/>
  <c r="G149" i="8"/>
  <c r="H142" i="8"/>
  <c r="K297" i="8"/>
  <c r="K184" i="8"/>
  <c r="D168" i="8"/>
  <c r="L158" i="8"/>
  <c r="K320" i="8"/>
  <c r="K280" i="8"/>
  <c r="G192" i="8"/>
  <c r="I171" i="8"/>
  <c r="E141" i="8"/>
  <c r="K318" i="8"/>
  <c r="H173" i="8"/>
  <c r="E187" i="8"/>
  <c r="H148" i="8"/>
  <c r="L192" i="8"/>
  <c r="L171" i="8"/>
  <c r="I188" i="8"/>
  <c r="F195" i="8"/>
  <c r="L151" i="8"/>
  <c r="L147" i="8"/>
  <c r="K171" i="8"/>
  <c r="J190" i="8"/>
  <c r="H179" i="8"/>
  <c r="H164" i="8"/>
  <c r="E142" i="8"/>
  <c r="J188" i="8"/>
  <c r="D185" i="8"/>
  <c r="D166" i="8"/>
  <c r="H154" i="8"/>
  <c r="E189" i="8"/>
  <c r="E201" i="8"/>
  <c r="G200" i="8"/>
  <c r="J198" i="8"/>
  <c r="J182" i="8"/>
  <c r="I165" i="8"/>
  <c r="F152" i="8"/>
  <c r="D140" i="8"/>
  <c r="K302" i="8"/>
  <c r="E174" i="8"/>
  <c r="G161" i="8"/>
  <c r="H150" i="8"/>
  <c r="L197" i="8"/>
  <c r="D186" i="8"/>
  <c r="E181" i="8"/>
  <c r="L161" i="8"/>
  <c r="F149" i="8"/>
  <c r="K332" i="8"/>
  <c r="K148" i="8"/>
  <c r="I189" i="8"/>
  <c r="D176" i="8"/>
  <c r="G167" i="8"/>
  <c r="K161" i="8"/>
  <c r="G153" i="8"/>
  <c r="G140" i="8"/>
  <c r="G194" i="8"/>
  <c r="L180" i="8"/>
  <c r="J141" i="8"/>
  <c r="G187" i="8"/>
  <c r="E163" i="8"/>
  <c r="K154" i="8"/>
  <c r="K338" i="8"/>
  <c r="D196" i="8"/>
  <c r="G181" i="8"/>
  <c r="L175" i="8"/>
  <c r="E168" i="8"/>
  <c r="E160" i="8"/>
  <c r="I149" i="8"/>
  <c r="K289" i="8"/>
  <c r="F183" i="8"/>
  <c r="K164" i="8"/>
  <c r="I156" i="8"/>
  <c r="D145" i="8"/>
  <c r="K176" i="8"/>
  <c r="H192" i="8"/>
  <c r="J165" i="8"/>
  <c r="E198" i="8"/>
  <c r="J162" i="8"/>
  <c r="I177" i="8"/>
  <c r="E154" i="8"/>
  <c r="E170" i="8"/>
  <c r="G190" i="8"/>
  <c r="G157" i="8"/>
  <c r="J185" i="8"/>
  <c r="L149" i="8"/>
  <c r="L154" i="8"/>
  <c r="H175" i="8"/>
  <c r="J167" i="8"/>
  <c r="E151" i="8"/>
  <c r="J179" i="8"/>
  <c r="L185" i="8"/>
  <c r="G174" i="8"/>
  <c r="L166" i="8"/>
  <c r="K149" i="8"/>
  <c r="E140" i="8"/>
  <c r="K143" i="8"/>
  <c r="G201" i="8"/>
  <c r="D198" i="8"/>
  <c r="G195" i="8"/>
  <c r="D182" i="8"/>
  <c r="F171" i="8"/>
  <c r="G160" i="8"/>
  <c r="G151" i="8"/>
  <c r="K158" i="8"/>
  <c r="D187" i="8"/>
  <c r="E171" i="8"/>
  <c r="I161" i="8"/>
  <c r="H149" i="8"/>
  <c r="I140" i="8"/>
  <c r="I200" i="8"/>
  <c r="I190" i="8"/>
  <c r="L186" i="8"/>
  <c r="K178" i="8"/>
  <c r="G172" i="8"/>
  <c r="K160" i="8"/>
  <c r="F148" i="8"/>
  <c r="K324" i="8"/>
  <c r="K284" i="8"/>
  <c r="D188" i="8"/>
  <c r="E172" i="8"/>
  <c r="G166" i="8"/>
  <c r="I160" i="8"/>
  <c r="I153" i="8"/>
  <c r="H146" i="8"/>
  <c r="J199" i="8"/>
  <c r="I194" i="8"/>
  <c r="E177" i="8"/>
  <c r="K155" i="8"/>
  <c r="K271" i="8"/>
  <c r="K135" i="8"/>
  <c r="K200" i="8"/>
  <c r="H187" i="8"/>
  <c r="K183" i="8"/>
  <c r="G163" i="8"/>
  <c r="L152" i="8"/>
  <c r="H194" i="8"/>
  <c r="D181" i="8"/>
  <c r="G173" i="8"/>
  <c r="E167" i="8"/>
  <c r="D159" i="8"/>
  <c r="F178" i="8"/>
  <c r="I162" i="8"/>
  <c r="H155" i="8"/>
  <c r="D144" i="8"/>
  <c r="K312" i="8"/>
  <c r="I163" i="8"/>
  <c r="K179" i="8"/>
  <c r="J154" i="8"/>
  <c r="K165" i="8"/>
  <c r="H190" i="8"/>
  <c r="H167" i="8"/>
  <c r="L169" i="8"/>
  <c r="F156" i="8"/>
  <c r="I182" i="8"/>
  <c r="J146" i="8"/>
  <c r="L176" i="8"/>
  <c r="F193" i="8"/>
  <c r="D193" i="8"/>
  <c r="K187" i="8"/>
  <c r="J175" i="8"/>
  <c r="K197" i="8"/>
  <c r="K277" i="8"/>
  <c r="L190" i="8"/>
  <c r="D164" i="8"/>
  <c r="F188" i="8"/>
  <c r="F185" i="8"/>
  <c r="I172" i="8"/>
  <c r="G162" i="8"/>
  <c r="J148" i="8"/>
  <c r="K199" i="8"/>
  <c r="K279" i="8"/>
  <c r="H201" i="8"/>
  <c r="L198" i="8"/>
  <c r="L193" i="8"/>
  <c r="L182" i="8"/>
  <c r="J168" i="8"/>
  <c r="J160" i="8"/>
  <c r="I150" i="8"/>
  <c r="K294" i="8"/>
  <c r="D184" i="8"/>
  <c r="I169" i="8"/>
  <c r="F161" i="8"/>
  <c r="G148" i="8"/>
  <c r="J193" i="8"/>
  <c r="H177" i="8"/>
  <c r="D171" i="8"/>
  <c r="G159" i="8"/>
  <c r="G147" i="8"/>
  <c r="K316" i="8"/>
  <c r="K140" i="8"/>
  <c r="K186" i="8"/>
  <c r="H170" i="8"/>
  <c r="D165" i="8"/>
  <c r="F159" i="8"/>
  <c r="H145" i="8"/>
  <c r="L199" i="8"/>
  <c r="J194" i="8"/>
  <c r="K170" i="8"/>
  <c r="L153" i="8"/>
  <c r="K194" i="8"/>
  <c r="E196" i="8"/>
  <c r="J187" i="8"/>
  <c r="F182" i="8"/>
  <c r="J163" i="8"/>
  <c r="G150" i="8"/>
  <c r="K306" i="8"/>
  <c r="L191" i="8"/>
  <c r="L181" i="8"/>
  <c r="G171" i="8"/>
  <c r="L165" i="8"/>
  <c r="K157" i="8"/>
  <c r="I148" i="8"/>
  <c r="K201" i="8"/>
  <c r="I175" i="8"/>
  <c r="E161" i="8"/>
  <c r="I154" i="8"/>
  <c r="F142" i="8"/>
  <c r="K304" i="8"/>
  <c r="D199" i="8"/>
  <c r="E190" i="8"/>
  <c r="D161" i="8"/>
  <c r="K319" i="8"/>
  <c r="I166" i="8"/>
  <c r="J150" i="8"/>
  <c r="I159" i="8"/>
  <c r="H189" i="8"/>
  <c r="K163" i="8"/>
  <c r="E162" i="8"/>
  <c r="L146" i="8"/>
  <c r="D169" i="8"/>
  <c r="H178" i="8"/>
  <c r="E195" i="8"/>
  <c r="L140" i="8"/>
  <c r="F202" i="7"/>
  <c r="E186" i="7"/>
  <c r="J194" i="7"/>
  <c r="L201" i="7"/>
  <c r="I143" i="7"/>
  <c r="E201" i="7"/>
  <c r="E195" i="7"/>
  <c r="L179" i="7"/>
  <c r="K295" i="7"/>
  <c r="K283" i="7"/>
  <c r="F201" i="7"/>
  <c r="K333" i="7"/>
  <c r="F156" i="7"/>
  <c r="K292" i="7"/>
  <c r="K135" i="7"/>
  <c r="K152" i="7"/>
  <c r="J198" i="7"/>
  <c r="J187" i="7"/>
  <c r="D192" i="7"/>
  <c r="K284" i="7"/>
  <c r="E155" i="7"/>
  <c r="G149" i="7"/>
  <c r="E179" i="7"/>
  <c r="D142" i="7"/>
  <c r="E200" i="7"/>
  <c r="G192" i="7"/>
  <c r="E178" i="7"/>
  <c r="K332" i="7"/>
  <c r="H196" i="7"/>
  <c r="D198" i="7"/>
  <c r="J143" i="7"/>
  <c r="E188" i="7"/>
  <c r="K171" i="7"/>
  <c r="H151" i="7"/>
  <c r="K309" i="7"/>
  <c r="J188" i="7"/>
  <c r="I187" i="7"/>
  <c r="G185" i="7"/>
  <c r="H200" i="7"/>
  <c r="E148" i="7"/>
  <c r="D186" i="7"/>
  <c r="K301" i="7"/>
  <c r="K315" i="7"/>
  <c r="I195" i="7"/>
  <c r="K316" i="7"/>
  <c r="I142" i="7"/>
  <c r="K307" i="7"/>
  <c r="G171" i="7"/>
  <c r="K299" i="7"/>
  <c r="J170" i="7"/>
  <c r="J182" i="7"/>
  <c r="F148" i="7"/>
  <c r="D202" i="7"/>
  <c r="H201" i="7"/>
  <c r="J192" i="7"/>
  <c r="D182" i="7"/>
  <c r="E192" i="7"/>
  <c r="E194" i="7"/>
  <c r="H182" i="7"/>
  <c r="L200" i="7"/>
  <c r="H178" i="7"/>
  <c r="L195" i="7"/>
  <c r="D171" i="7"/>
  <c r="J179" i="7"/>
  <c r="E169" i="7"/>
  <c r="E164" i="7"/>
  <c r="H149" i="7"/>
  <c r="D140" i="7"/>
  <c r="K317" i="7"/>
  <c r="J197" i="7"/>
  <c r="F191" i="7"/>
  <c r="J174" i="7"/>
  <c r="L163" i="7"/>
  <c r="I157" i="7"/>
  <c r="I152" i="7"/>
  <c r="H144" i="7"/>
  <c r="K324" i="7"/>
  <c r="G144" i="7"/>
  <c r="J201" i="7"/>
  <c r="J172" i="7"/>
  <c r="D168" i="7"/>
  <c r="D159" i="7"/>
  <c r="I153" i="7"/>
  <c r="F145" i="7"/>
  <c r="K179" i="7"/>
  <c r="F196" i="7"/>
  <c r="G184" i="7"/>
  <c r="H181" i="7"/>
  <c r="E174" i="7"/>
  <c r="E166" i="7"/>
  <c r="K159" i="7"/>
  <c r="G153" i="7"/>
  <c r="H146" i="7"/>
  <c r="K202" i="7"/>
  <c r="K298" i="7"/>
  <c r="D179" i="7"/>
  <c r="H173" i="7"/>
  <c r="H165" i="7"/>
  <c r="D160" i="7"/>
  <c r="E153" i="7"/>
  <c r="H148" i="7"/>
  <c r="H140" i="7"/>
  <c r="K305" i="7"/>
  <c r="I177" i="7"/>
  <c r="D174" i="7"/>
  <c r="K294" i="7"/>
  <c r="E189" i="7"/>
  <c r="H185" i="7"/>
  <c r="F172" i="7"/>
  <c r="E167" i="7"/>
  <c r="K160" i="7"/>
  <c r="I155" i="7"/>
  <c r="L150" i="7"/>
  <c r="K296" i="7"/>
  <c r="H153" i="7"/>
  <c r="K286" i="7"/>
  <c r="K185" i="7"/>
  <c r="E181" i="7"/>
  <c r="F168" i="7"/>
  <c r="E163" i="7"/>
  <c r="E154" i="7"/>
  <c r="J146" i="7"/>
  <c r="K311" i="7"/>
  <c r="H180" i="7"/>
  <c r="G160" i="7"/>
  <c r="I163" i="7"/>
  <c r="K175" i="7"/>
  <c r="I156" i="7"/>
  <c r="I168" i="7"/>
  <c r="I201" i="7"/>
  <c r="I191" i="7"/>
  <c r="F180" i="7"/>
  <c r="H202" i="7"/>
  <c r="E191" i="7"/>
  <c r="F200" i="7"/>
  <c r="E193" i="7"/>
  <c r="I178" i="7"/>
  <c r="G198" i="7"/>
  <c r="E190" i="7"/>
  <c r="D193" i="7"/>
  <c r="H187" i="7"/>
  <c r="J178" i="7"/>
  <c r="D167" i="7"/>
  <c r="K162" i="7"/>
  <c r="K157" i="7"/>
  <c r="G148" i="7"/>
  <c r="L140" i="7"/>
  <c r="L190" i="7"/>
  <c r="J202" i="7"/>
  <c r="D197" i="7"/>
  <c r="L188" i="7"/>
  <c r="I171" i="7"/>
  <c r="F163" i="7"/>
  <c r="K197" i="7"/>
  <c r="D172" i="7"/>
  <c r="L168" i="7"/>
  <c r="L159" i="7"/>
  <c r="G152" i="7"/>
  <c r="I196" i="7"/>
  <c r="H184" i="7"/>
  <c r="I181" i="7"/>
  <c r="J164" i="7"/>
  <c r="I158" i="7"/>
  <c r="F152" i="7"/>
  <c r="D146" i="7"/>
  <c r="K338" i="7"/>
  <c r="K290" i="7"/>
  <c r="G173" i="7"/>
  <c r="K326" i="7"/>
  <c r="F178" i="7"/>
  <c r="I173" i="7"/>
  <c r="J165" i="7"/>
  <c r="L160" i="7"/>
  <c r="E152" i="7"/>
  <c r="K289" i="7"/>
  <c r="J177" i="7"/>
  <c r="L174" i="7"/>
  <c r="F189" i="7"/>
  <c r="J184" i="7"/>
  <c r="F170" i="7"/>
  <c r="L165" i="7"/>
  <c r="H159" i="7"/>
  <c r="G154" i="7"/>
  <c r="L149" i="7"/>
  <c r="F143" i="7"/>
  <c r="K200" i="7"/>
  <c r="K288" i="7"/>
  <c r="J153" i="7"/>
  <c r="D183" i="7"/>
  <c r="L178" i="7"/>
  <c r="F166" i="7"/>
  <c r="G159" i="7"/>
  <c r="K145" i="7"/>
  <c r="K303" i="7"/>
  <c r="F176" i="7"/>
  <c r="G169" i="7"/>
  <c r="L147" i="7"/>
  <c r="J158" i="7"/>
  <c r="I180" i="7"/>
  <c r="G190" i="7"/>
  <c r="F175" i="7"/>
  <c r="L194" i="7"/>
  <c r="D188" i="7"/>
  <c r="E175" i="7"/>
  <c r="E202" i="7"/>
  <c r="L193" i="7"/>
  <c r="G195" i="7"/>
  <c r="L177" i="7"/>
  <c r="L167" i="7"/>
  <c r="I161" i="7"/>
  <c r="G156" i="7"/>
  <c r="G147" i="7"/>
  <c r="K201" i="7"/>
  <c r="L197" i="7"/>
  <c r="G187" i="7"/>
  <c r="G170" i="7"/>
  <c r="J163" i="7"/>
  <c r="F154" i="7"/>
  <c r="G150" i="7"/>
  <c r="K141" i="7"/>
  <c r="K172" i="7"/>
  <c r="K192" i="7"/>
  <c r="L172" i="7"/>
  <c r="H168" i="7"/>
  <c r="F159" i="7"/>
  <c r="G151" i="7"/>
  <c r="I141" i="7"/>
  <c r="J196" i="7"/>
  <c r="L184" i="7"/>
  <c r="H169" i="7"/>
  <c r="D164" i="7"/>
  <c r="E157" i="7"/>
  <c r="E151" i="7"/>
  <c r="E145" i="7"/>
  <c r="K194" i="7"/>
  <c r="K282" i="7"/>
  <c r="K166" i="7"/>
  <c r="K302" i="7"/>
  <c r="J176" i="7"/>
  <c r="J173" i="7"/>
  <c r="F165" i="7"/>
  <c r="H160" i="7"/>
  <c r="D151" i="7"/>
  <c r="J145" i="7"/>
  <c r="K281" i="7"/>
  <c r="F177" i="7"/>
  <c r="H189" i="7"/>
  <c r="I182" i="7"/>
  <c r="H170" i="7"/>
  <c r="I164" i="7"/>
  <c r="E158" i="7"/>
  <c r="D153" i="7"/>
  <c r="K148" i="7"/>
  <c r="K336" i="7"/>
  <c r="H194" i="7"/>
  <c r="F153" i="7"/>
  <c r="E183" i="7"/>
  <c r="D178" i="7"/>
  <c r="H157" i="7"/>
  <c r="D152" i="7"/>
  <c r="K144" i="7"/>
  <c r="K199" i="7"/>
  <c r="I148" i="7"/>
  <c r="D173" i="7"/>
  <c r="I146" i="7"/>
  <c r="L143" i="7"/>
  <c r="D200" i="7"/>
  <c r="D185" i="7"/>
  <c r="H179" i="7"/>
  <c r="I199" i="7"/>
  <c r="G188" i="7"/>
  <c r="I200" i="7"/>
  <c r="D191" i="7"/>
  <c r="F171" i="7"/>
  <c r="D194" i="7"/>
  <c r="D187" i="7"/>
  <c r="G200" i="7"/>
  <c r="G193" i="7"/>
  <c r="G194" i="7"/>
  <c r="E176" i="7"/>
  <c r="F167" i="7"/>
  <c r="F160" i="7"/>
  <c r="G146" i="7"/>
  <c r="K293" i="7"/>
  <c r="L199" i="7"/>
  <c r="G197" i="7"/>
  <c r="D169" i="7"/>
  <c r="H154" i="7"/>
  <c r="K140" i="7"/>
  <c r="K308" i="7"/>
  <c r="K187" i="7"/>
  <c r="H172" i="7"/>
  <c r="J159" i="7"/>
  <c r="F150" i="7"/>
  <c r="J140" i="7"/>
  <c r="J186" i="7"/>
  <c r="K291" i="7"/>
  <c r="F184" i="7"/>
  <c r="D181" i="7"/>
  <c r="J169" i="7"/>
  <c r="L164" i="7"/>
  <c r="D155" i="7"/>
  <c r="E150" i="7"/>
  <c r="F144" i="7"/>
  <c r="K330" i="7"/>
  <c r="K161" i="7"/>
  <c r="K196" i="7"/>
  <c r="D176" i="7"/>
  <c r="F173" i="7"/>
  <c r="J149" i="7"/>
  <c r="K337" i="7"/>
  <c r="K280" i="7"/>
  <c r="G177" i="7"/>
  <c r="F164" i="7"/>
  <c r="D189" i="7"/>
  <c r="J181" i="7"/>
  <c r="G163" i="7"/>
  <c r="J156" i="7"/>
  <c r="F151" i="7"/>
  <c r="K147" i="7"/>
  <c r="D143" i="7"/>
  <c r="K328" i="7"/>
  <c r="J183" i="7"/>
  <c r="J150" i="7"/>
  <c r="F183" i="7"/>
  <c r="G176" i="7"/>
  <c r="H166" i="7"/>
  <c r="J157" i="7"/>
  <c r="L152" i="7"/>
  <c r="H142" i="7"/>
  <c r="K335" i="7"/>
  <c r="K287" i="7"/>
  <c r="F162" i="7"/>
  <c r="J144" i="7"/>
  <c r="L169" i="7"/>
  <c r="D149" i="7"/>
  <c r="H145" i="7"/>
  <c r="J142" i="7"/>
  <c r="E199" i="7"/>
  <c r="H199" i="7"/>
  <c r="D201" i="7"/>
  <c r="L185" i="7"/>
  <c r="I198" i="7"/>
  <c r="F187" i="7"/>
  <c r="J200" i="7"/>
  <c r="F190" i="7"/>
  <c r="F192" i="7"/>
  <c r="F186" i="7"/>
  <c r="F198" i="7"/>
  <c r="F182" i="7"/>
  <c r="H190" i="7"/>
  <c r="K174" i="7"/>
  <c r="J167" i="7"/>
  <c r="F158" i="7"/>
  <c r="L153" i="7"/>
  <c r="I144" i="7"/>
  <c r="K277" i="7"/>
  <c r="K198" i="7"/>
  <c r="H197" i="7"/>
  <c r="K180" i="7"/>
  <c r="K167" i="7"/>
  <c r="J162" i="7"/>
  <c r="D154" i="7"/>
  <c r="K300" i="7"/>
  <c r="K323" i="7"/>
  <c r="E185" i="7"/>
  <c r="G166" i="7"/>
  <c r="E149" i="7"/>
  <c r="D196" i="7"/>
  <c r="H192" i="7"/>
  <c r="L181" i="7"/>
  <c r="F169" i="7"/>
  <c r="H164" i="7"/>
  <c r="L155" i="7"/>
  <c r="F147" i="7"/>
  <c r="G143" i="7"/>
  <c r="K186" i="7"/>
  <c r="E198" i="7"/>
  <c r="G155" i="7"/>
  <c r="L176" i="7"/>
  <c r="K164" i="7"/>
  <c r="G158" i="7"/>
  <c r="F149" i="7"/>
  <c r="D145" i="7"/>
  <c r="K329" i="7"/>
  <c r="L157" i="7"/>
  <c r="E140" i="7"/>
  <c r="L189" i="7"/>
  <c r="D180" i="7"/>
  <c r="D170" i="7"/>
  <c r="H161" i="7"/>
  <c r="D156" i="7"/>
  <c r="J151" i="7"/>
  <c r="K146" i="7"/>
  <c r="E142" i="7"/>
  <c r="K320" i="7"/>
  <c r="K178" i="7"/>
  <c r="H147" i="7"/>
  <c r="G183" i="7"/>
  <c r="K173" i="7"/>
  <c r="D166" i="7"/>
  <c r="F157" i="7"/>
  <c r="H152" i="7"/>
  <c r="K191" i="7"/>
  <c r="K279" i="7"/>
  <c r="H162" i="7"/>
  <c r="D141" i="7"/>
  <c r="L146" i="7"/>
  <c r="K285" i="7"/>
  <c r="L151" i="7"/>
  <c r="E168" i="7"/>
  <c r="I185" i="7"/>
  <c r="I192" i="7"/>
  <c r="F185" i="7"/>
  <c r="H195" i="7"/>
  <c r="D190" i="7"/>
  <c r="E180" i="7"/>
  <c r="H186" i="7"/>
  <c r="E173" i="7"/>
  <c r="H158" i="7"/>
  <c r="J152" i="7"/>
  <c r="E197" i="7"/>
  <c r="I179" i="7"/>
  <c r="I166" i="7"/>
  <c r="G161" i="7"/>
  <c r="L154" i="7"/>
  <c r="E147" i="7"/>
  <c r="J180" i="7"/>
  <c r="H171" i="7"/>
  <c r="K163" i="7"/>
  <c r="G157" i="7"/>
  <c r="E196" i="7"/>
  <c r="H188" i="7"/>
  <c r="I184" i="7"/>
  <c r="G181" i="7"/>
  <c r="F155" i="7"/>
  <c r="J147" i="7"/>
  <c r="G142" i="7"/>
  <c r="K322" i="7"/>
  <c r="H193" i="7"/>
  <c r="I149" i="7"/>
  <c r="H176" i="7"/>
  <c r="G172" i="7"/>
  <c r="H163" i="7"/>
  <c r="D157" i="7"/>
  <c r="E144" i="7"/>
  <c r="K321" i="7"/>
  <c r="J195" i="7"/>
  <c r="F174" i="7"/>
  <c r="K151" i="7"/>
  <c r="G189" i="7"/>
  <c r="I176" i="7"/>
  <c r="L170" i="7"/>
  <c r="J161" i="7"/>
  <c r="L156" i="7"/>
  <c r="L145" i="7"/>
  <c r="F141" i="7"/>
  <c r="K176" i="7"/>
  <c r="L171" i="7"/>
  <c r="K143" i="7"/>
  <c r="I193" i="7"/>
  <c r="L183" i="7"/>
  <c r="E172" i="7"/>
  <c r="L166" i="7"/>
  <c r="K150" i="7"/>
  <c r="K327" i="7"/>
  <c r="D162" i="7"/>
  <c r="K318" i="7"/>
  <c r="D165" i="7"/>
  <c r="J154" i="7"/>
  <c r="J148" i="7"/>
  <c r="I194" i="7"/>
  <c r="J175" i="7"/>
  <c r="F194" i="7"/>
  <c r="G199" i="7"/>
  <c r="E187" i="7"/>
  <c r="G182" i="7"/>
  <c r="F188" i="7"/>
  <c r="G178" i="7"/>
  <c r="I183" i="7"/>
  <c r="J166" i="7"/>
  <c r="D158" i="7"/>
  <c r="I151" i="7"/>
  <c r="K142" i="7"/>
  <c r="K189" i="7"/>
  <c r="F197" i="7"/>
  <c r="F195" i="7"/>
  <c r="H177" i="7"/>
  <c r="E165" i="7"/>
  <c r="E160" i="7"/>
  <c r="F146" i="7"/>
  <c r="E177" i="7"/>
  <c r="E170" i="7"/>
  <c r="I162" i="7"/>
  <c r="E156" i="7"/>
  <c r="D147" i="7"/>
  <c r="K195" i="7"/>
  <c r="G196" i="7"/>
  <c r="D184" i="7"/>
  <c r="K182" i="7"/>
  <c r="D177" i="7"/>
  <c r="K168" i="7"/>
  <c r="G162" i="7"/>
  <c r="J155" i="7"/>
  <c r="H141" i="7"/>
  <c r="K314" i="7"/>
  <c r="I189" i="7"/>
  <c r="I145" i="7"/>
  <c r="K184" i="7"/>
  <c r="E171" i="7"/>
  <c r="E162" i="7"/>
  <c r="K155" i="7"/>
  <c r="D148" i="7"/>
  <c r="E143" i="7"/>
  <c r="K177" i="7"/>
  <c r="I190" i="7"/>
  <c r="G174" i="7"/>
  <c r="L142" i="7"/>
  <c r="K193" i="7"/>
  <c r="G175" i="7"/>
  <c r="K169" i="7"/>
  <c r="F161" i="7"/>
  <c r="H156" i="7"/>
  <c r="H150" i="7"/>
  <c r="D144" i="7"/>
  <c r="G140" i="7"/>
  <c r="G202" i="7"/>
  <c r="G180" i="7"/>
  <c r="K312" i="7"/>
  <c r="I165" i="7"/>
  <c r="E182" i="7"/>
  <c r="L191" i="7"/>
  <c r="H183" i="7"/>
  <c r="K170" i="7"/>
  <c r="K165" i="7"/>
  <c r="K156" i="7"/>
  <c r="K149" i="7"/>
  <c r="E141" i="7"/>
  <c r="K183" i="7"/>
  <c r="J191" i="7"/>
  <c r="L162" i="7"/>
  <c r="K278" i="7"/>
  <c r="G191" i="7"/>
  <c r="G141" i="7"/>
  <c r="L161" i="7"/>
  <c r="H143" i="7"/>
  <c r="D199" i="7"/>
  <c r="L202" i="7"/>
  <c r="J190" i="7"/>
  <c r="G201" i="7"/>
  <c r="J193" i="7"/>
  <c r="L182" i="7"/>
  <c r="J171" i="7"/>
  <c r="F193" i="7"/>
  <c r="H198" i="7"/>
  <c r="G186" i="7"/>
  <c r="H191" i="7"/>
  <c r="F179" i="7"/>
  <c r="D195" i="7"/>
  <c r="I188" i="7"/>
  <c r="D175" i="7"/>
  <c r="L180" i="7"/>
  <c r="I170" i="7"/>
  <c r="G165" i="7"/>
  <c r="L158" i="7"/>
  <c r="I150" i="7"/>
  <c r="L141" i="7"/>
  <c r="K325" i="7"/>
  <c r="I197" i="7"/>
  <c r="L192" i="7"/>
  <c r="L175" i="7"/>
  <c r="D163" i="7"/>
  <c r="K158" i="7"/>
  <c r="K153" i="7"/>
  <c r="G145" i="7"/>
  <c r="K188" i="7"/>
  <c r="K276" i="7"/>
  <c r="I202" i="7"/>
  <c r="I174" i="7"/>
  <c r="J168" i="7"/>
  <c r="E161" i="7"/>
  <c r="K154" i="7"/>
  <c r="E146" i="7"/>
  <c r="K331" i="7"/>
  <c r="L196" i="7"/>
  <c r="E184" i="7"/>
  <c r="F181" i="7"/>
  <c r="I175" i="7"/>
  <c r="H167" i="7"/>
  <c r="D161" i="7"/>
  <c r="I140" i="7"/>
  <c r="I160" i="7"/>
  <c r="K306" i="7"/>
  <c r="I186" i="7"/>
  <c r="J141" i="7"/>
  <c r="K181" i="7"/>
  <c r="H175" i="7"/>
  <c r="G167" i="7"/>
  <c r="J160" i="7"/>
  <c r="I154" i="7"/>
  <c r="L148" i="7"/>
  <c r="F142" i="7"/>
  <c r="K313" i="7"/>
  <c r="J185" i="7"/>
  <c r="H174" i="7"/>
  <c r="K334" i="7"/>
  <c r="K190" i="7"/>
  <c r="L186" i="7"/>
  <c r="L173" i="7"/>
  <c r="G168" i="7"/>
  <c r="D150" i="7"/>
  <c r="L144" i="7"/>
  <c r="K304" i="7"/>
  <c r="E159" i="7"/>
  <c r="K310" i="7"/>
  <c r="J189" i="7"/>
  <c r="I169" i="7"/>
  <c r="G164" i="7"/>
  <c r="H155" i="7"/>
  <c r="I147" i="7"/>
  <c r="F140" i="7"/>
  <c r="F199" i="7"/>
  <c r="K319" i="7"/>
  <c r="L187" i="7"/>
  <c r="I167" i="7"/>
  <c r="G179" i="7"/>
  <c r="I159" i="7"/>
  <c r="I172" i="7"/>
  <c r="K297" i="7"/>
  <c r="K294" i="6"/>
  <c r="E195" i="6"/>
  <c r="K319" i="6"/>
  <c r="K293" i="6"/>
  <c r="E191" i="6"/>
  <c r="F188" i="6"/>
  <c r="E198" i="6"/>
  <c r="E193" i="6"/>
  <c r="H185" i="6"/>
  <c r="I170" i="6"/>
  <c r="E199" i="6"/>
  <c r="J175" i="6"/>
  <c r="G151" i="6"/>
  <c r="E144" i="6"/>
  <c r="E185" i="6"/>
  <c r="E181" i="6"/>
  <c r="E202" i="6"/>
  <c r="E189" i="6"/>
  <c r="H144" i="6"/>
  <c r="E168" i="6"/>
  <c r="E192" i="6"/>
  <c r="G197" i="6"/>
  <c r="I194" i="6"/>
  <c r="D147" i="6"/>
  <c r="E147" i="6"/>
  <c r="D172" i="6"/>
  <c r="I164" i="6"/>
  <c r="E153" i="6"/>
  <c r="I156" i="6"/>
  <c r="E170" i="6"/>
  <c r="D162" i="6"/>
  <c r="E175" i="6"/>
  <c r="D167" i="6"/>
  <c r="E179" i="6"/>
  <c r="L202" i="6"/>
  <c r="K321" i="6"/>
  <c r="K324" i="6"/>
  <c r="K327" i="6"/>
  <c r="K331" i="6"/>
  <c r="L176" i="6"/>
  <c r="K292" i="6"/>
  <c r="L181" i="6"/>
  <c r="L162" i="6"/>
  <c r="K304" i="6"/>
  <c r="K313" i="6"/>
  <c r="L199" i="6"/>
  <c r="L154" i="6"/>
  <c r="L174" i="6"/>
  <c r="K155" i="6"/>
  <c r="K166" i="6"/>
  <c r="L159" i="6"/>
  <c r="L143" i="6"/>
  <c r="F176" i="6"/>
  <c r="G189" i="6"/>
  <c r="H201" i="6"/>
  <c r="F192" i="6"/>
  <c r="J157" i="6"/>
  <c r="K191" i="6"/>
  <c r="H152" i="6"/>
  <c r="J183" i="6"/>
  <c r="J198" i="6"/>
  <c r="J155" i="6"/>
  <c r="F140" i="6"/>
  <c r="F146" i="6"/>
  <c r="F171" i="6"/>
  <c r="F179" i="6"/>
  <c r="F165" i="6"/>
  <c r="F180" i="6"/>
  <c r="F153" i="6"/>
  <c r="F199" i="6"/>
  <c r="F173" i="6"/>
  <c r="F195" i="6"/>
  <c r="F202" i="6"/>
  <c r="F175" i="6"/>
  <c r="F164" i="6"/>
  <c r="F185" i="6"/>
  <c r="F201" i="6"/>
  <c r="F151" i="6"/>
  <c r="F191" i="6"/>
  <c r="F198" i="6"/>
  <c r="F183" i="6"/>
  <c r="F152" i="6"/>
  <c r="F172" i="6"/>
  <c r="F181" i="6"/>
  <c r="F161" i="6"/>
  <c r="J201" i="6"/>
  <c r="J174" i="6"/>
  <c r="D155" i="6"/>
  <c r="D154" i="6"/>
  <c r="D185" i="6"/>
  <c r="D153" i="6"/>
  <c r="D165" i="6"/>
  <c r="I142" i="6"/>
  <c r="I163" i="6"/>
  <c r="I161" i="6"/>
  <c r="I199" i="6"/>
  <c r="I183" i="6"/>
  <c r="I195" i="6"/>
  <c r="I198" i="6"/>
  <c r="I147" i="6"/>
  <c r="I175" i="6"/>
  <c r="I149" i="6"/>
  <c r="I187" i="6"/>
  <c r="I171" i="6"/>
  <c r="I152" i="6"/>
  <c r="I180" i="6"/>
  <c r="I202" i="6"/>
  <c r="I179" i="6"/>
  <c r="I191" i="6"/>
  <c r="I190" i="6"/>
  <c r="I192" i="6"/>
  <c r="I143" i="6"/>
  <c r="I144" i="6"/>
  <c r="I178" i="6"/>
  <c r="D180" i="6"/>
  <c r="H184" i="6"/>
  <c r="H168" i="6"/>
  <c r="F162" i="6"/>
  <c r="D150" i="6"/>
  <c r="G166" i="6"/>
  <c r="G148" i="6"/>
  <c r="G193" i="6"/>
  <c r="G171" i="6"/>
  <c r="G173" i="6"/>
  <c r="G144" i="6"/>
  <c r="G160" i="6"/>
  <c r="G185" i="6"/>
  <c r="G168" i="6"/>
  <c r="G176" i="6"/>
  <c r="G149" i="6"/>
  <c r="G161" i="6"/>
  <c r="G175" i="6"/>
  <c r="G187" i="6"/>
  <c r="G140" i="6"/>
  <c r="G150" i="6"/>
  <c r="G162" i="6"/>
  <c r="G191" i="6"/>
  <c r="G167" i="6"/>
  <c r="G141" i="6"/>
  <c r="G181" i="6"/>
  <c r="G172" i="6"/>
  <c r="K200" i="6"/>
  <c r="I155" i="6"/>
  <c r="I140" i="6"/>
  <c r="I150" i="6"/>
  <c r="F163" i="6"/>
  <c r="F187" i="6"/>
  <c r="K276" i="6"/>
  <c r="F186" i="6"/>
  <c r="I145" i="6"/>
  <c r="J161" i="6"/>
  <c r="L158" i="6"/>
  <c r="J187" i="6"/>
  <c r="H189" i="6"/>
  <c r="L171" i="6"/>
  <c r="J182" i="6"/>
  <c r="K157" i="6"/>
  <c r="D146" i="6"/>
  <c r="K176" i="6"/>
  <c r="K303" i="6"/>
  <c r="J199" i="6"/>
  <c r="J184" i="6"/>
  <c r="D178" i="6"/>
  <c r="H170" i="6"/>
  <c r="D192" i="6"/>
  <c r="K178" i="6"/>
  <c r="G170" i="6"/>
  <c r="L163" i="6"/>
  <c r="H158" i="6"/>
  <c r="E150" i="6"/>
  <c r="J142" i="6"/>
  <c r="K318" i="6"/>
  <c r="K301" i="6"/>
  <c r="K143" i="6"/>
  <c r="H196" i="6"/>
  <c r="L190" i="6"/>
  <c r="G180" i="6"/>
  <c r="K164" i="6"/>
  <c r="G157" i="6"/>
  <c r="F150" i="6"/>
  <c r="K325" i="6"/>
  <c r="E180" i="6"/>
  <c r="J149" i="6"/>
  <c r="H194" i="6"/>
  <c r="J172" i="6"/>
  <c r="H166" i="6"/>
  <c r="E159" i="6"/>
  <c r="K151" i="6"/>
  <c r="D144" i="6"/>
  <c r="K332" i="6"/>
  <c r="F177" i="6"/>
  <c r="H151" i="6"/>
  <c r="E184" i="6"/>
  <c r="G174" i="6"/>
  <c r="L160" i="6"/>
  <c r="F156" i="6"/>
  <c r="K323" i="6"/>
  <c r="L193" i="6"/>
  <c r="D202" i="6"/>
  <c r="K187" i="6"/>
  <c r="E178" i="6"/>
  <c r="K170" i="6"/>
  <c r="H163" i="6"/>
  <c r="E156" i="6"/>
  <c r="L148" i="6"/>
  <c r="H141" i="6"/>
  <c r="K314" i="6"/>
  <c r="J173" i="6"/>
  <c r="I168" i="6"/>
  <c r="K302" i="6"/>
  <c r="L150" i="6"/>
  <c r="G200" i="6"/>
  <c r="F157" i="6"/>
  <c r="G182" i="6"/>
  <c r="K271" i="6"/>
  <c r="K135" i="6"/>
  <c r="H162" i="6"/>
  <c r="J202" i="6"/>
  <c r="H202" i="6"/>
  <c r="D187" i="6"/>
  <c r="D171" i="6"/>
  <c r="K193" i="6"/>
  <c r="H171" i="6"/>
  <c r="E164" i="6"/>
  <c r="L156" i="6"/>
  <c r="F145" i="6"/>
  <c r="K312" i="6"/>
  <c r="H153" i="6"/>
  <c r="K142" i="6"/>
  <c r="K287" i="6"/>
  <c r="L198" i="6"/>
  <c r="J193" i="6"/>
  <c r="G184" i="6"/>
  <c r="L178" i="6"/>
  <c r="J167" i="6"/>
  <c r="K189" i="6"/>
  <c r="J177" i="6"/>
  <c r="G169" i="6"/>
  <c r="I157" i="6"/>
  <c r="F149" i="6"/>
  <c r="D141" i="6"/>
  <c r="K310" i="6"/>
  <c r="K285" i="6"/>
  <c r="L183" i="6"/>
  <c r="J189" i="6"/>
  <c r="H180" i="6"/>
  <c r="E171" i="6"/>
  <c r="K163" i="6"/>
  <c r="H156" i="6"/>
  <c r="G143" i="6"/>
  <c r="K309" i="6"/>
  <c r="H172" i="6"/>
  <c r="G145" i="6"/>
  <c r="D193" i="6"/>
  <c r="I165" i="6"/>
  <c r="E158" i="6"/>
  <c r="H149" i="6"/>
  <c r="F143" i="6"/>
  <c r="K188" i="6"/>
  <c r="K284" i="6"/>
  <c r="F182" i="6"/>
  <c r="E146" i="6"/>
  <c r="H200" i="6"/>
  <c r="I196" i="6"/>
  <c r="L187" i="6"/>
  <c r="D169" i="6"/>
  <c r="D159" i="6"/>
  <c r="H154" i="6"/>
  <c r="G146" i="6"/>
  <c r="K283" i="6"/>
  <c r="I186" i="6"/>
  <c r="E142" i="6"/>
  <c r="D198" i="6"/>
  <c r="J186" i="6"/>
  <c r="J176" i="6"/>
  <c r="J168" i="6"/>
  <c r="I162" i="6"/>
  <c r="F155" i="6"/>
  <c r="L147" i="6"/>
  <c r="J140" i="6"/>
  <c r="K306" i="6"/>
  <c r="L168" i="6"/>
  <c r="L161" i="6"/>
  <c r="L169" i="6"/>
  <c r="L145" i="6"/>
  <c r="L180" i="6"/>
  <c r="J200" i="6"/>
  <c r="K337" i="6"/>
  <c r="G202" i="6"/>
  <c r="G201" i="6"/>
  <c r="I185" i="6"/>
  <c r="H199" i="6"/>
  <c r="D183" i="6"/>
  <c r="K201" i="6"/>
  <c r="L177" i="6"/>
  <c r="J169" i="6"/>
  <c r="L155" i="6"/>
  <c r="H150" i="6"/>
  <c r="J143" i="6"/>
  <c r="K336" i="6"/>
  <c r="K296" i="6"/>
  <c r="L195" i="6"/>
  <c r="K177" i="6"/>
  <c r="L165" i="6"/>
  <c r="K295" i="6"/>
  <c r="I167" i="6"/>
  <c r="K154" i="6"/>
  <c r="H147" i="6"/>
  <c r="K198" i="6"/>
  <c r="K286" i="6"/>
  <c r="K299" i="6"/>
  <c r="J170" i="6"/>
  <c r="K281" i="6"/>
  <c r="L191" i="6"/>
  <c r="L185" i="6"/>
  <c r="G177" i="6"/>
  <c r="F169" i="6"/>
  <c r="H161" i="6"/>
  <c r="K153" i="6"/>
  <c r="E149" i="6"/>
  <c r="K141" i="6"/>
  <c r="K277" i="6"/>
  <c r="L167" i="6"/>
  <c r="K329" i="6"/>
  <c r="E177" i="6"/>
  <c r="F170" i="6"/>
  <c r="J163" i="6"/>
  <c r="G156" i="6"/>
  <c r="D149" i="6"/>
  <c r="J141" i="6"/>
  <c r="K180" i="6"/>
  <c r="E143" i="6"/>
  <c r="D182" i="6"/>
  <c r="K169" i="6"/>
  <c r="E200" i="6"/>
  <c r="E194" i="6"/>
  <c r="G186" i="6"/>
  <c r="L173" i="6"/>
  <c r="F167" i="6"/>
  <c r="K144" i="6"/>
  <c r="K289" i="6"/>
  <c r="G195" i="6"/>
  <c r="D184" i="6"/>
  <c r="K175" i="6"/>
  <c r="D168" i="6"/>
  <c r="K160" i="6"/>
  <c r="G153" i="6"/>
  <c r="K338" i="6"/>
  <c r="K290" i="6"/>
  <c r="L157" i="6"/>
  <c r="L144" i="6"/>
  <c r="L153" i="6"/>
  <c r="E188" i="6"/>
  <c r="I189" i="6"/>
  <c r="H195" i="6"/>
  <c r="I153" i="6"/>
  <c r="F196" i="6"/>
  <c r="G154" i="6"/>
  <c r="J195" i="6"/>
  <c r="H181" i="6"/>
  <c r="L188" i="6"/>
  <c r="I176" i="6"/>
  <c r="K168" i="6"/>
  <c r="L142" i="6"/>
  <c r="K192" i="6"/>
  <c r="K288" i="6"/>
  <c r="K199" i="6"/>
  <c r="E201" i="6"/>
  <c r="F194" i="6"/>
  <c r="L189" i="6"/>
  <c r="I182" i="6"/>
  <c r="J164" i="6"/>
  <c r="H148" i="6"/>
  <c r="E174" i="6"/>
  <c r="J166" i="6"/>
  <c r="J152" i="6"/>
  <c r="J146" i="6"/>
  <c r="K334" i="6"/>
  <c r="K278" i="6"/>
  <c r="E196" i="6"/>
  <c r="J179" i="6"/>
  <c r="F190" i="6"/>
  <c r="I184" i="6"/>
  <c r="E176" i="6"/>
  <c r="L152" i="6"/>
  <c r="F148" i="6"/>
  <c r="K307" i="6"/>
  <c r="K297" i="6"/>
  <c r="D188" i="6"/>
  <c r="D176" i="6"/>
  <c r="K162" i="6"/>
  <c r="H155" i="6"/>
  <c r="E148" i="6"/>
  <c r="D140" i="6"/>
  <c r="K316" i="6"/>
  <c r="K315" i="6"/>
  <c r="L182" i="6"/>
  <c r="F166" i="6"/>
  <c r="F200" i="6"/>
  <c r="J192" i="6"/>
  <c r="D186" i="6"/>
  <c r="H179" i="6"/>
  <c r="L172" i="6"/>
  <c r="G165" i="6"/>
  <c r="F158" i="6"/>
  <c r="J151" i="6"/>
  <c r="E197" i="6"/>
  <c r="D166" i="6"/>
  <c r="I193" i="6"/>
  <c r="E183" i="6"/>
  <c r="K174" i="6"/>
  <c r="E167" i="6"/>
  <c r="K159" i="6"/>
  <c r="H145" i="6"/>
  <c r="K194" i="6"/>
  <c r="K282" i="6"/>
  <c r="E154" i="6"/>
  <c r="E160" i="6"/>
  <c r="D177" i="6"/>
  <c r="H159" i="6"/>
  <c r="L140" i="6"/>
  <c r="H142" i="6"/>
  <c r="H197" i="6"/>
  <c r="F193" i="6"/>
  <c r="I201" i="6"/>
  <c r="I181" i="6"/>
  <c r="D195" i="6"/>
  <c r="D179" i="6"/>
  <c r="H186" i="6"/>
  <c r="K167" i="6"/>
  <c r="H160" i="6"/>
  <c r="F154" i="6"/>
  <c r="I148" i="6"/>
  <c r="D142" i="6"/>
  <c r="K328" i="6"/>
  <c r="K280" i="6"/>
  <c r="K335" i="6"/>
  <c r="G194" i="6"/>
  <c r="I188" i="6"/>
  <c r="L179" i="6"/>
  <c r="H175" i="6"/>
  <c r="D164" i="6"/>
  <c r="D197" i="6"/>
  <c r="H182" i="6"/>
  <c r="E173" i="6"/>
  <c r="K165" i="6"/>
  <c r="E161" i="6"/>
  <c r="D145" i="6"/>
  <c r="K190" i="6"/>
  <c r="K197" i="6"/>
  <c r="J188" i="6"/>
  <c r="K158" i="6"/>
  <c r="G190" i="6"/>
  <c r="H183" i="6"/>
  <c r="H167" i="6"/>
  <c r="D161" i="6"/>
  <c r="D151" i="6"/>
  <c r="G147" i="6"/>
  <c r="E187" i="6"/>
  <c r="E165" i="6"/>
  <c r="K185" i="6"/>
  <c r="H173" i="6"/>
  <c r="D170" i="6"/>
  <c r="J160" i="6"/>
  <c r="I154" i="6"/>
  <c r="F147" i="6"/>
  <c r="K172" i="6"/>
  <c r="K291" i="6"/>
  <c r="D200" i="6"/>
  <c r="G192" i="6"/>
  <c r="L186" i="6"/>
  <c r="H178" i="6"/>
  <c r="K171" i="6"/>
  <c r="H164" i="6"/>
  <c r="K150" i="6"/>
  <c r="G142" i="6"/>
  <c r="F197" i="6"/>
  <c r="I160" i="6"/>
  <c r="L192" i="6"/>
  <c r="K181" i="6"/>
  <c r="K173" i="6"/>
  <c r="E166" i="6"/>
  <c r="H157" i="6"/>
  <c r="I151" i="6"/>
  <c r="J144" i="6"/>
  <c r="K330" i="6"/>
  <c r="K147" i="6"/>
  <c r="J162" i="6"/>
  <c r="G163" i="6"/>
  <c r="L184" i="6"/>
  <c r="L141" i="6"/>
  <c r="G198" i="6"/>
  <c r="J191" i="6"/>
  <c r="H193" i="6"/>
  <c r="L175" i="6"/>
  <c r="L197" i="6"/>
  <c r="I174" i="6"/>
  <c r="L166" i="6"/>
  <c r="I159" i="6"/>
  <c r="J147" i="6"/>
  <c r="F141" i="6"/>
  <c r="K184" i="6"/>
  <c r="K146" i="6"/>
  <c r="E140" i="6"/>
  <c r="D194" i="6"/>
  <c r="H187" i="6"/>
  <c r="F178" i="6"/>
  <c r="H174" i="6"/>
  <c r="E163" i="6"/>
  <c r="K195" i="6"/>
  <c r="D181" i="6"/>
  <c r="E172" i="6"/>
  <c r="L164" i="6"/>
  <c r="F160" i="6"/>
  <c r="D152" i="6"/>
  <c r="F144" i="6"/>
  <c r="K326" i="6"/>
  <c r="K333" i="6"/>
  <c r="G188" i="6"/>
  <c r="J196" i="6"/>
  <c r="E182" i="6"/>
  <c r="D174" i="6"/>
  <c r="I166" i="6"/>
  <c r="F159" i="6"/>
  <c r="L151" i="6"/>
  <c r="I146" i="6"/>
  <c r="D199" i="6"/>
  <c r="J159" i="6"/>
  <c r="D201" i="6"/>
  <c r="F184" i="6"/>
  <c r="I173" i="6"/>
  <c r="E169" i="6"/>
  <c r="J153" i="6"/>
  <c r="H146" i="6"/>
  <c r="K308" i="6"/>
  <c r="H177" i="6"/>
  <c r="K279" i="6"/>
  <c r="L200" i="6"/>
  <c r="H192" i="6"/>
  <c r="L170" i="6"/>
  <c r="D158" i="6"/>
  <c r="J148" i="6"/>
  <c r="I141" i="6"/>
  <c r="J197" i="6"/>
  <c r="D156" i="6"/>
  <c r="H190" i="6"/>
  <c r="I172" i="6"/>
  <c r="J150" i="6"/>
  <c r="D143" i="6"/>
  <c r="K186" i="6"/>
  <c r="H191" i="6"/>
  <c r="K305" i="6"/>
  <c r="J194" i="6"/>
  <c r="I158" i="6"/>
  <c r="G155" i="6"/>
  <c r="I169" i="6"/>
  <c r="J154" i="6"/>
  <c r="H176" i="6"/>
  <c r="K298" i="6"/>
  <c r="H198" i="6"/>
  <c r="F189" i="6"/>
  <c r="D191" i="6"/>
  <c r="D175" i="6"/>
  <c r="D196" i="6"/>
  <c r="K183" i="6"/>
  <c r="H165" i="6"/>
  <c r="J158" i="6"/>
  <c r="L146" i="6"/>
  <c r="H140" i="6"/>
  <c r="K320" i="6"/>
  <c r="K156" i="6"/>
  <c r="E145" i="6"/>
  <c r="K311" i="6"/>
  <c r="K202" i="6"/>
  <c r="L194" i="6"/>
  <c r="E186" i="6"/>
  <c r="G178" i="6"/>
  <c r="E162" i="6"/>
  <c r="E141" i="6"/>
  <c r="K179" i="6"/>
  <c r="D163" i="6"/>
  <c r="G159" i="6"/>
  <c r="E151" i="6"/>
  <c r="H143" i="6"/>
  <c r="K182" i="6"/>
  <c r="K317" i="6"/>
  <c r="H188" i="6"/>
  <c r="K148" i="6"/>
  <c r="G196" i="6"/>
  <c r="D190" i="6"/>
  <c r="J180" i="6"/>
  <c r="D173" i="6"/>
  <c r="J165" i="6"/>
  <c r="G158" i="6"/>
  <c r="K145" i="6"/>
  <c r="E190" i="6"/>
  <c r="E155" i="6"/>
  <c r="G199" i="6"/>
  <c r="G183" i="6"/>
  <c r="F168" i="6"/>
  <c r="D160" i="6"/>
  <c r="K152" i="6"/>
  <c r="J145" i="6"/>
  <c r="K196" i="6"/>
  <c r="K300" i="6"/>
  <c r="L201" i="6"/>
  <c r="I177" i="6"/>
  <c r="J156" i="6"/>
  <c r="I200" i="6"/>
  <c r="J185" i="6"/>
  <c r="F174" i="6"/>
  <c r="H169" i="6"/>
  <c r="K161" i="6"/>
  <c r="E157" i="6"/>
  <c r="D148" i="6"/>
  <c r="K140" i="6"/>
  <c r="I197" i="6"/>
  <c r="G152" i="6"/>
  <c r="D189" i="6"/>
  <c r="G179" i="6"/>
  <c r="J171" i="6"/>
  <c r="G164" i="6"/>
  <c r="D157" i="6"/>
  <c r="K149" i="6"/>
  <c r="F142" i="6"/>
  <c r="K322" i="6"/>
  <c r="J181" i="6"/>
  <c r="L196" i="6"/>
  <c r="J178" i="6"/>
  <c r="J190" i="6"/>
  <c r="E152" i="6"/>
  <c r="L149" i="6"/>
  <c r="E109" i="5"/>
  <c r="E72" i="5"/>
  <c r="J95" i="5"/>
  <c r="J117" i="5"/>
  <c r="F119" i="5"/>
  <c r="F125" i="5"/>
  <c r="J127" i="5"/>
  <c r="D72" i="5"/>
  <c r="E103" i="5"/>
  <c r="E125" i="5"/>
  <c r="J101" i="5"/>
  <c r="F103" i="5"/>
  <c r="F109" i="5"/>
  <c r="J111" i="5"/>
  <c r="G72" i="5"/>
  <c r="G78" i="5"/>
  <c r="H80" i="5"/>
  <c r="I82" i="5"/>
  <c r="E87" i="5"/>
  <c r="L95" i="5"/>
  <c r="E97" i="5"/>
  <c r="D98" i="5"/>
  <c r="L101" i="5"/>
  <c r="G103" i="5"/>
  <c r="H104" i="5"/>
  <c r="E107" i="5"/>
  <c r="D108" i="5"/>
  <c r="G109" i="5"/>
  <c r="L111" i="5"/>
  <c r="E113" i="5"/>
  <c r="D114" i="5"/>
  <c r="L117" i="5"/>
  <c r="G119" i="5"/>
  <c r="H120" i="5"/>
  <c r="E123" i="5"/>
  <c r="D124" i="5"/>
  <c r="G125" i="5"/>
  <c r="L127" i="5"/>
  <c r="E129" i="5"/>
  <c r="D130" i="5"/>
  <c r="H72" i="5"/>
  <c r="I72" i="5"/>
  <c r="I78" i="5"/>
  <c r="E86" i="5"/>
  <c r="E88" i="5"/>
  <c r="E90" i="5"/>
  <c r="E95" i="5"/>
  <c r="D96" i="5"/>
  <c r="G97" i="5"/>
  <c r="E101" i="5"/>
  <c r="D102" i="5"/>
  <c r="I103" i="5"/>
  <c r="G107" i="5"/>
  <c r="H108" i="5"/>
  <c r="I109" i="5"/>
  <c r="E111" i="5"/>
  <c r="D112" i="5"/>
  <c r="G113" i="5"/>
  <c r="E117" i="5"/>
  <c r="D118" i="5"/>
  <c r="I119" i="5"/>
  <c r="G123" i="5"/>
  <c r="H124" i="5"/>
  <c r="I125" i="5"/>
  <c r="E127" i="5"/>
  <c r="D128" i="5"/>
  <c r="G129" i="5"/>
  <c r="E133" i="5"/>
  <c r="D103" i="5"/>
  <c r="D109" i="5"/>
  <c r="D101" i="5"/>
  <c r="H103" i="5"/>
  <c r="H109" i="5"/>
  <c r="H125" i="5"/>
  <c r="K224" i="5"/>
  <c r="E77" i="5"/>
  <c r="L78" i="5"/>
  <c r="I81" i="5"/>
  <c r="G86" i="5"/>
  <c r="H88" i="5"/>
  <c r="G90" i="5"/>
  <c r="E93" i="5"/>
  <c r="F95" i="5"/>
  <c r="F96" i="5"/>
  <c r="H97" i="5"/>
  <c r="F101" i="5"/>
  <c r="H102" i="5"/>
  <c r="J103" i="5"/>
  <c r="H107" i="5"/>
  <c r="J108" i="5"/>
  <c r="J109" i="5"/>
  <c r="F111" i="5"/>
  <c r="F112" i="5"/>
  <c r="H113" i="5"/>
  <c r="F117" i="5"/>
  <c r="H118" i="5"/>
  <c r="J119" i="5"/>
  <c r="H123" i="5"/>
  <c r="J124" i="5"/>
  <c r="J125" i="5"/>
  <c r="F127" i="5"/>
  <c r="F128" i="5"/>
  <c r="H129" i="5"/>
  <c r="G133" i="5"/>
  <c r="H119" i="5"/>
  <c r="L72" i="5"/>
  <c r="I77" i="5"/>
  <c r="H86" i="5"/>
  <c r="H96" i="5"/>
  <c r="D106" i="5"/>
  <c r="H112" i="5"/>
  <c r="L119" i="5"/>
  <c r="D122" i="5"/>
  <c r="H128" i="5"/>
  <c r="H133" i="5"/>
  <c r="K90" i="5"/>
  <c r="K86" i="5"/>
  <c r="K78" i="5"/>
  <c r="F309" i="5"/>
  <c r="J309" i="5"/>
  <c r="D291" i="5"/>
  <c r="H291" i="5"/>
  <c r="G308" i="5"/>
  <c r="E283" i="5"/>
  <c r="E285" i="5"/>
  <c r="E286" i="5"/>
  <c r="I286" i="5"/>
  <c r="M144" i="5"/>
  <c r="M152" i="5"/>
  <c r="G74" i="5"/>
  <c r="L74" i="5"/>
  <c r="D76" i="5"/>
  <c r="I76" i="5"/>
  <c r="I79" i="5"/>
  <c r="G80" i="5"/>
  <c r="L80" i="5"/>
  <c r="D84" i="5"/>
  <c r="I84" i="5"/>
  <c r="G88" i="5"/>
  <c r="L88" i="5"/>
  <c r="D92" i="5"/>
  <c r="I92" i="5"/>
  <c r="E94" i="5"/>
  <c r="I94" i="5"/>
  <c r="G96" i="5"/>
  <c r="L96" i="5"/>
  <c r="E98" i="5"/>
  <c r="I98" i="5"/>
  <c r="G100" i="5"/>
  <c r="L100" i="5"/>
  <c r="E102" i="5"/>
  <c r="I102" i="5"/>
  <c r="G104" i="5"/>
  <c r="L104" i="5"/>
  <c r="E106" i="5"/>
  <c r="I106" i="5"/>
  <c r="G108" i="5"/>
  <c r="L108" i="5"/>
  <c r="E110" i="5"/>
  <c r="I110" i="5"/>
  <c r="G112" i="5"/>
  <c r="L112" i="5"/>
  <c r="E114" i="5"/>
  <c r="I114" i="5"/>
  <c r="G116" i="5"/>
  <c r="L116" i="5"/>
  <c r="E118" i="5"/>
  <c r="I118" i="5"/>
  <c r="G120" i="5"/>
  <c r="L120" i="5"/>
  <c r="E122" i="5"/>
  <c r="I122" i="5"/>
  <c r="G124" i="5"/>
  <c r="L124" i="5"/>
  <c r="E126" i="5"/>
  <c r="I126" i="5"/>
  <c r="G128" i="5"/>
  <c r="L128" i="5"/>
  <c r="E130" i="5"/>
  <c r="I130" i="5"/>
  <c r="G132" i="5"/>
  <c r="L132" i="5"/>
  <c r="F133" i="5"/>
  <c r="E134" i="5"/>
  <c r="I134" i="5"/>
  <c r="F106" i="5"/>
  <c r="J106" i="5"/>
  <c r="F110" i="5"/>
  <c r="J110" i="5"/>
  <c r="F114" i="5"/>
  <c r="J114" i="5"/>
  <c r="F118" i="5"/>
  <c r="J118" i="5"/>
  <c r="F122" i="5"/>
  <c r="J122" i="5"/>
  <c r="F126" i="5"/>
  <c r="J126" i="5"/>
  <c r="F130" i="5"/>
  <c r="J130" i="5"/>
  <c r="F134" i="5"/>
  <c r="J134" i="5"/>
  <c r="E74" i="5"/>
  <c r="K74" i="5"/>
  <c r="H76" i="5"/>
  <c r="M141" i="5"/>
  <c r="H74" i="5"/>
  <c r="E76" i="5"/>
  <c r="K76" i="5"/>
  <c r="E83" i="5"/>
  <c r="E84" i="5"/>
  <c r="K84" i="5"/>
  <c r="E91" i="5"/>
  <c r="E92" i="5"/>
  <c r="K92" i="5"/>
  <c r="F94" i="5"/>
  <c r="J94" i="5"/>
  <c r="F98" i="5"/>
  <c r="J98" i="5"/>
  <c r="F102" i="5"/>
  <c r="J102" i="5"/>
  <c r="D74" i="5"/>
  <c r="I74" i="5"/>
  <c r="G76" i="5"/>
  <c r="L76" i="5"/>
  <c r="L184" i="5" s="1"/>
  <c r="D80" i="5"/>
  <c r="I80" i="5"/>
  <c r="E82" i="5"/>
  <c r="K82" i="5"/>
  <c r="I83" i="5"/>
  <c r="G84" i="5"/>
  <c r="L84" i="5"/>
  <c r="D88" i="5"/>
  <c r="I91" i="5"/>
  <c r="G92" i="5"/>
  <c r="G94" i="5"/>
  <c r="E96" i="5"/>
  <c r="G98" i="5"/>
  <c r="E100" i="5"/>
  <c r="G102" i="5"/>
  <c r="E104" i="5"/>
  <c r="G106" i="5"/>
  <c r="E108" i="5"/>
  <c r="G110" i="5"/>
  <c r="E112" i="5"/>
  <c r="G114" i="5"/>
  <c r="E116" i="5"/>
  <c r="G118" i="5"/>
  <c r="E120" i="5"/>
  <c r="G122" i="5"/>
  <c r="E124" i="5"/>
  <c r="G126" i="5"/>
  <c r="E128" i="5"/>
  <c r="G130" i="5"/>
  <c r="E132" i="5"/>
  <c r="G134" i="5"/>
  <c r="K231" i="5"/>
  <c r="K95" i="5"/>
  <c r="K243" i="5"/>
  <c r="K107" i="5"/>
  <c r="K255" i="5"/>
  <c r="K119" i="5"/>
  <c r="M143" i="5"/>
  <c r="M149" i="5"/>
  <c r="M155" i="5"/>
  <c r="M161" i="5"/>
  <c r="M146" i="5"/>
  <c r="M154" i="5"/>
  <c r="K236" i="5"/>
  <c r="K100" i="5"/>
  <c r="K248" i="5"/>
  <c r="K112" i="5"/>
  <c r="K264" i="5"/>
  <c r="K128" i="5"/>
  <c r="I271" i="5"/>
  <c r="I135" i="5"/>
  <c r="F73" i="5"/>
  <c r="J73" i="5"/>
  <c r="F75" i="5"/>
  <c r="J75" i="5"/>
  <c r="F77" i="5"/>
  <c r="J77" i="5"/>
  <c r="F79" i="5"/>
  <c r="F81" i="5"/>
  <c r="J81" i="5"/>
  <c r="F83" i="5"/>
  <c r="J83" i="5"/>
  <c r="F85" i="5"/>
  <c r="F87" i="5"/>
  <c r="J87" i="5"/>
  <c r="F89" i="5"/>
  <c r="J89" i="5"/>
  <c r="F91" i="5"/>
  <c r="F93" i="5"/>
  <c r="J93" i="5"/>
  <c r="M140" i="5"/>
  <c r="M148" i="5"/>
  <c r="K239" i="5"/>
  <c r="K103" i="5"/>
  <c r="K251" i="5"/>
  <c r="K115" i="5"/>
  <c r="K263" i="5"/>
  <c r="K127" i="5"/>
  <c r="M147" i="5"/>
  <c r="M153" i="5"/>
  <c r="M159" i="5"/>
  <c r="K232" i="5"/>
  <c r="K96" i="5"/>
  <c r="K244" i="5"/>
  <c r="K108" i="5"/>
  <c r="K256" i="5"/>
  <c r="K120" i="5"/>
  <c r="K268" i="5"/>
  <c r="K132" i="5"/>
  <c r="K233" i="5"/>
  <c r="K97" i="5"/>
  <c r="K241" i="5"/>
  <c r="K105" i="5"/>
  <c r="K245" i="5"/>
  <c r="K109" i="5"/>
  <c r="K253" i="5"/>
  <c r="K117" i="5"/>
  <c r="K257" i="5"/>
  <c r="K121" i="5"/>
  <c r="K261" i="5"/>
  <c r="K125" i="5"/>
  <c r="K265" i="5"/>
  <c r="K129" i="5"/>
  <c r="K269" i="5"/>
  <c r="K133" i="5"/>
  <c r="F271" i="5"/>
  <c r="F135" i="5"/>
  <c r="J271" i="5"/>
  <c r="J135" i="5"/>
  <c r="G73" i="5"/>
  <c r="K73" i="5"/>
  <c r="G75" i="5"/>
  <c r="K75" i="5"/>
  <c r="K77" i="5"/>
  <c r="G79" i="5"/>
  <c r="K79" i="5"/>
  <c r="G81" i="5"/>
  <c r="K81" i="5"/>
  <c r="K83" i="5"/>
  <c r="G85" i="5"/>
  <c r="K85" i="5"/>
  <c r="G87" i="5"/>
  <c r="K87" i="5"/>
  <c r="M156" i="5"/>
  <c r="K89" i="5"/>
  <c r="M158" i="5"/>
  <c r="G91" i="5"/>
  <c r="K91" i="5"/>
  <c r="M160" i="5"/>
  <c r="G93" i="5"/>
  <c r="K93" i="5"/>
  <c r="D135" i="5"/>
  <c r="M142" i="5"/>
  <c r="M150" i="5"/>
  <c r="E287" i="5"/>
  <c r="K235" i="5"/>
  <c r="K99" i="5"/>
  <c r="K247" i="5"/>
  <c r="K111" i="5"/>
  <c r="K259" i="5"/>
  <c r="K123" i="5"/>
  <c r="K267" i="5"/>
  <c r="K131" i="5"/>
  <c r="I75" i="5"/>
  <c r="M145" i="5"/>
  <c r="M151" i="5"/>
  <c r="M157" i="5"/>
  <c r="K252" i="5"/>
  <c r="K116" i="5"/>
  <c r="K260" i="5"/>
  <c r="K124" i="5"/>
  <c r="E271" i="5"/>
  <c r="E135" i="5"/>
  <c r="K237" i="5"/>
  <c r="K101" i="5"/>
  <c r="K249" i="5"/>
  <c r="K113" i="5"/>
  <c r="K230" i="5"/>
  <c r="K94" i="5"/>
  <c r="K234" i="5"/>
  <c r="K98" i="5"/>
  <c r="K238" i="5"/>
  <c r="K102" i="5"/>
  <c r="K242" i="5"/>
  <c r="K106" i="5"/>
  <c r="K246" i="5"/>
  <c r="K110" i="5"/>
  <c r="K250" i="5"/>
  <c r="K114" i="5"/>
  <c r="K254" i="5"/>
  <c r="K118" i="5"/>
  <c r="K258" i="5"/>
  <c r="K122" i="5"/>
  <c r="K262" i="5"/>
  <c r="K126" i="5"/>
  <c r="K266" i="5"/>
  <c r="K130" i="5"/>
  <c r="K270" i="5"/>
  <c r="K134" i="5"/>
  <c r="G271" i="5"/>
  <c r="G135" i="5"/>
  <c r="K67" i="5"/>
  <c r="F72" i="5"/>
  <c r="D73" i="5"/>
  <c r="H73" i="5"/>
  <c r="L73" i="5"/>
  <c r="F74" i="5"/>
  <c r="D75" i="5"/>
  <c r="H75" i="5"/>
  <c r="L75" i="5"/>
  <c r="F76" i="5"/>
  <c r="J76" i="5"/>
  <c r="D77" i="5"/>
  <c r="H77" i="5"/>
  <c r="L77" i="5"/>
  <c r="F78" i="5"/>
  <c r="D79" i="5"/>
  <c r="H79" i="5"/>
  <c r="L79" i="5"/>
  <c r="F80" i="5"/>
  <c r="D81" i="5"/>
  <c r="H81" i="5"/>
  <c r="L81" i="5"/>
  <c r="F82" i="5"/>
  <c r="D83" i="5"/>
  <c r="H83" i="5"/>
  <c r="L83" i="5"/>
  <c r="F84" i="5"/>
  <c r="J84" i="5"/>
  <c r="D85" i="5"/>
  <c r="H85" i="5"/>
  <c r="L85" i="5"/>
  <c r="F86" i="5"/>
  <c r="D87" i="5"/>
  <c r="H87" i="5"/>
  <c r="L87" i="5"/>
  <c r="F88" i="5"/>
  <c r="J88" i="5"/>
  <c r="D89" i="5"/>
  <c r="H89" i="5"/>
  <c r="L89" i="5"/>
  <c r="F90" i="5"/>
  <c r="J90" i="5"/>
  <c r="D91" i="5"/>
  <c r="H91" i="5"/>
  <c r="L91" i="5"/>
  <c r="F92" i="5"/>
  <c r="J92" i="5"/>
  <c r="D93" i="5"/>
  <c r="H93" i="5"/>
  <c r="L93" i="5"/>
  <c r="H135" i="5"/>
  <c r="G280" i="5"/>
  <c r="F281" i="5"/>
  <c r="J281" i="5"/>
  <c r="M163" i="5"/>
  <c r="M165" i="5"/>
  <c r="M167" i="5"/>
  <c r="M169" i="5"/>
  <c r="M171" i="5"/>
  <c r="M173" i="5"/>
  <c r="M175" i="5"/>
  <c r="M177" i="5"/>
  <c r="M179" i="5"/>
  <c r="M181" i="5"/>
  <c r="M183" i="5"/>
  <c r="M185" i="5"/>
  <c r="M187" i="5"/>
  <c r="M189" i="5"/>
  <c r="M191" i="5"/>
  <c r="M193" i="5"/>
  <c r="M195" i="5"/>
  <c r="M197" i="5"/>
  <c r="M199" i="5"/>
  <c r="M201" i="5"/>
  <c r="D279" i="5"/>
  <c r="H279" i="5"/>
  <c r="G284" i="5"/>
  <c r="F285" i="5"/>
  <c r="J285" i="5"/>
  <c r="E289" i="5"/>
  <c r="E290" i="5"/>
  <c r="I290" i="5"/>
  <c r="D299" i="5"/>
  <c r="D301" i="5"/>
  <c r="D303" i="5"/>
  <c r="H303" i="5"/>
  <c r="G324" i="5"/>
  <c r="F325" i="5"/>
  <c r="E277" i="5"/>
  <c r="E278" i="5"/>
  <c r="I278" i="5"/>
  <c r="E279" i="5"/>
  <c r="D283" i="5"/>
  <c r="H283" i="5"/>
  <c r="G288" i="5"/>
  <c r="F289" i="5"/>
  <c r="J289" i="5"/>
  <c r="E293" i="5"/>
  <c r="E298" i="5"/>
  <c r="I298" i="5"/>
  <c r="D315" i="5"/>
  <c r="D317" i="5"/>
  <c r="D319" i="5"/>
  <c r="H319" i="5"/>
  <c r="D323" i="5"/>
  <c r="E291" i="5"/>
  <c r="M162" i="5"/>
  <c r="M164" i="5"/>
  <c r="M166" i="5"/>
  <c r="M168" i="5"/>
  <c r="M170" i="5"/>
  <c r="M172" i="5"/>
  <c r="M174" i="5"/>
  <c r="M176" i="5"/>
  <c r="M178" i="5"/>
  <c r="M180" i="5"/>
  <c r="M182" i="5"/>
  <c r="M184" i="5"/>
  <c r="M186" i="5"/>
  <c r="M188" i="5"/>
  <c r="M190" i="5"/>
  <c r="M192" i="5"/>
  <c r="M194" i="5"/>
  <c r="M196" i="5"/>
  <c r="M198" i="5"/>
  <c r="M200" i="5"/>
  <c r="M202" i="5"/>
  <c r="G276" i="5"/>
  <c r="F277" i="5"/>
  <c r="J277" i="5"/>
  <c r="E281" i="5"/>
  <c r="E282" i="5"/>
  <c r="I282" i="5"/>
  <c r="D287" i="5"/>
  <c r="H287" i="5"/>
  <c r="G292" i="5"/>
  <c r="F293" i="5"/>
  <c r="J293" i="5"/>
  <c r="E314" i="5"/>
  <c r="I314" i="5"/>
  <c r="D307" i="5"/>
  <c r="D276" i="5"/>
  <c r="D337" i="5"/>
  <c r="D329" i="5"/>
  <c r="D335" i="5"/>
  <c r="D327" i="5"/>
  <c r="D333" i="5"/>
  <c r="D325" i="5"/>
  <c r="H276" i="5"/>
  <c r="G277" i="5"/>
  <c r="F278" i="5"/>
  <c r="J278" i="5"/>
  <c r="I279" i="5"/>
  <c r="D280" i="5"/>
  <c r="H280" i="5"/>
  <c r="G281" i="5"/>
  <c r="F282" i="5"/>
  <c r="J282" i="5"/>
  <c r="I283" i="5"/>
  <c r="D284" i="5"/>
  <c r="H284" i="5"/>
  <c r="G285" i="5"/>
  <c r="F286" i="5"/>
  <c r="J286" i="5"/>
  <c r="I287" i="5"/>
  <c r="D288" i="5"/>
  <c r="H288" i="5"/>
  <c r="G289" i="5"/>
  <c r="F290" i="5"/>
  <c r="J290" i="5"/>
  <c r="I291" i="5"/>
  <c r="D292" i="5"/>
  <c r="H292" i="5"/>
  <c r="G296" i="5"/>
  <c r="F297" i="5"/>
  <c r="J297" i="5"/>
  <c r="E302" i="5"/>
  <c r="I302" i="5"/>
  <c r="D305" i="5"/>
  <c r="H307" i="5"/>
  <c r="G312" i="5"/>
  <c r="F313" i="5"/>
  <c r="J313" i="5"/>
  <c r="E318" i="5"/>
  <c r="I318" i="5"/>
  <c r="D321" i="5"/>
  <c r="H323" i="5"/>
  <c r="G335" i="5"/>
  <c r="F336" i="5"/>
  <c r="J336" i="5"/>
  <c r="E276" i="5"/>
  <c r="I276" i="5"/>
  <c r="D277" i="5"/>
  <c r="H277" i="5"/>
  <c r="G278" i="5"/>
  <c r="F279" i="5"/>
  <c r="J279" i="5"/>
  <c r="E280" i="5"/>
  <c r="I280" i="5"/>
  <c r="D281" i="5"/>
  <c r="H281" i="5"/>
  <c r="G282" i="5"/>
  <c r="F283" i="5"/>
  <c r="J283" i="5"/>
  <c r="E284" i="5"/>
  <c r="I284" i="5"/>
  <c r="D285" i="5"/>
  <c r="H285" i="5"/>
  <c r="G286" i="5"/>
  <c r="F287" i="5"/>
  <c r="J287" i="5"/>
  <c r="E288" i="5"/>
  <c r="I288" i="5"/>
  <c r="D289" i="5"/>
  <c r="H289" i="5"/>
  <c r="G290" i="5"/>
  <c r="F291" i="5"/>
  <c r="J291" i="5"/>
  <c r="E292" i="5"/>
  <c r="I292" i="5"/>
  <c r="D295" i="5"/>
  <c r="H295" i="5"/>
  <c r="G300" i="5"/>
  <c r="F301" i="5"/>
  <c r="J301" i="5"/>
  <c r="E306" i="5"/>
  <c r="I306" i="5"/>
  <c r="D309" i="5"/>
  <c r="D311" i="5"/>
  <c r="H311" i="5"/>
  <c r="G316" i="5"/>
  <c r="F317" i="5"/>
  <c r="J317" i="5"/>
  <c r="E322" i="5"/>
  <c r="I322" i="5"/>
  <c r="D328" i="5"/>
  <c r="H328" i="5"/>
  <c r="H329" i="5"/>
  <c r="D330" i="5"/>
  <c r="H330" i="5"/>
  <c r="H331" i="5"/>
  <c r="E295" i="5"/>
  <c r="F276" i="5"/>
  <c r="J276" i="5"/>
  <c r="I277" i="5"/>
  <c r="D278" i="5"/>
  <c r="H278" i="5"/>
  <c r="G279" i="5"/>
  <c r="F280" i="5"/>
  <c r="J280" i="5"/>
  <c r="I281" i="5"/>
  <c r="D282" i="5"/>
  <c r="H282" i="5"/>
  <c r="G283" i="5"/>
  <c r="F284" i="5"/>
  <c r="J284" i="5"/>
  <c r="I285" i="5"/>
  <c r="D286" i="5"/>
  <c r="H286" i="5"/>
  <c r="G287" i="5"/>
  <c r="F288" i="5"/>
  <c r="J288" i="5"/>
  <c r="I289" i="5"/>
  <c r="D290" i="5"/>
  <c r="H290" i="5"/>
  <c r="G291" i="5"/>
  <c r="F292" i="5"/>
  <c r="J292" i="5"/>
  <c r="I293" i="5"/>
  <c r="E294" i="5"/>
  <c r="I294" i="5"/>
  <c r="I295" i="5"/>
  <c r="E296" i="5"/>
  <c r="D297" i="5"/>
  <c r="H299" i="5"/>
  <c r="G304" i="5"/>
  <c r="F305" i="5"/>
  <c r="J305" i="5"/>
  <c r="E310" i="5"/>
  <c r="I310" i="5"/>
  <c r="D313" i="5"/>
  <c r="H315" i="5"/>
  <c r="G320" i="5"/>
  <c r="F321" i="5"/>
  <c r="J321" i="5"/>
  <c r="D331" i="5"/>
  <c r="G293" i="5"/>
  <c r="F294" i="5"/>
  <c r="J294" i="5"/>
  <c r="D296" i="5"/>
  <c r="H296" i="5"/>
  <c r="G297" i="5"/>
  <c r="F298" i="5"/>
  <c r="J298" i="5"/>
  <c r="E299" i="5"/>
  <c r="I299" i="5"/>
  <c r="D300" i="5"/>
  <c r="H300" i="5"/>
  <c r="G301" i="5"/>
  <c r="F302" i="5"/>
  <c r="J302" i="5"/>
  <c r="E303" i="5"/>
  <c r="I303" i="5"/>
  <c r="D304" i="5"/>
  <c r="H304" i="5"/>
  <c r="G305" i="5"/>
  <c r="F306" i="5"/>
  <c r="J306" i="5"/>
  <c r="E307" i="5"/>
  <c r="I307" i="5"/>
  <c r="D308" i="5"/>
  <c r="H308" i="5"/>
  <c r="G309" i="5"/>
  <c r="F310" i="5"/>
  <c r="J310" i="5"/>
  <c r="E311" i="5"/>
  <c r="I311" i="5"/>
  <c r="D312" i="5"/>
  <c r="H312" i="5"/>
  <c r="G313" i="5"/>
  <c r="F314" i="5"/>
  <c r="J314" i="5"/>
  <c r="E315" i="5"/>
  <c r="I315" i="5"/>
  <c r="D316" i="5"/>
  <c r="H316" i="5"/>
  <c r="G317" i="5"/>
  <c r="F318" i="5"/>
  <c r="J318" i="5"/>
  <c r="E319" i="5"/>
  <c r="I319" i="5"/>
  <c r="D320" i="5"/>
  <c r="H320" i="5"/>
  <c r="G321" i="5"/>
  <c r="F322" i="5"/>
  <c r="J322" i="5"/>
  <c r="E323" i="5"/>
  <c r="I323" i="5"/>
  <c r="D324" i="5"/>
  <c r="H324" i="5"/>
  <c r="G325" i="5"/>
  <c r="F326" i="5"/>
  <c r="J326" i="5"/>
  <c r="E329" i="5"/>
  <c r="I329" i="5"/>
  <c r="D332" i="5"/>
  <c r="H332" i="5"/>
  <c r="H333" i="5"/>
  <c r="D334" i="5"/>
  <c r="H334" i="5"/>
  <c r="H335" i="5"/>
  <c r="D293" i="5"/>
  <c r="H293" i="5"/>
  <c r="G294" i="5"/>
  <c r="F295" i="5"/>
  <c r="J295" i="5"/>
  <c r="I296" i="5"/>
  <c r="H297" i="5"/>
  <c r="G298" i="5"/>
  <c r="F299" i="5"/>
  <c r="J299" i="5"/>
  <c r="E300" i="5"/>
  <c r="I300" i="5"/>
  <c r="H301" i="5"/>
  <c r="G302" i="5"/>
  <c r="F303" i="5"/>
  <c r="J303" i="5"/>
  <c r="E304" i="5"/>
  <c r="I304" i="5"/>
  <c r="H305" i="5"/>
  <c r="G306" i="5"/>
  <c r="F307" i="5"/>
  <c r="J307" i="5"/>
  <c r="E308" i="5"/>
  <c r="I308" i="5"/>
  <c r="H309" i="5"/>
  <c r="G310" i="5"/>
  <c r="F311" i="5"/>
  <c r="J311" i="5"/>
  <c r="E312" i="5"/>
  <c r="I312" i="5"/>
  <c r="H313" i="5"/>
  <c r="G314" i="5"/>
  <c r="F315" i="5"/>
  <c r="J315" i="5"/>
  <c r="E316" i="5"/>
  <c r="I316" i="5"/>
  <c r="H317" i="5"/>
  <c r="G318" i="5"/>
  <c r="F319" i="5"/>
  <c r="J319" i="5"/>
  <c r="E320" i="5"/>
  <c r="I320" i="5"/>
  <c r="H321" i="5"/>
  <c r="G322" i="5"/>
  <c r="F323" i="5"/>
  <c r="J323" i="5"/>
  <c r="E324" i="5"/>
  <c r="I324" i="5"/>
  <c r="H325" i="5"/>
  <c r="G327" i="5"/>
  <c r="F328" i="5"/>
  <c r="J328" i="5"/>
  <c r="E333" i="5"/>
  <c r="I333" i="5"/>
  <c r="D336" i="5"/>
  <c r="H336" i="5"/>
  <c r="H337" i="5"/>
  <c r="D338" i="5"/>
  <c r="H338" i="5"/>
  <c r="D294" i="5"/>
  <c r="H294" i="5"/>
  <c r="G295" i="5"/>
  <c r="F296" i="5"/>
  <c r="J296" i="5"/>
  <c r="E297" i="5"/>
  <c r="I297" i="5"/>
  <c r="D298" i="5"/>
  <c r="H298" i="5"/>
  <c r="G299" i="5"/>
  <c r="F300" i="5"/>
  <c r="J300" i="5"/>
  <c r="E301" i="5"/>
  <c r="I301" i="5"/>
  <c r="D302" i="5"/>
  <c r="H302" i="5"/>
  <c r="G303" i="5"/>
  <c r="F304" i="5"/>
  <c r="J304" i="5"/>
  <c r="E305" i="5"/>
  <c r="I305" i="5"/>
  <c r="D306" i="5"/>
  <c r="H306" i="5"/>
  <c r="G307" i="5"/>
  <c r="F308" i="5"/>
  <c r="J308" i="5"/>
  <c r="E309" i="5"/>
  <c r="I309" i="5"/>
  <c r="D310" i="5"/>
  <c r="H310" i="5"/>
  <c r="G311" i="5"/>
  <c r="F312" i="5"/>
  <c r="J312" i="5"/>
  <c r="E313" i="5"/>
  <c r="I313" i="5"/>
  <c r="D314" i="5"/>
  <c r="H314" i="5"/>
  <c r="G315" i="5"/>
  <c r="F316" i="5"/>
  <c r="J316" i="5"/>
  <c r="E317" i="5"/>
  <c r="I317" i="5"/>
  <c r="D318" i="5"/>
  <c r="H318" i="5"/>
  <c r="G319" i="5"/>
  <c r="F320" i="5"/>
  <c r="J320" i="5"/>
  <c r="E321" i="5"/>
  <c r="I321" i="5"/>
  <c r="D322" i="5"/>
  <c r="H322" i="5"/>
  <c r="G323" i="5"/>
  <c r="F324" i="5"/>
  <c r="J324" i="5"/>
  <c r="E325" i="5"/>
  <c r="I325" i="5"/>
  <c r="D326" i="5"/>
  <c r="H326" i="5"/>
  <c r="H327" i="5"/>
  <c r="G331" i="5"/>
  <c r="F332" i="5"/>
  <c r="J332" i="5"/>
  <c r="E337" i="5"/>
  <c r="I337" i="5"/>
  <c r="J325" i="5"/>
  <c r="E326" i="5"/>
  <c r="I326" i="5"/>
  <c r="G328" i="5"/>
  <c r="F329" i="5"/>
  <c r="J329" i="5"/>
  <c r="E330" i="5"/>
  <c r="I330" i="5"/>
  <c r="G332" i="5"/>
  <c r="F333" i="5"/>
  <c r="J333" i="5"/>
  <c r="E334" i="5"/>
  <c r="I334" i="5"/>
  <c r="G336" i="5"/>
  <c r="F337" i="5"/>
  <c r="J337" i="5"/>
  <c r="E338" i="5"/>
  <c r="I338" i="5"/>
  <c r="E327" i="5"/>
  <c r="I327" i="5"/>
  <c r="G329" i="5"/>
  <c r="F330" i="5"/>
  <c r="J330" i="5"/>
  <c r="E331" i="5"/>
  <c r="I331" i="5"/>
  <c r="G333" i="5"/>
  <c r="F334" i="5"/>
  <c r="J334" i="5"/>
  <c r="E335" i="5"/>
  <c r="I335" i="5"/>
  <c r="G337" i="5"/>
  <c r="F338" i="5"/>
  <c r="J338" i="5"/>
  <c r="G326" i="5"/>
  <c r="F327" i="5"/>
  <c r="J327" i="5"/>
  <c r="E328" i="5"/>
  <c r="I328" i="5"/>
  <c r="G330" i="5"/>
  <c r="F331" i="5"/>
  <c r="J331" i="5"/>
  <c r="E332" i="5"/>
  <c r="I332" i="5"/>
  <c r="G334" i="5"/>
  <c r="F335" i="5"/>
  <c r="J335" i="5"/>
  <c r="E336" i="5"/>
  <c r="I336" i="5"/>
  <c r="G338" i="5"/>
  <c r="J67" i="4"/>
  <c r="I67" i="4"/>
  <c r="H67" i="4"/>
  <c r="G67" i="4"/>
  <c r="F67" i="4"/>
  <c r="E67" i="4"/>
  <c r="D67" i="4"/>
  <c r="L200" i="5" l="1"/>
  <c r="L176" i="5"/>
  <c r="L192" i="5"/>
  <c r="E151" i="5"/>
  <c r="H178" i="5"/>
  <c r="E142" i="5"/>
  <c r="I150" i="5"/>
  <c r="G153" i="5"/>
  <c r="G154" i="5"/>
  <c r="E196" i="5"/>
  <c r="E188" i="5"/>
  <c r="E180" i="5"/>
  <c r="E172" i="5"/>
  <c r="E164" i="5"/>
  <c r="E161" i="5"/>
  <c r="I198" i="5"/>
  <c r="I190" i="5"/>
  <c r="I182" i="5"/>
  <c r="I174" i="5"/>
  <c r="I166" i="5"/>
  <c r="K277" i="5"/>
  <c r="J197" i="5"/>
  <c r="F170" i="5"/>
  <c r="H186" i="5"/>
  <c r="I199" i="5"/>
  <c r="E189" i="5"/>
  <c r="I183" i="5"/>
  <c r="E173" i="5"/>
  <c r="I167" i="5"/>
  <c r="F198" i="5"/>
  <c r="E162" i="5"/>
  <c r="E160" i="5"/>
  <c r="I158" i="5"/>
  <c r="F199" i="5"/>
  <c r="J181" i="5"/>
  <c r="I156" i="5"/>
  <c r="F191" i="5"/>
  <c r="K334" i="5"/>
  <c r="K326" i="5"/>
  <c r="K318" i="5"/>
  <c r="K280" i="5"/>
  <c r="E153" i="5"/>
  <c r="E141" i="5"/>
  <c r="F190" i="5"/>
  <c r="F182" i="5"/>
  <c r="F174" i="5"/>
  <c r="E197" i="5"/>
  <c r="I191" i="5"/>
  <c r="E181" i="5"/>
  <c r="I175" i="5"/>
  <c r="E165" i="5"/>
  <c r="I140" i="5"/>
  <c r="I148" i="5"/>
  <c r="D180" i="5"/>
  <c r="F166" i="5"/>
  <c r="I200" i="5"/>
  <c r="E198" i="5"/>
  <c r="I192" i="5"/>
  <c r="E190" i="5"/>
  <c r="I184" i="5"/>
  <c r="E182" i="5"/>
  <c r="I176" i="5"/>
  <c r="E174" i="5"/>
  <c r="I168" i="5"/>
  <c r="E166" i="5"/>
  <c r="H202" i="5"/>
  <c r="D196" i="5"/>
  <c r="J189" i="5"/>
  <c r="F183" i="5"/>
  <c r="I201" i="5"/>
  <c r="E199" i="5"/>
  <c r="I193" i="5"/>
  <c r="E191" i="5"/>
  <c r="I185" i="5"/>
  <c r="E183" i="5"/>
  <c r="I177" i="5"/>
  <c r="E175" i="5"/>
  <c r="I169" i="5"/>
  <c r="E167" i="5"/>
  <c r="H144" i="5"/>
  <c r="K181" i="5"/>
  <c r="I161" i="5"/>
  <c r="E145" i="5"/>
  <c r="E158" i="5"/>
  <c r="E149" i="5"/>
  <c r="E156" i="5"/>
  <c r="E148" i="5"/>
  <c r="E154" i="5"/>
  <c r="I202" i="5"/>
  <c r="E200" i="5"/>
  <c r="I194" i="5"/>
  <c r="E192" i="5"/>
  <c r="I186" i="5"/>
  <c r="E184" i="5"/>
  <c r="I178" i="5"/>
  <c r="E176" i="5"/>
  <c r="I170" i="5"/>
  <c r="E168" i="5"/>
  <c r="I162" i="5"/>
  <c r="H194" i="5"/>
  <c r="D188" i="5"/>
  <c r="E201" i="5"/>
  <c r="I195" i="5"/>
  <c r="E193" i="5"/>
  <c r="I187" i="5"/>
  <c r="E185" i="5"/>
  <c r="I179" i="5"/>
  <c r="E177" i="5"/>
  <c r="I171" i="5"/>
  <c r="E169" i="5"/>
  <c r="I163" i="5"/>
  <c r="F162" i="5"/>
  <c r="J160" i="5"/>
  <c r="D159" i="5"/>
  <c r="H157" i="5"/>
  <c r="L155" i="5"/>
  <c r="L153" i="5"/>
  <c r="F152" i="5"/>
  <c r="F150" i="5"/>
  <c r="F148" i="5"/>
  <c r="F175" i="5"/>
  <c r="E159" i="5"/>
  <c r="I149" i="5"/>
  <c r="I143" i="5"/>
  <c r="G162" i="5"/>
  <c r="E155" i="5"/>
  <c r="J184" i="5"/>
  <c r="E157" i="5"/>
  <c r="E144" i="5"/>
  <c r="E146" i="5"/>
  <c r="L166" i="5"/>
  <c r="K156" i="5"/>
  <c r="E202" i="5"/>
  <c r="I196" i="5"/>
  <c r="E194" i="5"/>
  <c r="I188" i="5"/>
  <c r="E186" i="5"/>
  <c r="I180" i="5"/>
  <c r="E178" i="5"/>
  <c r="I172" i="5"/>
  <c r="E170" i="5"/>
  <c r="I164" i="5"/>
  <c r="I197" i="5"/>
  <c r="E195" i="5"/>
  <c r="I189" i="5"/>
  <c r="E187" i="5"/>
  <c r="I181" i="5"/>
  <c r="E179" i="5"/>
  <c r="I173" i="5"/>
  <c r="E171" i="5"/>
  <c r="I165" i="5"/>
  <c r="E163" i="5"/>
  <c r="E147" i="5"/>
  <c r="E143" i="5"/>
  <c r="E150" i="5"/>
  <c r="E152" i="5"/>
  <c r="E140" i="5"/>
  <c r="J144" i="5"/>
  <c r="D141" i="5"/>
  <c r="D160" i="5"/>
  <c r="K320" i="5"/>
  <c r="K279" i="5"/>
  <c r="D183" i="5"/>
  <c r="G143" i="5"/>
  <c r="K329" i="5"/>
  <c r="K285" i="5"/>
  <c r="K164" i="5"/>
  <c r="G144" i="5"/>
  <c r="G140" i="5"/>
  <c r="L199" i="5"/>
  <c r="H174" i="5"/>
  <c r="L163" i="5"/>
  <c r="H160" i="5"/>
  <c r="D154" i="5"/>
  <c r="D152" i="5"/>
  <c r="F145" i="5"/>
  <c r="D142" i="5"/>
  <c r="K196" i="5"/>
  <c r="K168" i="5"/>
  <c r="H189" i="5"/>
  <c r="D169" i="5"/>
  <c r="K187" i="5"/>
  <c r="F167" i="5"/>
  <c r="H162" i="5"/>
  <c r="L193" i="5"/>
  <c r="J174" i="5"/>
  <c r="H195" i="5"/>
  <c r="J150" i="5"/>
  <c r="D202" i="5"/>
  <c r="H200" i="5"/>
  <c r="L198" i="5"/>
  <c r="F197" i="5"/>
  <c r="J195" i="5"/>
  <c r="D194" i="5"/>
  <c r="H192" i="5"/>
  <c r="L190" i="5"/>
  <c r="F189" i="5"/>
  <c r="J187" i="5"/>
  <c r="D186" i="5"/>
  <c r="H184" i="5"/>
  <c r="L182" i="5"/>
  <c r="F181" i="5"/>
  <c r="J179" i="5"/>
  <c r="D178" i="5"/>
  <c r="H176" i="5"/>
  <c r="L197" i="5"/>
  <c r="L189" i="5"/>
  <c r="L181" i="5"/>
  <c r="L173" i="5"/>
  <c r="L169" i="5"/>
  <c r="L165" i="5"/>
  <c r="L161" i="5"/>
  <c r="F160" i="5"/>
  <c r="J158" i="5"/>
  <c r="D157" i="5"/>
  <c r="H155" i="5"/>
  <c r="H153" i="5"/>
  <c r="L151" i="5"/>
  <c r="L149" i="5"/>
  <c r="L147" i="5"/>
  <c r="L145" i="5"/>
  <c r="F144" i="5"/>
  <c r="F142" i="5"/>
  <c r="F140" i="5"/>
  <c r="F192" i="5"/>
  <c r="K202" i="5"/>
  <c r="K194" i="5"/>
  <c r="K186" i="5"/>
  <c r="K178" i="5"/>
  <c r="K170" i="5"/>
  <c r="K162" i="5"/>
  <c r="K286" i="5"/>
  <c r="K317" i="5"/>
  <c r="K289" i="5"/>
  <c r="K192" i="5"/>
  <c r="K172" i="5"/>
  <c r="H177" i="5"/>
  <c r="L162" i="5"/>
  <c r="K152" i="5"/>
  <c r="G148" i="5"/>
  <c r="K191" i="5"/>
  <c r="K167" i="5"/>
  <c r="H199" i="5"/>
  <c r="D191" i="5"/>
  <c r="D179" i="5"/>
  <c r="F173" i="5"/>
  <c r="F169" i="5"/>
  <c r="H163" i="5"/>
  <c r="G161" i="5"/>
  <c r="K159" i="5"/>
  <c r="K155" i="5"/>
  <c r="K151" i="5"/>
  <c r="G147" i="5"/>
  <c r="K141" i="5"/>
  <c r="K197" i="5"/>
  <c r="K189" i="5"/>
  <c r="K177" i="5"/>
  <c r="K165" i="5"/>
  <c r="K324" i="5"/>
  <c r="K300" i="5"/>
  <c r="H201" i="5"/>
  <c r="H173" i="5"/>
  <c r="I157" i="5"/>
  <c r="K142" i="5"/>
  <c r="K195" i="5"/>
  <c r="K171" i="5"/>
  <c r="J196" i="5"/>
  <c r="L191" i="5"/>
  <c r="L179" i="5"/>
  <c r="D174" i="5"/>
  <c r="D170" i="5"/>
  <c r="D166" i="5"/>
  <c r="D162" i="5"/>
  <c r="F159" i="5"/>
  <c r="F157" i="5"/>
  <c r="F155" i="5"/>
  <c r="F153" i="5"/>
  <c r="J151" i="5"/>
  <c r="D150" i="5"/>
  <c r="H148" i="5"/>
  <c r="H146" i="5"/>
  <c r="L144" i="5"/>
  <c r="F143" i="5"/>
  <c r="J141" i="5"/>
  <c r="D140" i="5"/>
  <c r="K332" i="5"/>
  <c r="K304" i="5"/>
  <c r="D185" i="5"/>
  <c r="I159" i="5"/>
  <c r="K154" i="5"/>
  <c r="K144" i="5"/>
  <c r="K323" i="5"/>
  <c r="K299" i="5"/>
  <c r="D181" i="5"/>
  <c r="F163" i="5"/>
  <c r="J146" i="5"/>
  <c r="J198" i="5"/>
  <c r="F200" i="5"/>
  <c r="I154" i="5"/>
  <c r="J190" i="5"/>
  <c r="D172" i="5"/>
  <c r="J148" i="5"/>
  <c r="H187" i="5"/>
  <c r="H158" i="5"/>
  <c r="I144" i="5"/>
  <c r="D143" i="5"/>
  <c r="K302" i="5"/>
  <c r="K297" i="5"/>
  <c r="H181" i="5"/>
  <c r="K315" i="5"/>
  <c r="J173" i="5"/>
  <c r="D171" i="5"/>
  <c r="F165" i="5"/>
  <c r="K337" i="5"/>
  <c r="K309" i="5"/>
  <c r="K188" i="5"/>
  <c r="D165" i="5"/>
  <c r="K158" i="5"/>
  <c r="K319" i="5"/>
  <c r="L187" i="5"/>
  <c r="L171" i="5"/>
  <c r="J155" i="5"/>
  <c r="L148" i="5"/>
  <c r="J143" i="5"/>
  <c r="H140" i="5"/>
  <c r="G146" i="5"/>
  <c r="K163" i="5"/>
  <c r="D189" i="5"/>
  <c r="J153" i="5"/>
  <c r="J169" i="5"/>
  <c r="L164" i="5"/>
  <c r="G201" i="5"/>
  <c r="G199" i="5"/>
  <c r="G197" i="5"/>
  <c r="G195" i="5"/>
  <c r="G193" i="5"/>
  <c r="G191" i="5"/>
  <c r="G189" i="5"/>
  <c r="G187" i="5"/>
  <c r="G185" i="5"/>
  <c r="G183" i="5"/>
  <c r="G181" i="5"/>
  <c r="G179" i="5"/>
  <c r="G177" i="5"/>
  <c r="G175" i="5"/>
  <c r="G173" i="5"/>
  <c r="G171" i="5"/>
  <c r="G169" i="5"/>
  <c r="G167" i="5"/>
  <c r="G165" i="5"/>
  <c r="G163" i="5"/>
  <c r="J201" i="5"/>
  <c r="D200" i="5"/>
  <c r="H198" i="5"/>
  <c r="L196" i="5"/>
  <c r="F195" i="5"/>
  <c r="J193" i="5"/>
  <c r="D192" i="5"/>
  <c r="H190" i="5"/>
  <c r="L188" i="5"/>
  <c r="F187" i="5"/>
  <c r="J185" i="5"/>
  <c r="D184" i="5"/>
  <c r="H182" i="5"/>
  <c r="L180" i="5"/>
  <c r="F179" i="5"/>
  <c r="J177" i="5"/>
  <c r="D176" i="5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J202" i="5"/>
  <c r="J194" i="5"/>
  <c r="J186" i="5"/>
  <c r="J178" i="5"/>
  <c r="H172" i="5"/>
  <c r="H168" i="5"/>
  <c r="H164" i="5"/>
  <c r="H161" i="5"/>
  <c r="L159" i="5"/>
  <c r="F158" i="5"/>
  <c r="J156" i="5"/>
  <c r="D155" i="5"/>
  <c r="D153" i="5"/>
  <c r="H151" i="5"/>
  <c r="H149" i="5"/>
  <c r="H147" i="5"/>
  <c r="H145" i="5"/>
  <c r="L143" i="5"/>
  <c r="L141" i="5"/>
  <c r="L185" i="5"/>
  <c r="L156" i="5"/>
  <c r="K271" i="5"/>
  <c r="K135" i="5"/>
  <c r="K338" i="5"/>
  <c r="K330" i="5"/>
  <c r="K322" i="5"/>
  <c r="K314" i="5"/>
  <c r="K306" i="5"/>
  <c r="K298" i="5"/>
  <c r="K282" i="5"/>
  <c r="K169" i="5"/>
  <c r="K281" i="5"/>
  <c r="K328" i="5"/>
  <c r="K288" i="5"/>
  <c r="D201" i="5"/>
  <c r="L174" i="5"/>
  <c r="K327" i="5"/>
  <c r="K303" i="5"/>
  <c r="D199" i="5"/>
  <c r="D187" i="5"/>
  <c r="H175" i="5"/>
  <c r="L172" i="5"/>
  <c r="H167" i="5"/>
  <c r="D163" i="5"/>
  <c r="G159" i="5"/>
  <c r="K157" i="5"/>
  <c r="G155" i="5"/>
  <c r="K149" i="5"/>
  <c r="K145" i="5"/>
  <c r="G141" i="5"/>
  <c r="K333" i="5"/>
  <c r="K325" i="5"/>
  <c r="K313" i="5"/>
  <c r="K301" i="5"/>
  <c r="K200" i="5"/>
  <c r="K176" i="5"/>
  <c r="K292" i="5"/>
  <c r="H193" i="5"/>
  <c r="L170" i="5"/>
  <c r="G156" i="5"/>
  <c r="I151" i="5"/>
  <c r="K146" i="5"/>
  <c r="I141" i="5"/>
  <c r="K331" i="5"/>
  <c r="K307" i="5"/>
  <c r="F196" i="5"/>
  <c r="J188" i="5"/>
  <c r="L183" i="5"/>
  <c r="J176" i="5"/>
  <c r="J172" i="5"/>
  <c r="J168" i="5"/>
  <c r="J164" i="5"/>
  <c r="J161" i="5"/>
  <c r="L158" i="5"/>
  <c r="H156" i="5"/>
  <c r="L154" i="5"/>
  <c r="L152" i="5"/>
  <c r="F151" i="5"/>
  <c r="J149" i="5"/>
  <c r="D148" i="5"/>
  <c r="D146" i="5"/>
  <c r="L142" i="5"/>
  <c r="F141" i="5"/>
  <c r="K180" i="5"/>
  <c r="K296" i="5"/>
  <c r="D177" i="5"/>
  <c r="J163" i="5"/>
  <c r="G158" i="5"/>
  <c r="I153" i="5"/>
  <c r="K148" i="5"/>
  <c r="K175" i="5"/>
  <c r="K291" i="5"/>
  <c r="D173" i="5"/>
  <c r="L160" i="5"/>
  <c r="G145" i="5"/>
  <c r="J140" i="5"/>
  <c r="F184" i="5"/>
  <c r="G151" i="5"/>
  <c r="J182" i="5"/>
  <c r="D168" i="5"/>
  <c r="J142" i="5"/>
  <c r="L168" i="5"/>
  <c r="G157" i="5"/>
  <c r="J159" i="5"/>
  <c r="F146" i="5"/>
  <c r="K310" i="5"/>
  <c r="K290" i="5"/>
  <c r="H165" i="5"/>
  <c r="K335" i="5"/>
  <c r="H191" i="5"/>
  <c r="K161" i="5"/>
  <c r="K147" i="5"/>
  <c r="K321" i="5"/>
  <c r="K283" i="5"/>
  <c r="J192" i="5"/>
  <c r="F180" i="5"/>
  <c r="L167" i="5"/>
  <c r="J157" i="5"/>
  <c r="H150" i="5"/>
  <c r="L146" i="5"/>
  <c r="K160" i="5"/>
  <c r="L202" i="5"/>
  <c r="F201" i="5"/>
  <c r="J199" i="5"/>
  <c r="D198" i="5"/>
  <c r="H196" i="5"/>
  <c r="L194" i="5"/>
  <c r="F193" i="5"/>
  <c r="J191" i="5"/>
  <c r="D190" i="5"/>
  <c r="H188" i="5"/>
  <c r="L186" i="5"/>
  <c r="F185" i="5"/>
  <c r="J183" i="5"/>
  <c r="D182" i="5"/>
  <c r="H180" i="5"/>
  <c r="L178" i="5"/>
  <c r="F177" i="5"/>
  <c r="J175" i="5"/>
  <c r="F202" i="5"/>
  <c r="F194" i="5"/>
  <c r="F186" i="5"/>
  <c r="F178" i="5"/>
  <c r="J170" i="5"/>
  <c r="J166" i="5"/>
  <c r="J162" i="5"/>
  <c r="D161" i="5"/>
  <c r="H159" i="5"/>
  <c r="L157" i="5"/>
  <c r="F156" i="5"/>
  <c r="F154" i="5"/>
  <c r="J152" i="5"/>
  <c r="D151" i="5"/>
  <c r="D149" i="5"/>
  <c r="D147" i="5"/>
  <c r="D145" i="5"/>
  <c r="H143" i="5"/>
  <c r="H141" i="5"/>
  <c r="H179" i="5"/>
  <c r="H166" i="5"/>
  <c r="K198" i="5"/>
  <c r="K190" i="5"/>
  <c r="K182" i="5"/>
  <c r="K174" i="5"/>
  <c r="K166" i="5"/>
  <c r="K294" i="5"/>
  <c r="K278" i="5"/>
  <c r="K305" i="5"/>
  <c r="K184" i="5"/>
  <c r="K276" i="5"/>
  <c r="D193" i="5"/>
  <c r="H169" i="5"/>
  <c r="G160" i="5"/>
  <c r="I155" i="5"/>
  <c r="K150" i="5"/>
  <c r="K199" i="5"/>
  <c r="K179" i="5"/>
  <c r="K287" i="5"/>
  <c r="D195" i="5"/>
  <c r="H183" i="5"/>
  <c r="D175" i="5"/>
  <c r="H171" i="5"/>
  <c r="D167" i="5"/>
  <c r="I160" i="5"/>
  <c r="K153" i="5"/>
  <c r="G149" i="5"/>
  <c r="K143" i="5"/>
  <c r="K201" i="5"/>
  <c r="K193" i="5"/>
  <c r="K185" i="5"/>
  <c r="K173" i="5"/>
  <c r="K293" i="5"/>
  <c r="K336" i="5"/>
  <c r="K312" i="5"/>
  <c r="K308" i="5"/>
  <c r="H185" i="5"/>
  <c r="J167" i="5"/>
  <c r="G150" i="5"/>
  <c r="I145" i="5"/>
  <c r="K140" i="5"/>
  <c r="K183" i="5"/>
  <c r="K295" i="5"/>
  <c r="J200" i="5"/>
  <c r="L195" i="5"/>
  <c r="F188" i="5"/>
  <c r="J180" i="5"/>
  <c r="L175" i="5"/>
  <c r="F172" i="5"/>
  <c r="F168" i="5"/>
  <c r="F164" i="5"/>
  <c r="F161" i="5"/>
  <c r="D158" i="5"/>
  <c r="D156" i="5"/>
  <c r="H154" i="5"/>
  <c r="H152" i="5"/>
  <c r="L150" i="5"/>
  <c r="F149" i="5"/>
  <c r="F147" i="5"/>
  <c r="J145" i="5"/>
  <c r="D144" i="5"/>
  <c r="H142" i="5"/>
  <c r="L140" i="5"/>
  <c r="K316" i="5"/>
  <c r="K284" i="5"/>
  <c r="H197" i="5"/>
  <c r="J171" i="5"/>
  <c r="G152" i="5"/>
  <c r="I147" i="5"/>
  <c r="G142" i="5"/>
  <c r="K311" i="5"/>
  <c r="D197" i="5"/>
  <c r="F171" i="5"/>
  <c r="J154" i="5"/>
  <c r="I142" i="5"/>
  <c r="J147" i="5"/>
  <c r="H170" i="5"/>
  <c r="L201" i="5"/>
  <c r="L177" i="5"/>
  <c r="D164" i="5"/>
  <c r="F176" i="5"/>
  <c r="J165" i="5"/>
  <c r="I152" i="5"/>
  <c r="I146" i="5"/>
  <c r="M135" i="4"/>
  <c r="H135" i="4" s="1"/>
  <c r="M134" i="4"/>
  <c r="M133" i="4"/>
  <c r="M132" i="4"/>
  <c r="D132" i="4" s="1"/>
  <c r="M131" i="4"/>
  <c r="M130" i="4"/>
  <c r="H130" i="4" s="1"/>
  <c r="M129" i="4"/>
  <c r="M128" i="4"/>
  <c r="E128" i="4" s="1"/>
  <c r="M127" i="4"/>
  <c r="H127" i="4" s="1"/>
  <c r="M126" i="4"/>
  <c r="M125" i="4"/>
  <c r="M124" i="4"/>
  <c r="D124" i="4" s="1"/>
  <c r="M123" i="4"/>
  <c r="M122" i="4"/>
  <c r="M121" i="4"/>
  <c r="M120" i="4"/>
  <c r="F120" i="4" s="1"/>
  <c r="M119" i="4"/>
  <c r="H119" i="4" s="1"/>
  <c r="M118" i="4"/>
  <c r="M117" i="4"/>
  <c r="M116" i="4"/>
  <c r="F116" i="4" s="1"/>
  <c r="M115" i="4"/>
  <c r="M114" i="4"/>
  <c r="M113" i="4"/>
  <c r="M112" i="4"/>
  <c r="I112" i="4" s="1"/>
  <c r="M111" i="4"/>
  <c r="F111" i="4" s="1"/>
  <c r="M110" i="4"/>
  <c r="I110" i="4" s="1"/>
  <c r="M109" i="4"/>
  <c r="M108" i="4"/>
  <c r="H108" i="4" s="1"/>
  <c r="M107" i="4"/>
  <c r="M106" i="4"/>
  <c r="M105" i="4"/>
  <c r="M104" i="4"/>
  <c r="I104" i="4" s="1"/>
  <c r="M103" i="4"/>
  <c r="H103" i="4" s="1"/>
  <c r="M102" i="4"/>
  <c r="M101" i="4"/>
  <c r="M100" i="4"/>
  <c r="H100" i="4" s="1"/>
  <c r="M99" i="4"/>
  <c r="M98" i="4"/>
  <c r="H98" i="4" s="1"/>
  <c r="M97" i="4"/>
  <c r="M96" i="4"/>
  <c r="I96" i="4" s="1"/>
  <c r="M95" i="4"/>
  <c r="H95" i="4" s="1"/>
  <c r="M94" i="4"/>
  <c r="M93" i="4"/>
  <c r="M92" i="4"/>
  <c r="H92" i="4" s="1"/>
  <c r="M91" i="4"/>
  <c r="M90" i="4"/>
  <c r="H90" i="4" s="1"/>
  <c r="M89" i="4"/>
  <c r="M88" i="4"/>
  <c r="J88" i="4" s="1"/>
  <c r="M87" i="4"/>
  <c r="J87" i="4" s="1"/>
  <c r="M86" i="4"/>
  <c r="M85" i="4"/>
  <c r="M84" i="4"/>
  <c r="J84" i="4" s="1"/>
  <c r="M83" i="4"/>
  <c r="J83" i="4" s="1"/>
  <c r="M82" i="4"/>
  <c r="L82" i="4" s="1"/>
  <c r="M81" i="4"/>
  <c r="M80" i="4"/>
  <c r="H80" i="4" s="1"/>
  <c r="M79" i="4"/>
  <c r="J79" i="4" s="1"/>
  <c r="M78" i="4"/>
  <c r="M77" i="4"/>
  <c r="M76" i="4"/>
  <c r="J76" i="4" s="1"/>
  <c r="M75" i="4"/>
  <c r="M74" i="4"/>
  <c r="M73" i="4"/>
  <c r="M72" i="4"/>
  <c r="B273" i="4"/>
  <c r="L271" i="4"/>
  <c r="J271" i="4"/>
  <c r="I271" i="4"/>
  <c r="H271" i="4"/>
  <c r="G271" i="4"/>
  <c r="F271" i="4"/>
  <c r="E271" i="4"/>
  <c r="D271" i="4"/>
  <c r="L270" i="4"/>
  <c r="J270" i="4"/>
  <c r="I270" i="4"/>
  <c r="H270" i="4"/>
  <c r="G270" i="4"/>
  <c r="F270" i="4"/>
  <c r="E270" i="4"/>
  <c r="D270" i="4"/>
  <c r="L269" i="4"/>
  <c r="J269" i="4"/>
  <c r="I269" i="4"/>
  <c r="H269" i="4"/>
  <c r="G269" i="4"/>
  <c r="F269" i="4"/>
  <c r="E269" i="4"/>
  <c r="D269" i="4"/>
  <c r="L268" i="4"/>
  <c r="J268" i="4"/>
  <c r="I268" i="4"/>
  <c r="H268" i="4"/>
  <c r="G268" i="4"/>
  <c r="F268" i="4"/>
  <c r="E268" i="4"/>
  <c r="D268" i="4"/>
  <c r="L267" i="4"/>
  <c r="J267" i="4"/>
  <c r="I267" i="4"/>
  <c r="H267" i="4"/>
  <c r="G267" i="4"/>
  <c r="F267" i="4"/>
  <c r="E267" i="4"/>
  <c r="D267" i="4"/>
  <c r="L266" i="4"/>
  <c r="J266" i="4"/>
  <c r="I266" i="4"/>
  <c r="H266" i="4"/>
  <c r="G266" i="4"/>
  <c r="F266" i="4"/>
  <c r="E266" i="4"/>
  <c r="D266" i="4"/>
  <c r="L265" i="4"/>
  <c r="J265" i="4"/>
  <c r="I265" i="4"/>
  <c r="H265" i="4"/>
  <c r="G265" i="4"/>
  <c r="F265" i="4"/>
  <c r="E265" i="4"/>
  <c r="D265" i="4"/>
  <c r="L264" i="4"/>
  <c r="J264" i="4"/>
  <c r="I264" i="4"/>
  <c r="H264" i="4"/>
  <c r="G264" i="4"/>
  <c r="F264" i="4"/>
  <c r="E264" i="4"/>
  <c r="D264" i="4"/>
  <c r="L263" i="4"/>
  <c r="J263" i="4"/>
  <c r="I263" i="4"/>
  <c r="H263" i="4"/>
  <c r="G263" i="4"/>
  <c r="F263" i="4"/>
  <c r="E263" i="4"/>
  <c r="D263" i="4"/>
  <c r="L262" i="4"/>
  <c r="J262" i="4"/>
  <c r="I262" i="4"/>
  <c r="H262" i="4"/>
  <c r="G262" i="4"/>
  <c r="F262" i="4"/>
  <c r="E262" i="4"/>
  <c r="D262" i="4"/>
  <c r="L261" i="4"/>
  <c r="J261" i="4"/>
  <c r="I261" i="4"/>
  <c r="H261" i="4"/>
  <c r="G261" i="4"/>
  <c r="F261" i="4"/>
  <c r="E261" i="4"/>
  <c r="D261" i="4"/>
  <c r="L260" i="4"/>
  <c r="J260" i="4"/>
  <c r="I260" i="4"/>
  <c r="H260" i="4"/>
  <c r="G260" i="4"/>
  <c r="F260" i="4"/>
  <c r="E260" i="4"/>
  <c r="D260" i="4"/>
  <c r="L259" i="4"/>
  <c r="J259" i="4"/>
  <c r="I259" i="4"/>
  <c r="H259" i="4"/>
  <c r="G259" i="4"/>
  <c r="F259" i="4"/>
  <c r="E259" i="4"/>
  <c r="D259" i="4"/>
  <c r="L258" i="4"/>
  <c r="J258" i="4"/>
  <c r="I258" i="4"/>
  <c r="H258" i="4"/>
  <c r="G258" i="4"/>
  <c r="F258" i="4"/>
  <c r="E258" i="4"/>
  <c r="D258" i="4"/>
  <c r="L257" i="4"/>
  <c r="J257" i="4"/>
  <c r="I257" i="4"/>
  <c r="H257" i="4"/>
  <c r="G257" i="4"/>
  <c r="F257" i="4"/>
  <c r="E257" i="4"/>
  <c r="D257" i="4"/>
  <c r="L256" i="4"/>
  <c r="J256" i="4"/>
  <c r="I256" i="4"/>
  <c r="H256" i="4"/>
  <c r="G256" i="4"/>
  <c r="F256" i="4"/>
  <c r="E256" i="4"/>
  <c r="D256" i="4"/>
  <c r="L255" i="4"/>
  <c r="J255" i="4"/>
  <c r="I255" i="4"/>
  <c r="H255" i="4"/>
  <c r="G255" i="4"/>
  <c r="F255" i="4"/>
  <c r="E255" i="4"/>
  <c r="D255" i="4"/>
  <c r="L254" i="4"/>
  <c r="J254" i="4"/>
  <c r="I254" i="4"/>
  <c r="H254" i="4"/>
  <c r="G254" i="4"/>
  <c r="F254" i="4"/>
  <c r="E254" i="4"/>
  <c r="D254" i="4"/>
  <c r="L253" i="4"/>
  <c r="J253" i="4"/>
  <c r="I253" i="4"/>
  <c r="H253" i="4"/>
  <c r="G253" i="4"/>
  <c r="F253" i="4"/>
  <c r="E253" i="4"/>
  <c r="D253" i="4"/>
  <c r="L252" i="4"/>
  <c r="J252" i="4"/>
  <c r="I252" i="4"/>
  <c r="H252" i="4"/>
  <c r="G252" i="4"/>
  <c r="F252" i="4"/>
  <c r="E252" i="4"/>
  <c r="D252" i="4"/>
  <c r="L251" i="4"/>
  <c r="J251" i="4"/>
  <c r="I251" i="4"/>
  <c r="H251" i="4"/>
  <c r="G251" i="4"/>
  <c r="F251" i="4"/>
  <c r="E251" i="4"/>
  <c r="D251" i="4"/>
  <c r="L250" i="4"/>
  <c r="J250" i="4"/>
  <c r="I250" i="4"/>
  <c r="H250" i="4"/>
  <c r="G250" i="4"/>
  <c r="F250" i="4"/>
  <c r="E250" i="4"/>
  <c r="D250" i="4"/>
  <c r="L249" i="4"/>
  <c r="J249" i="4"/>
  <c r="I249" i="4"/>
  <c r="H249" i="4"/>
  <c r="G249" i="4"/>
  <c r="F249" i="4"/>
  <c r="E249" i="4"/>
  <c r="D249" i="4"/>
  <c r="L248" i="4"/>
  <c r="J248" i="4"/>
  <c r="I248" i="4"/>
  <c r="H248" i="4"/>
  <c r="G248" i="4"/>
  <c r="F248" i="4"/>
  <c r="E248" i="4"/>
  <c r="D248" i="4"/>
  <c r="L247" i="4"/>
  <c r="J247" i="4"/>
  <c r="I247" i="4"/>
  <c r="H247" i="4"/>
  <c r="G247" i="4"/>
  <c r="F247" i="4"/>
  <c r="E247" i="4"/>
  <c r="D247" i="4"/>
  <c r="L246" i="4"/>
  <c r="J246" i="4"/>
  <c r="I246" i="4"/>
  <c r="H246" i="4"/>
  <c r="G246" i="4"/>
  <c r="F246" i="4"/>
  <c r="E246" i="4"/>
  <c r="D246" i="4"/>
  <c r="L245" i="4"/>
  <c r="J245" i="4"/>
  <c r="I245" i="4"/>
  <c r="H245" i="4"/>
  <c r="G245" i="4"/>
  <c r="F245" i="4"/>
  <c r="E245" i="4"/>
  <c r="D245" i="4"/>
  <c r="L244" i="4"/>
  <c r="J244" i="4"/>
  <c r="I244" i="4"/>
  <c r="H244" i="4"/>
  <c r="G244" i="4"/>
  <c r="F244" i="4"/>
  <c r="E244" i="4"/>
  <c r="D244" i="4"/>
  <c r="L243" i="4"/>
  <c r="J243" i="4"/>
  <c r="I243" i="4"/>
  <c r="H243" i="4"/>
  <c r="G243" i="4"/>
  <c r="F243" i="4"/>
  <c r="E243" i="4"/>
  <c r="D243" i="4"/>
  <c r="L242" i="4"/>
  <c r="J242" i="4"/>
  <c r="I242" i="4"/>
  <c r="H242" i="4"/>
  <c r="G242" i="4"/>
  <c r="F242" i="4"/>
  <c r="E242" i="4"/>
  <c r="D242" i="4"/>
  <c r="L241" i="4"/>
  <c r="J241" i="4"/>
  <c r="I241" i="4"/>
  <c r="H241" i="4"/>
  <c r="G241" i="4"/>
  <c r="F241" i="4"/>
  <c r="E241" i="4"/>
  <c r="D241" i="4"/>
  <c r="L240" i="4"/>
  <c r="J240" i="4"/>
  <c r="I240" i="4"/>
  <c r="H240" i="4"/>
  <c r="G240" i="4"/>
  <c r="F240" i="4"/>
  <c r="E240" i="4"/>
  <c r="D240" i="4"/>
  <c r="L239" i="4"/>
  <c r="J239" i="4"/>
  <c r="I239" i="4"/>
  <c r="H239" i="4"/>
  <c r="G239" i="4"/>
  <c r="F239" i="4"/>
  <c r="E239" i="4"/>
  <c r="D239" i="4"/>
  <c r="L238" i="4"/>
  <c r="J238" i="4"/>
  <c r="I238" i="4"/>
  <c r="H238" i="4"/>
  <c r="G238" i="4"/>
  <c r="F238" i="4"/>
  <c r="E238" i="4"/>
  <c r="D238" i="4"/>
  <c r="L237" i="4"/>
  <c r="J237" i="4"/>
  <c r="I237" i="4"/>
  <c r="H237" i="4"/>
  <c r="G237" i="4"/>
  <c r="F237" i="4"/>
  <c r="E237" i="4"/>
  <c r="D237" i="4"/>
  <c r="L236" i="4"/>
  <c r="J236" i="4"/>
  <c r="I236" i="4"/>
  <c r="H236" i="4"/>
  <c r="G236" i="4"/>
  <c r="F236" i="4"/>
  <c r="E236" i="4"/>
  <c r="D236" i="4"/>
  <c r="L235" i="4"/>
  <c r="J235" i="4"/>
  <c r="I235" i="4"/>
  <c r="H235" i="4"/>
  <c r="G235" i="4"/>
  <c r="F235" i="4"/>
  <c r="E235" i="4"/>
  <c r="D235" i="4"/>
  <c r="L234" i="4"/>
  <c r="J234" i="4"/>
  <c r="I234" i="4"/>
  <c r="H234" i="4"/>
  <c r="G234" i="4"/>
  <c r="F234" i="4"/>
  <c r="E234" i="4"/>
  <c r="D234" i="4"/>
  <c r="L233" i="4"/>
  <c r="J233" i="4"/>
  <c r="I233" i="4"/>
  <c r="H233" i="4"/>
  <c r="G233" i="4"/>
  <c r="F233" i="4"/>
  <c r="E233" i="4"/>
  <c r="D233" i="4"/>
  <c r="L232" i="4"/>
  <c r="J232" i="4"/>
  <c r="I232" i="4"/>
  <c r="H232" i="4"/>
  <c r="G232" i="4"/>
  <c r="F232" i="4"/>
  <c r="E232" i="4"/>
  <c r="D232" i="4"/>
  <c r="L231" i="4"/>
  <c r="J231" i="4"/>
  <c r="I231" i="4"/>
  <c r="H231" i="4"/>
  <c r="G231" i="4"/>
  <c r="F231" i="4"/>
  <c r="E231" i="4"/>
  <c r="D231" i="4"/>
  <c r="L230" i="4"/>
  <c r="J230" i="4"/>
  <c r="I230" i="4"/>
  <c r="H230" i="4"/>
  <c r="G230" i="4"/>
  <c r="F230" i="4"/>
  <c r="E230" i="4"/>
  <c r="D230" i="4"/>
  <c r="L229" i="4"/>
  <c r="J229" i="4"/>
  <c r="I229" i="4"/>
  <c r="H229" i="4"/>
  <c r="G229" i="4"/>
  <c r="F229" i="4"/>
  <c r="E229" i="4"/>
  <c r="D229" i="4"/>
  <c r="L228" i="4"/>
  <c r="J228" i="4"/>
  <c r="I228" i="4"/>
  <c r="H228" i="4"/>
  <c r="G228" i="4"/>
  <c r="F228" i="4"/>
  <c r="E228" i="4"/>
  <c r="D228" i="4"/>
  <c r="L227" i="4"/>
  <c r="J227" i="4"/>
  <c r="I227" i="4"/>
  <c r="H227" i="4"/>
  <c r="G227" i="4"/>
  <c r="F227" i="4"/>
  <c r="E227" i="4"/>
  <c r="D227" i="4"/>
  <c r="L226" i="4"/>
  <c r="J226" i="4"/>
  <c r="I226" i="4"/>
  <c r="H226" i="4"/>
  <c r="G226" i="4"/>
  <c r="F226" i="4"/>
  <c r="E226" i="4"/>
  <c r="D226" i="4"/>
  <c r="L225" i="4"/>
  <c r="J225" i="4"/>
  <c r="I225" i="4"/>
  <c r="H225" i="4"/>
  <c r="G225" i="4"/>
  <c r="F225" i="4"/>
  <c r="E225" i="4"/>
  <c r="D225" i="4"/>
  <c r="L224" i="4"/>
  <c r="J224" i="4"/>
  <c r="I224" i="4"/>
  <c r="H224" i="4"/>
  <c r="G224" i="4"/>
  <c r="F224" i="4"/>
  <c r="E224" i="4"/>
  <c r="D224" i="4"/>
  <c r="L223" i="4"/>
  <c r="J223" i="4"/>
  <c r="I223" i="4"/>
  <c r="H223" i="4"/>
  <c r="G223" i="4"/>
  <c r="F223" i="4"/>
  <c r="E223" i="4"/>
  <c r="D223" i="4"/>
  <c r="L222" i="4"/>
  <c r="J222" i="4"/>
  <c r="I222" i="4"/>
  <c r="H222" i="4"/>
  <c r="G222" i="4"/>
  <c r="F222" i="4"/>
  <c r="E222" i="4"/>
  <c r="D222" i="4"/>
  <c r="L221" i="4"/>
  <c r="J221" i="4"/>
  <c r="I221" i="4"/>
  <c r="H221" i="4"/>
  <c r="G221" i="4"/>
  <c r="F221" i="4"/>
  <c r="E221" i="4"/>
  <c r="D221" i="4"/>
  <c r="L220" i="4"/>
  <c r="J220" i="4"/>
  <c r="I220" i="4"/>
  <c r="H220" i="4"/>
  <c r="G220" i="4"/>
  <c r="F220" i="4"/>
  <c r="E220" i="4"/>
  <c r="D220" i="4"/>
  <c r="L219" i="4"/>
  <c r="J219" i="4"/>
  <c r="I219" i="4"/>
  <c r="H219" i="4"/>
  <c r="G219" i="4"/>
  <c r="F219" i="4"/>
  <c r="E219" i="4"/>
  <c r="D219" i="4"/>
  <c r="L218" i="4"/>
  <c r="J218" i="4"/>
  <c r="I218" i="4"/>
  <c r="H218" i="4"/>
  <c r="G218" i="4"/>
  <c r="F218" i="4"/>
  <c r="E218" i="4"/>
  <c r="D218" i="4"/>
  <c r="L217" i="4"/>
  <c r="J217" i="4"/>
  <c r="I217" i="4"/>
  <c r="H217" i="4"/>
  <c r="G217" i="4"/>
  <c r="F217" i="4"/>
  <c r="E217" i="4"/>
  <c r="D217" i="4"/>
  <c r="L216" i="4"/>
  <c r="J216" i="4"/>
  <c r="I216" i="4"/>
  <c r="H216" i="4"/>
  <c r="G216" i="4"/>
  <c r="F216" i="4"/>
  <c r="E216" i="4"/>
  <c r="D216" i="4"/>
  <c r="L215" i="4"/>
  <c r="J215" i="4"/>
  <c r="I215" i="4"/>
  <c r="H215" i="4"/>
  <c r="G215" i="4"/>
  <c r="F215" i="4"/>
  <c r="E215" i="4"/>
  <c r="D215" i="4"/>
  <c r="L214" i="4"/>
  <c r="J214" i="4"/>
  <c r="I214" i="4"/>
  <c r="H214" i="4"/>
  <c r="G214" i="4"/>
  <c r="F214" i="4"/>
  <c r="E214" i="4"/>
  <c r="D214" i="4"/>
  <c r="L213" i="4"/>
  <c r="J213" i="4"/>
  <c r="I213" i="4"/>
  <c r="H213" i="4"/>
  <c r="G213" i="4"/>
  <c r="F213" i="4"/>
  <c r="E213" i="4"/>
  <c r="D213" i="4"/>
  <c r="L212" i="4"/>
  <c r="J212" i="4"/>
  <c r="I212" i="4"/>
  <c r="H212" i="4"/>
  <c r="G212" i="4"/>
  <c r="F212" i="4"/>
  <c r="E212" i="4"/>
  <c r="D212" i="4"/>
  <c r="L211" i="4"/>
  <c r="J211" i="4"/>
  <c r="I211" i="4"/>
  <c r="H211" i="4"/>
  <c r="G211" i="4"/>
  <c r="F211" i="4"/>
  <c r="E211" i="4"/>
  <c r="D211" i="4"/>
  <c r="L210" i="4"/>
  <c r="J210" i="4"/>
  <c r="I210" i="4"/>
  <c r="H210" i="4"/>
  <c r="G210" i="4"/>
  <c r="F210" i="4"/>
  <c r="E210" i="4"/>
  <c r="D210" i="4"/>
  <c r="L209" i="4"/>
  <c r="J209" i="4"/>
  <c r="I209" i="4"/>
  <c r="H209" i="4"/>
  <c r="G209" i="4"/>
  <c r="F209" i="4"/>
  <c r="E209" i="4"/>
  <c r="D209" i="4"/>
  <c r="L208" i="4"/>
  <c r="J208" i="4"/>
  <c r="I208" i="4"/>
  <c r="H208" i="4"/>
  <c r="G208" i="4"/>
  <c r="F208" i="4"/>
  <c r="E208" i="4"/>
  <c r="D208" i="4"/>
  <c r="B205" i="4"/>
  <c r="B137" i="4"/>
  <c r="E134" i="4"/>
  <c r="L133" i="4"/>
  <c r="J133" i="4"/>
  <c r="I133" i="4"/>
  <c r="H133" i="4"/>
  <c r="G133" i="4"/>
  <c r="F133" i="4"/>
  <c r="E133" i="4"/>
  <c r="D133" i="4"/>
  <c r="J131" i="4"/>
  <c r="I131" i="4"/>
  <c r="E131" i="4"/>
  <c r="D131" i="4"/>
  <c r="L129" i="4"/>
  <c r="J129" i="4"/>
  <c r="I129" i="4"/>
  <c r="H129" i="4"/>
  <c r="G129" i="4"/>
  <c r="F129" i="4"/>
  <c r="E129" i="4"/>
  <c r="D129" i="4"/>
  <c r="F128" i="4"/>
  <c r="I126" i="4"/>
  <c r="L125" i="4"/>
  <c r="J125" i="4"/>
  <c r="I125" i="4"/>
  <c r="H125" i="4"/>
  <c r="G125" i="4"/>
  <c r="F125" i="4"/>
  <c r="E125" i="4"/>
  <c r="D125" i="4"/>
  <c r="F124" i="4"/>
  <c r="J123" i="4"/>
  <c r="I123" i="4"/>
  <c r="E123" i="4"/>
  <c r="D123" i="4"/>
  <c r="F122" i="4"/>
  <c r="L121" i="4"/>
  <c r="J121" i="4"/>
  <c r="I121" i="4"/>
  <c r="H121" i="4"/>
  <c r="G121" i="4"/>
  <c r="F121" i="4"/>
  <c r="E121" i="4"/>
  <c r="D121" i="4"/>
  <c r="I120" i="4"/>
  <c r="F119" i="4"/>
  <c r="J118" i="4"/>
  <c r="L117" i="4"/>
  <c r="J117" i="4"/>
  <c r="I117" i="4"/>
  <c r="H117" i="4"/>
  <c r="G117" i="4"/>
  <c r="F117" i="4"/>
  <c r="E117" i="4"/>
  <c r="D117" i="4"/>
  <c r="J115" i="4"/>
  <c r="I115" i="4"/>
  <c r="E115" i="4"/>
  <c r="D115" i="4"/>
  <c r="H114" i="4"/>
  <c r="L113" i="4"/>
  <c r="J113" i="4"/>
  <c r="I113" i="4"/>
  <c r="H113" i="4"/>
  <c r="G113" i="4"/>
  <c r="F113" i="4"/>
  <c r="E113" i="4"/>
  <c r="D113" i="4"/>
  <c r="J112" i="4"/>
  <c r="D112" i="4"/>
  <c r="D110" i="4"/>
  <c r="L109" i="4"/>
  <c r="J109" i="4"/>
  <c r="I109" i="4"/>
  <c r="H109" i="4"/>
  <c r="G109" i="4"/>
  <c r="F109" i="4"/>
  <c r="E109" i="4"/>
  <c r="D109" i="4"/>
  <c r="J107" i="4"/>
  <c r="I107" i="4"/>
  <c r="E107" i="4"/>
  <c r="D107" i="4"/>
  <c r="L105" i="4"/>
  <c r="J105" i="4"/>
  <c r="I105" i="4"/>
  <c r="H105" i="4"/>
  <c r="G105" i="4"/>
  <c r="F105" i="4"/>
  <c r="E105" i="4"/>
  <c r="D105" i="4"/>
  <c r="J104" i="4"/>
  <c r="D104" i="4"/>
  <c r="E102" i="4"/>
  <c r="L101" i="4"/>
  <c r="J101" i="4"/>
  <c r="I101" i="4"/>
  <c r="H101" i="4"/>
  <c r="G101" i="4"/>
  <c r="F101" i="4"/>
  <c r="E101" i="4"/>
  <c r="D101" i="4"/>
  <c r="J99" i="4"/>
  <c r="I99" i="4"/>
  <c r="E99" i="4"/>
  <c r="D99" i="4"/>
  <c r="L97" i="4"/>
  <c r="J97" i="4"/>
  <c r="I97" i="4"/>
  <c r="H97" i="4"/>
  <c r="G97" i="4"/>
  <c r="F97" i="4"/>
  <c r="E97" i="4"/>
  <c r="D97" i="4"/>
  <c r="J96" i="4"/>
  <c r="D96" i="4"/>
  <c r="I94" i="4"/>
  <c r="L93" i="4"/>
  <c r="J93" i="4"/>
  <c r="I93" i="4"/>
  <c r="H93" i="4"/>
  <c r="G93" i="4"/>
  <c r="F93" i="4"/>
  <c r="E93" i="4"/>
  <c r="D93" i="4"/>
  <c r="J91" i="4"/>
  <c r="I91" i="4"/>
  <c r="E91" i="4"/>
  <c r="D91" i="4"/>
  <c r="G90" i="4"/>
  <c r="L89" i="4"/>
  <c r="J89" i="4"/>
  <c r="I89" i="4"/>
  <c r="H89" i="4"/>
  <c r="G89" i="4"/>
  <c r="F89" i="4"/>
  <c r="E89" i="4"/>
  <c r="D89" i="4"/>
  <c r="G88" i="4"/>
  <c r="L87" i="4"/>
  <c r="L86" i="4"/>
  <c r="L85" i="4"/>
  <c r="J85" i="4"/>
  <c r="I85" i="4"/>
  <c r="H85" i="4"/>
  <c r="G85" i="4"/>
  <c r="F85" i="4"/>
  <c r="E85" i="4"/>
  <c r="D85" i="4"/>
  <c r="L83" i="4"/>
  <c r="H83" i="4"/>
  <c r="G83" i="4"/>
  <c r="D83" i="4"/>
  <c r="G82" i="4"/>
  <c r="L81" i="4"/>
  <c r="J81" i="4"/>
  <c r="I81" i="4"/>
  <c r="H81" i="4"/>
  <c r="G81" i="4"/>
  <c r="F81" i="4"/>
  <c r="E81" i="4"/>
  <c r="D81" i="4"/>
  <c r="I80" i="4"/>
  <c r="D80" i="4"/>
  <c r="G79" i="4"/>
  <c r="L78" i="4"/>
  <c r="L77" i="4"/>
  <c r="J77" i="4"/>
  <c r="I77" i="4"/>
  <c r="H77" i="4"/>
  <c r="G77" i="4"/>
  <c r="F77" i="4"/>
  <c r="E77" i="4"/>
  <c r="D77" i="4"/>
  <c r="H76" i="4"/>
  <c r="L75" i="4"/>
  <c r="H75" i="4"/>
  <c r="G75" i="4"/>
  <c r="D75" i="4"/>
  <c r="G74" i="4"/>
  <c r="L73" i="4"/>
  <c r="J73" i="4"/>
  <c r="I73" i="4"/>
  <c r="H73" i="4"/>
  <c r="G73" i="4"/>
  <c r="F73" i="4"/>
  <c r="E73" i="4"/>
  <c r="D73" i="4"/>
  <c r="G72" i="4"/>
  <c r="B69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236" i="4" s="1"/>
  <c r="K31" i="4"/>
  <c r="K30" i="4"/>
  <c r="K29" i="4"/>
  <c r="K28" i="4"/>
  <c r="K232" i="4" s="1"/>
  <c r="K27" i="4"/>
  <c r="K26" i="4"/>
  <c r="K25" i="4"/>
  <c r="K24" i="4"/>
  <c r="K228" i="4" s="1"/>
  <c r="K23" i="4"/>
  <c r="K22" i="4"/>
  <c r="K226" i="4" s="1"/>
  <c r="K21" i="4"/>
  <c r="K225" i="4" s="1"/>
  <c r="K20" i="4"/>
  <c r="K224" i="4" s="1"/>
  <c r="K19" i="4"/>
  <c r="K18" i="4"/>
  <c r="K222" i="4" s="1"/>
  <c r="K17" i="4"/>
  <c r="K221" i="4" s="1"/>
  <c r="K16" i="4"/>
  <c r="K220" i="4" s="1"/>
  <c r="K15" i="4"/>
  <c r="K219" i="4" s="1"/>
  <c r="K14" i="4"/>
  <c r="K218" i="4" s="1"/>
  <c r="K13" i="4"/>
  <c r="K217" i="4" s="1"/>
  <c r="K12" i="4"/>
  <c r="K216" i="4" s="1"/>
  <c r="K11" i="4"/>
  <c r="K215" i="4" s="1"/>
  <c r="K10" i="4"/>
  <c r="K214" i="4" s="1"/>
  <c r="K9" i="4"/>
  <c r="K213" i="4" s="1"/>
  <c r="K8" i="4"/>
  <c r="K212" i="4" s="1"/>
  <c r="K7" i="4"/>
  <c r="K211" i="4" s="1"/>
  <c r="K6" i="4"/>
  <c r="K210" i="4" s="1"/>
  <c r="K5" i="4"/>
  <c r="K209" i="4" s="1"/>
  <c r="K4" i="4"/>
  <c r="K208" i="4" s="1"/>
  <c r="H79" i="4" l="1"/>
  <c r="F95" i="4"/>
  <c r="I100" i="4"/>
  <c r="F132" i="4"/>
  <c r="M145" i="4"/>
  <c r="L79" i="4"/>
  <c r="E84" i="4"/>
  <c r="F127" i="4"/>
  <c r="F103" i="4"/>
  <c r="L84" i="4"/>
  <c r="I108" i="4"/>
  <c r="F135" i="4"/>
  <c r="G87" i="4"/>
  <c r="H111" i="4"/>
  <c r="H116" i="4"/>
  <c r="M160" i="4"/>
  <c r="D87" i="4"/>
  <c r="D79" i="4"/>
  <c r="H87" i="4"/>
  <c r="I92" i="4"/>
  <c r="H72" i="4"/>
  <c r="D76" i="4"/>
  <c r="I76" i="4"/>
  <c r="E80" i="4"/>
  <c r="L80" i="4"/>
  <c r="G84" i="4"/>
  <c r="H88" i="4"/>
  <c r="D92" i="4"/>
  <c r="E96" i="4"/>
  <c r="D100" i="4"/>
  <c r="E104" i="4"/>
  <c r="D108" i="4"/>
  <c r="E112" i="4"/>
  <c r="I116" i="4"/>
  <c r="D120" i="4"/>
  <c r="J120" i="4"/>
  <c r="H124" i="4"/>
  <c r="I128" i="4"/>
  <c r="H132" i="4"/>
  <c r="M181" i="4"/>
  <c r="D72" i="4"/>
  <c r="I72" i="4"/>
  <c r="E76" i="4"/>
  <c r="L76" i="4"/>
  <c r="G80" i="4"/>
  <c r="H84" i="4"/>
  <c r="D88" i="4"/>
  <c r="I88" i="4"/>
  <c r="F92" i="4"/>
  <c r="F96" i="4"/>
  <c r="F100" i="4"/>
  <c r="F104" i="4"/>
  <c r="F108" i="4"/>
  <c r="F112" i="4"/>
  <c r="D116" i="4"/>
  <c r="E120" i="4"/>
  <c r="I124" i="4"/>
  <c r="D128" i="4"/>
  <c r="J128" i="4"/>
  <c r="I132" i="4"/>
  <c r="G278" i="4"/>
  <c r="M192" i="4"/>
  <c r="E72" i="4"/>
  <c r="L72" i="4"/>
  <c r="G76" i="4"/>
  <c r="D84" i="4"/>
  <c r="I84" i="4"/>
  <c r="E88" i="4"/>
  <c r="L88" i="4"/>
  <c r="D281" i="4"/>
  <c r="H281" i="4"/>
  <c r="D307" i="4"/>
  <c r="H327" i="4"/>
  <c r="D335" i="4"/>
  <c r="H335" i="4"/>
  <c r="E295" i="4"/>
  <c r="E281" i="4"/>
  <c r="E288" i="4"/>
  <c r="I288" i="4"/>
  <c r="F279" i="4"/>
  <c r="J279" i="4"/>
  <c r="M146" i="4"/>
  <c r="J78" i="4"/>
  <c r="F78" i="4"/>
  <c r="I78" i="4"/>
  <c r="E78" i="4"/>
  <c r="M154" i="4"/>
  <c r="J86" i="4"/>
  <c r="F86" i="4"/>
  <c r="I86" i="4"/>
  <c r="E86" i="4"/>
  <c r="M162" i="4"/>
  <c r="L94" i="4"/>
  <c r="G94" i="4"/>
  <c r="H94" i="4"/>
  <c r="F94" i="4"/>
  <c r="M170" i="4"/>
  <c r="L102" i="4"/>
  <c r="G102" i="4"/>
  <c r="H102" i="4"/>
  <c r="F102" i="4"/>
  <c r="M174" i="4"/>
  <c r="L106" i="4"/>
  <c r="G106" i="4"/>
  <c r="J106" i="4"/>
  <c r="E106" i="4"/>
  <c r="I106" i="4"/>
  <c r="D106" i="4"/>
  <c r="M182" i="4"/>
  <c r="L114" i="4"/>
  <c r="G114" i="4"/>
  <c r="J114" i="4"/>
  <c r="E114" i="4"/>
  <c r="I114" i="4"/>
  <c r="D114" i="4"/>
  <c r="M186" i="4"/>
  <c r="L118" i="4"/>
  <c r="G118" i="4"/>
  <c r="H118" i="4"/>
  <c r="F118" i="4"/>
  <c r="M190" i="4"/>
  <c r="L122" i="4"/>
  <c r="G122" i="4"/>
  <c r="J122" i="4"/>
  <c r="E122" i="4"/>
  <c r="I122" i="4"/>
  <c r="D122" i="4"/>
  <c r="M194" i="4"/>
  <c r="L126" i="4"/>
  <c r="G126" i="4"/>
  <c r="H126" i="4"/>
  <c r="F126" i="4"/>
  <c r="M202" i="4"/>
  <c r="L134" i="4"/>
  <c r="G134" i="4"/>
  <c r="H134" i="4"/>
  <c r="F134" i="4"/>
  <c r="D78" i="4"/>
  <c r="D86" i="4"/>
  <c r="J94" i="4"/>
  <c r="F98" i="4"/>
  <c r="M149" i="4"/>
  <c r="M187" i="4"/>
  <c r="M143" i="4"/>
  <c r="L74" i="4"/>
  <c r="G78" i="4"/>
  <c r="G86" i="4"/>
  <c r="D94" i="4"/>
  <c r="J102" i="4"/>
  <c r="F106" i="4"/>
  <c r="E118" i="4"/>
  <c r="D126" i="4"/>
  <c r="J134" i="4"/>
  <c r="M140" i="4"/>
  <c r="M151" i="4"/>
  <c r="M171" i="4"/>
  <c r="M201" i="4"/>
  <c r="M148" i="4"/>
  <c r="M142" i="4"/>
  <c r="J74" i="4"/>
  <c r="F74" i="4"/>
  <c r="M200" i="4"/>
  <c r="M189" i="4"/>
  <c r="M184" i="4"/>
  <c r="M173" i="4"/>
  <c r="M168" i="4"/>
  <c r="M157" i="4"/>
  <c r="M152" i="4"/>
  <c r="M141" i="4"/>
  <c r="I74" i="4"/>
  <c r="E74" i="4"/>
  <c r="M199" i="4"/>
  <c r="M193" i="4"/>
  <c r="M188" i="4"/>
  <c r="M183" i="4"/>
  <c r="M177" i="4"/>
  <c r="M172" i="4"/>
  <c r="M161" i="4"/>
  <c r="M156" i="4"/>
  <c r="M167" i="4"/>
  <c r="M150" i="4"/>
  <c r="J82" i="4"/>
  <c r="F82" i="4"/>
  <c r="I82" i="4"/>
  <c r="E82" i="4"/>
  <c r="M158" i="4"/>
  <c r="L90" i="4"/>
  <c r="J90" i="4"/>
  <c r="F90" i="4"/>
  <c r="I90" i="4"/>
  <c r="E90" i="4"/>
  <c r="M166" i="4"/>
  <c r="L98" i="4"/>
  <c r="G98" i="4"/>
  <c r="J98" i="4"/>
  <c r="E98" i="4"/>
  <c r="I98" i="4"/>
  <c r="D98" i="4"/>
  <c r="M178" i="4"/>
  <c r="L110" i="4"/>
  <c r="G110" i="4"/>
  <c r="H110" i="4"/>
  <c r="F110" i="4"/>
  <c r="M198" i="4"/>
  <c r="L130" i="4"/>
  <c r="G130" i="4"/>
  <c r="J130" i="4"/>
  <c r="E130" i="4"/>
  <c r="I130" i="4"/>
  <c r="D130" i="4"/>
  <c r="H74" i="4"/>
  <c r="H82" i="4"/>
  <c r="I102" i="4"/>
  <c r="E110" i="4"/>
  <c r="D118" i="4"/>
  <c r="H122" i="4"/>
  <c r="J126" i="4"/>
  <c r="F130" i="4"/>
  <c r="I134" i="4"/>
  <c r="M165" i="4"/>
  <c r="D74" i="4"/>
  <c r="H78" i="4"/>
  <c r="D82" i="4"/>
  <c r="H86" i="4"/>
  <c r="H145" i="4" s="1"/>
  <c r="D90" i="4"/>
  <c r="E94" i="4"/>
  <c r="D102" i="4"/>
  <c r="H106" i="4"/>
  <c r="J110" i="4"/>
  <c r="F114" i="4"/>
  <c r="I118" i="4"/>
  <c r="E126" i="4"/>
  <c r="D134" i="4"/>
  <c r="M144" i="4"/>
  <c r="M155" i="4"/>
  <c r="M176" i="4"/>
  <c r="M197" i="4"/>
  <c r="L91" i="4"/>
  <c r="G91" i="4"/>
  <c r="L95" i="4"/>
  <c r="G95" i="4"/>
  <c r="L99" i="4"/>
  <c r="G99" i="4"/>
  <c r="L103" i="4"/>
  <c r="G103" i="4"/>
  <c r="L107" i="4"/>
  <c r="G107" i="4"/>
  <c r="L111" i="4"/>
  <c r="G111" i="4"/>
  <c r="L115" i="4"/>
  <c r="G115" i="4"/>
  <c r="L119" i="4"/>
  <c r="G119" i="4"/>
  <c r="L123" i="4"/>
  <c r="G123" i="4"/>
  <c r="L127" i="4"/>
  <c r="G127" i="4"/>
  <c r="L131" i="4"/>
  <c r="G131" i="4"/>
  <c r="L135" i="4"/>
  <c r="G135" i="4"/>
  <c r="E75" i="4"/>
  <c r="I75" i="4"/>
  <c r="E79" i="4"/>
  <c r="I79" i="4"/>
  <c r="E83" i="4"/>
  <c r="I83" i="4"/>
  <c r="E87" i="4"/>
  <c r="I87" i="4"/>
  <c r="F91" i="4"/>
  <c r="D95" i="4"/>
  <c r="I95" i="4"/>
  <c r="F99" i="4"/>
  <c r="D103" i="4"/>
  <c r="I103" i="4"/>
  <c r="F107" i="4"/>
  <c r="D111" i="4"/>
  <c r="I111" i="4"/>
  <c r="F115" i="4"/>
  <c r="D119" i="4"/>
  <c r="I119" i="4"/>
  <c r="F123" i="4"/>
  <c r="D127" i="4"/>
  <c r="I127" i="4"/>
  <c r="F131" i="4"/>
  <c r="D135" i="4"/>
  <c r="I135" i="4"/>
  <c r="M147" i="4"/>
  <c r="M163" i="4"/>
  <c r="M179" i="4"/>
  <c r="M195" i="4"/>
  <c r="L92" i="4"/>
  <c r="G92" i="4"/>
  <c r="L96" i="4"/>
  <c r="G96" i="4"/>
  <c r="L100" i="4"/>
  <c r="G100" i="4"/>
  <c r="L104" i="4"/>
  <c r="G104" i="4"/>
  <c r="L108" i="4"/>
  <c r="G108" i="4"/>
  <c r="L112" i="4"/>
  <c r="G112" i="4"/>
  <c r="L116" i="4"/>
  <c r="G116" i="4"/>
  <c r="L120" i="4"/>
  <c r="G120" i="4"/>
  <c r="L124" i="4"/>
  <c r="G124" i="4"/>
  <c r="L128" i="4"/>
  <c r="G128" i="4"/>
  <c r="L132" i="4"/>
  <c r="G132" i="4"/>
  <c r="F72" i="4"/>
  <c r="J72" i="4"/>
  <c r="F75" i="4"/>
  <c r="J75" i="4"/>
  <c r="F76" i="4"/>
  <c r="F79" i="4"/>
  <c r="F80" i="4"/>
  <c r="F148" i="4" s="1"/>
  <c r="J80" i="4"/>
  <c r="F83" i="4"/>
  <c r="F84" i="4"/>
  <c r="F87" i="4"/>
  <c r="F88" i="4"/>
  <c r="H91" i="4"/>
  <c r="E92" i="4"/>
  <c r="J92" i="4"/>
  <c r="E95" i="4"/>
  <c r="J95" i="4"/>
  <c r="H96" i="4"/>
  <c r="H99" i="4"/>
  <c r="E100" i="4"/>
  <c r="J100" i="4"/>
  <c r="E103" i="4"/>
  <c r="J103" i="4"/>
  <c r="H104" i="4"/>
  <c r="H107" i="4"/>
  <c r="E108" i="4"/>
  <c r="J108" i="4"/>
  <c r="E111" i="4"/>
  <c r="J111" i="4"/>
  <c r="H112" i="4"/>
  <c r="H115" i="4"/>
  <c r="E116" i="4"/>
  <c r="J116" i="4"/>
  <c r="E119" i="4"/>
  <c r="J119" i="4"/>
  <c r="H120" i="4"/>
  <c r="H123" i="4"/>
  <c r="E124" i="4"/>
  <c r="J124" i="4"/>
  <c r="E127" i="4"/>
  <c r="J127" i="4"/>
  <c r="H128" i="4"/>
  <c r="H131" i="4"/>
  <c r="E132" i="4"/>
  <c r="J132" i="4"/>
  <c r="E135" i="4"/>
  <c r="J135" i="4"/>
  <c r="M153" i="4"/>
  <c r="M159" i="4"/>
  <c r="M164" i="4"/>
  <c r="M169" i="4"/>
  <c r="M175" i="4"/>
  <c r="M180" i="4"/>
  <c r="M185" i="4"/>
  <c r="M191" i="4"/>
  <c r="M196" i="4"/>
  <c r="K240" i="4"/>
  <c r="K104" i="4"/>
  <c r="K256" i="4"/>
  <c r="K120" i="4"/>
  <c r="K237" i="4"/>
  <c r="K101" i="4"/>
  <c r="K245" i="4"/>
  <c r="K109" i="4"/>
  <c r="K257" i="4"/>
  <c r="K121" i="4"/>
  <c r="K261" i="4"/>
  <c r="K125" i="4"/>
  <c r="K265" i="4"/>
  <c r="K129" i="4"/>
  <c r="K269" i="4"/>
  <c r="K133" i="4"/>
  <c r="K73" i="4"/>
  <c r="K77" i="4"/>
  <c r="K81" i="4"/>
  <c r="K85" i="4"/>
  <c r="K90" i="4"/>
  <c r="K248" i="4"/>
  <c r="K112" i="4"/>
  <c r="K252" i="4"/>
  <c r="K116" i="4"/>
  <c r="K264" i="4"/>
  <c r="K128" i="4"/>
  <c r="K268" i="4"/>
  <c r="K132" i="4"/>
  <c r="K229" i="4"/>
  <c r="K93" i="4"/>
  <c r="K241" i="4"/>
  <c r="K105" i="4"/>
  <c r="K253" i="4"/>
  <c r="K117" i="4"/>
  <c r="K230" i="4"/>
  <c r="K94" i="4"/>
  <c r="K234" i="4"/>
  <c r="K98" i="4"/>
  <c r="K238" i="4"/>
  <c r="K102" i="4"/>
  <c r="K242" i="4"/>
  <c r="K106" i="4"/>
  <c r="K246" i="4"/>
  <c r="K110" i="4"/>
  <c r="K250" i="4"/>
  <c r="K114" i="4"/>
  <c r="K254" i="4"/>
  <c r="K118" i="4"/>
  <c r="K258" i="4"/>
  <c r="K122" i="4"/>
  <c r="K262" i="4"/>
  <c r="K126" i="4"/>
  <c r="K266" i="4"/>
  <c r="K130" i="4"/>
  <c r="K270" i="4"/>
  <c r="K134" i="4"/>
  <c r="K74" i="4"/>
  <c r="K78" i="4"/>
  <c r="K82" i="4"/>
  <c r="K86" i="4"/>
  <c r="K92" i="4"/>
  <c r="K244" i="4"/>
  <c r="K108" i="4"/>
  <c r="K124" i="4"/>
  <c r="K260" i="4"/>
  <c r="K233" i="4"/>
  <c r="K97" i="4"/>
  <c r="K249" i="4"/>
  <c r="K113" i="4"/>
  <c r="K223" i="4"/>
  <c r="K87" i="4"/>
  <c r="K227" i="4"/>
  <c r="K91" i="4"/>
  <c r="K231" i="4"/>
  <c r="K95" i="4"/>
  <c r="K235" i="4"/>
  <c r="K99" i="4"/>
  <c r="K239" i="4"/>
  <c r="K103" i="4"/>
  <c r="K243" i="4"/>
  <c r="K107" i="4"/>
  <c r="K247" i="4"/>
  <c r="K111" i="4"/>
  <c r="K251" i="4"/>
  <c r="K115" i="4"/>
  <c r="K255" i="4"/>
  <c r="K119" i="4"/>
  <c r="K259" i="4"/>
  <c r="K123" i="4"/>
  <c r="K263" i="4"/>
  <c r="K127" i="4"/>
  <c r="K267" i="4"/>
  <c r="K131" i="4"/>
  <c r="K271" i="4"/>
  <c r="K135" i="4"/>
  <c r="K75" i="4"/>
  <c r="K79" i="4"/>
  <c r="K83" i="4"/>
  <c r="K88" i="4"/>
  <c r="K96" i="4"/>
  <c r="K72" i="4"/>
  <c r="K76" i="4"/>
  <c r="K80" i="4"/>
  <c r="K84" i="4"/>
  <c r="K89" i="4"/>
  <c r="K100" i="4"/>
  <c r="E289" i="4"/>
  <c r="I289" i="4"/>
  <c r="I290" i="4"/>
  <c r="E292" i="4"/>
  <c r="F280" i="4"/>
  <c r="F283" i="4"/>
  <c r="F284" i="4"/>
  <c r="E320" i="4"/>
  <c r="I320" i="4"/>
  <c r="E321" i="4"/>
  <c r="I321" i="4"/>
  <c r="E283" i="4"/>
  <c r="G310" i="4"/>
  <c r="F311" i="4"/>
  <c r="J311" i="4"/>
  <c r="E291" i="4"/>
  <c r="G286" i="4"/>
  <c r="F287" i="4"/>
  <c r="J287" i="4"/>
  <c r="F288" i="4"/>
  <c r="F291" i="4"/>
  <c r="F292" i="4"/>
  <c r="E296" i="4"/>
  <c r="I296" i="4"/>
  <c r="E297" i="4"/>
  <c r="I297" i="4"/>
  <c r="G318" i="4"/>
  <c r="F319" i="4"/>
  <c r="J319" i="4"/>
  <c r="E333" i="4"/>
  <c r="I333" i="4"/>
  <c r="E334" i="4"/>
  <c r="I334" i="4"/>
  <c r="E277" i="4"/>
  <c r="E285" i="4"/>
  <c r="E293" i="4"/>
  <c r="D315" i="4"/>
  <c r="E294" i="4"/>
  <c r="G294" i="4"/>
  <c r="F295" i="4"/>
  <c r="J295" i="4"/>
  <c r="F296" i="4"/>
  <c r="E304" i="4"/>
  <c r="I304" i="4"/>
  <c r="E305" i="4"/>
  <c r="I305" i="4"/>
  <c r="G328" i="4"/>
  <c r="F329" i="4"/>
  <c r="J329" i="4"/>
  <c r="E279" i="4"/>
  <c r="E287" i="4"/>
  <c r="D323" i="4"/>
  <c r="F294" i="4"/>
  <c r="F290" i="4"/>
  <c r="F286" i="4"/>
  <c r="F282" i="4"/>
  <c r="F278" i="4"/>
  <c r="F276" i="4"/>
  <c r="F293" i="4"/>
  <c r="F289" i="4"/>
  <c r="F285" i="4"/>
  <c r="F281" i="4"/>
  <c r="F277" i="4"/>
  <c r="J276" i="4"/>
  <c r="J277" i="4"/>
  <c r="J278" i="4"/>
  <c r="I279" i="4"/>
  <c r="E280" i="4"/>
  <c r="I280" i="4"/>
  <c r="I281" i="4"/>
  <c r="I282" i="4"/>
  <c r="E284" i="4"/>
  <c r="G302" i="4"/>
  <c r="F303" i="4"/>
  <c r="J303" i="4"/>
  <c r="E312" i="4"/>
  <c r="I312" i="4"/>
  <c r="E313" i="4"/>
  <c r="I313" i="4"/>
  <c r="D327" i="4"/>
  <c r="D299" i="4"/>
  <c r="D331" i="4"/>
  <c r="D337" i="4"/>
  <c r="D277" i="4"/>
  <c r="H277" i="4"/>
  <c r="D278" i="4"/>
  <c r="H278" i="4"/>
  <c r="G279" i="4"/>
  <c r="J280" i="4"/>
  <c r="J281" i="4"/>
  <c r="J282" i="4"/>
  <c r="I283" i="4"/>
  <c r="D285" i="4"/>
  <c r="H285" i="4"/>
  <c r="D286" i="4"/>
  <c r="H286" i="4"/>
  <c r="G287" i="4"/>
  <c r="J288" i="4"/>
  <c r="J289" i="4"/>
  <c r="J290" i="4"/>
  <c r="I291" i="4"/>
  <c r="D293" i="4"/>
  <c r="H293" i="4"/>
  <c r="D294" i="4"/>
  <c r="H294" i="4"/>
  <c r="G295" i="4"/>
  <c r="J296" i="4"/>
  <c r="D301" i="4"/>
  <c r="H301" i="4"/>
  <c r="D302" i="4"/>
  <c r="H302" i="4"/>
  <c r="G303" i="4"/>
  <c r="F304" i="4"/>
  <c r="J304" i="4"/>
  <c r="D309" i="4"/>
  <c r="H309" i="4"/>
  <c r="D310" i="4"/>
  <c r="H310" i="4"/>
  <c r="G311" i="4"/>
  <c r="F312" i="4"/>
  <c r="J312" i="4"/>
  <c r="D317" i="4"/>
  <c r="H317" i="4"/>
  <c r="D318" i="4"/>
  <c r="H318" i="4"/>
  <c r="G319" i="4"/>
  <c r="F320" i="4"/>
  <c r="J320" i="4"/>
  <c r="D326" i="4"/>
  <c r="H326" i="4"/>
  <c r="D328" i="4"/>
  <c r="H328" i="4"/>
  <c r="G331" i="4"/>
  <c r="F332" i="4"/>
  <c r="J332" i="4"/>
  <c r="H299" i="4"/>
  <c r="H307" i="4"/>
  <c r="H315" i="4"/>
  <c r="H323" i="4"/>
  <c r="H331" i="4"/>
  <c r="I276" i="4"/>
  <c r="I277" i="4"/>
  <c r="I278" i="4"/>
  <c r="G282" i="4"/>
  <c r="J283" i="4"/>
  <c r="I284" i="4"/>
  <c r="I285" i="4"/>
  <c r="I286" i="4"/>
  <c r="G290" i="4"/>
  <c r="J291" i="4"/>
  <c r="I292" i="4"/>
  <c r="I293" i="4"/>
  <c r="I294" i="4"/>
  <c r="G298" i="4"/>
  <c r="F299" i="4"/>
  <c r="J299" i="4"/>
  <c r="E300" i="4"/>
  <c r="I300" i="4"/>
  <c r="E301" i="4"/>
  <c r="I301" i="4"/>
  <c r="G306" i="4"/>
  <c r="F307" i="4"/>
  <c r="J307" i="4"/>
  <c r="E308" i="4"/>
  <c r="I308" i="4"/>
  <c r="E309" i="4"/>
  <c r="I309" i="4"/>
  <c r="G314" i="4"/>
  <c r="F315" i="4"/>
  <c r="J315" i="4"/>
  <c r="E316" i="4"/>
  <c r="I316" i="4"/>
  <c r="E317" i="4"/>
  <c r="I317" i="4"/>
  <c r="G322" i="4"/>
  <c r="F323" i="4"/>
  <c r="J323" i="4"/>
  <c r="E325" i="4"/>
  <c r="I325" i="4"/>
  <c r="E326" i="4"/>
  <c r="I326" i="4"/>
  <c r="G336" i="4"/>
  <c r="F337" i="4"/>
  <c r="J337" i="4"/>
  <c r="E276" i="4"/>
  <c r="E278" i="4"/>
  <c r="E282" i="4"/>
  <c r="E286" i="4"/>
  <c r="E290" i="4"/>
  <c r="D303" i="4"/>
  <c r="D311" i="4"/>
  <c r="D319" i="4"/>
  <c r="D282" i="4"/>
  <c r="H282" i="4"/>
  <c r="G283" i="4"/>
  <c r="J284" i="4"/>
  <c r="J285" i="4"/>
  <c r="J286" i="4"/>
  <c r="I287" i="4"/>
  <c r="D289" i="4"/>
  <c r="H289" i="4"/>
  <c r="D290" i="4"/>
  <c r="H290" i="4"/>
  <c r="G291" i="4"/>
  <c r="J292" i="4"/>
  <c r="J293" i="4"/>
  <c r="J294" i="4"/>
  <c r="I295" i="4"/>
  <c r="D297" i="4"/>
  <c r="H297" i="4"/>
  <c r="D298" i="4"/>
  <c r="H298" i="4"/>
  <c r="G299" i="4"/>
  <c r="F300" i="4"/>
  <c r="J300" i="4"/>
  <c r="D305" i="4"/>
  <c r="H305" i="4"/>
  <c r="D306" i="4"/>
  <c r="H306" i="4"/>
  <c r="G307" i="4"/>
  <c r="F308" i="4"/>
  <c r="J308" i="4"/>
  <c r="D313" i="4"/>
  <c r="H313" i="4"/>
  <c r="D314" i="4"/>
  <c r="H314" i="4"/>
  <c r="G315" i="4"/>
  <c r="F316" i="4"/>
  <c r="J316" i="4"/>
  <c r="D321" i="4"/>
  <c r="H321" i="4"/>
  <c r="D322" i="4"/>
  <c r="H322" i="4"/>
  <c r="G323" i="4"/>
  <c r="F324" i="4"/>
  <c r="J324" i="4"/>
  <c r="D334" i="4"/>
  <c r="H334" i="4"/>
  <c r="D336" i="4"/>
  <c r="H336" i="4"/>
  <c r="H303" i="4"/>
  <c r="H311" i="4"/>
  <c r="H319" i="4"/>
  <c r="G276" i="4"/>
  <c r="D279" i="4"/>
  <c r="H279" i="4"/>
  <c r="G280" i="4"/>
  <c r="D283" i="4"/>
  <c r="H283" i="4"/>
  <c r="G284" i="4"/>
  <c r="D287" i="4"/>
  <c r="H287" i="4"/>
  <c r="G288" i="4"/>
  <c r="D291" i="4"/>
  <c r="H291" i="4"/>
  <c r="G292" i="4"/>
  <c r="D295" i="4"/>
  <c r="H295" i="4"/>
  <c r="G296" i="4"/>
  <c r="F297" i="4"/>
  <c r="J297" i="4"/>
  <c r="E298" i="4"/>
  <c r="I298" i="4"/>
  <c r="G300" i="4"/>
  <c r="F301" i="4"/>
  <c r="J301" i="4"/>
  <c r="E302" i="4"/>
  <c r="I302" i="4"/>
  <c r="G304" i="4"/>
  <c r="F305" i="4"/>
  <c r="J305" i="4"/>
  <c r="E306" i="4"/>
  <c r="I306" i="4"/>
  <c r="G308" i="4"/>
  <c r="F309" i="4"/>
  <c r="J309" i="4"/>
  <c r="E310" i="4"/>
  <c r="I310" i="4"/>
  <c r="G312" i="4"/>
  <c r="F313" i="4"/>
  <c r="J313" i="4"/>
  <c r="E314" i="4"/>
  <c r="I314" i="4"/>
  <c r="G316" i="4"/>
  <c r="F317" i="4"/>
  <c r="J317" i="4"/>
  <c r="E318" i="4"/>
  <c r="I318" i="4"/>
  <c r="G320" i="4"/>
  <c r="F321" i="4"/>
  <c r="J321" i="4"/>
  <c r="E322" i="4"/>
  <c r="I322" i="4"/>
  <c r="G324" i="4"/>
  <c r="F325" i="4"/>
  <c r="J325" i="4"/>
  <c r="D330" i="4"/>
  <c r="H330" i="4"/>
  <c r="G332" i="4"/>
  <c r="F333" i="4"/>
  <c r="J333" i="4"/>
  <c r="D338" i="4"/>
  <c r="H338" i="4"/>
  <c r="D325" i="4"/>
  <c r="D329" i="4"/>
  <c r="D333" i="4"/>
  <c r="D276" i="4"/>
  <c r="H276" i="4"/>
  <c r="G277" i="4"/>
  <c r="D280" i="4"/>
  <c r="H280" i="4"/>
  <c r="G281" i="4"/>
  <c r="D284" i="4"/>
  <c r="H284" i="4"/>
  <c r="G285" i="4"/>
  <c r="D288" i="4"/>
  <c r="H288" i="4"/>
  <c r="G289" i="4"/>
  <c r="D292" i="4"/>
  <c r="H292" i="4"/>
  <c r="G293" i="4"/>
  <c r="D296" i="4"/>
  <c r="H296" i="4"/>
  <c r="G297" i="4"/>
  <c r="F298" i="4"/>
  <c r="J298" i="4"/>
  <c r="E299" i="4"/>
  <c r="I299" i="4"/>
  <c r="D300" i="4"/>
  <c r="H300" i="4"/>
  <c r="G301" i="4"/>
  <c r="F302" i="4"/>
  <c r="J302" i="4"/>
  <c r="E303" i="4"/>
  <c r="I303" i="4"/>
  <c r="D304" i="4"/>
  <c r="H304" i="4"/>
  <c r="G305" i="4"/>
  <c r="F306" i="4"/>
  <c r="J306" i="4"/>
  <c r="E307" i="4"/>
  <c r="I307" i="4"/>
  <c r="D308" i="4"/>
  <c r="H308" i="4"/>
  <c r="G309" i="4"/>
  <c r="F310" i="4"/>
  <c r="J310" i="4"/>
  <c r="E311" i="4"/>
  <c r="I311" i="4"/>
  <c r="D312" i="4"/>
  <c r="H312" i="4"/>
  <c r="G313" i="4"/>
  <c r="F314" i="4"/>
  <c r="J314" i="4"/>
  <c r="E315" i="4"/>
  <c r="I315" i="4"/>
  <c r="D316" i="4"/>
  <c r="H316" i="4"/>
  <c r="G317" i="4"/>
  <c r="F318" i="4"/>
  <c r="J318" i="4"/>
  <c r="E319" i="4"/>
  <c r="I319" i="4"/>
  <c r="D320" i="4"/>
  <c r="H320" i="4"/>
  <c r="G321" i="4"/>
  <c r="F322" i="4"/>
  <c r="J322" i="4"/>
  <c r="E323" i="4"/>
  <c r="D324" i="4"/>
  <c r="H324" i="4"/>
  <c r="G327" i="4"/>
  <c r="F328" i="4"/>
  <c r="J328" i="4"/>
  <c r="E329" i="4"/>
  <c r="I329" i="4"/>
  <c r="E330" i="4"/>
  <c r="I330" i="4"/>
  <c r="D332" i="4"/>
  <c r="H332" i="4"/>
  <c r="G335" i="4"/>
  <c r="F336" i="4"/>
  <c r="J336" i="4"/>
  <c r="E337" i="4"/>
  <c r="I337" i="4"/>
  <c r="E338" i="4"/>
  <c r="I338" i="4"/>
  <c r="H325" i="4"/>
  <c r="H329" i="4"/>
  <c r="H333" i="4"/>
  <c r="H337" i="4"/>
  <c r="I323" i="4"/>
  <c r="G325" i="4"/>
  <c r="F326" i="4"/>
  <c r="J326" i="4"/>
  <c r="E327" i="4"/>
  <c r="I327" i="4"/>
  <c r="G329" i="4"/>
  <c r="F330" i="4"/>
  <c r="J330" i="4"/>
  <c r="E331" i="4"/>
  <c r="I331" i="4"/>
  <c r="G333" i="4"/>
  <c r="F334" i="4"/>
  <c r="J334" i="4"/>
  <c r="E335" i="4"/>
  <c r="I335" i="4"/>
  <c r="G337" i="4"/>
  <c r="F338" i="4"/>
  <c r="J338" i="4"/>
  <c r="E324" i="4"/>
  <c r="I324" i="4"/>
  <c r="G326" i="4"/>
  <c r="F327" i="4"/>
  <c r="J327" i="4"/>
  <c r="E328" i="4"/>
  <c r="I328" i="4"/>
  <c r="G330" i="4"/>
  <c r="F331" i="4"/>
  <c r="J331" i="4"/>
  <c r="E332" i="4"/>
  <c r="I332" i="4"/>
  <c r="G334" i="4"/>
  <c r="F335" i="4"/>
  <c r="J335" i="4"/>
  <c r="E336" i="4"/>
  <c r="I336" i="4"/>
  <c r="G338" i="4"/>
  <c r="B273" i="3"/>
  <c r="L271" i="3"/>
  <c r="J271" i="3"/>
  <c r="I271" i="3"/>
  <c r="H271" i="3"/>
  <c r="G271" i="3"/>
  <c r="F271" i="3"/>
  <c r="E271" i="3"/>
  <c r="D271" i="3"/>
  <c r="L270" i="3"/>
  <c r="J270" i="3"/>
  <c r="I270" i="3"/>
  <c r="H270" i="3"/>
  <c r="G270" i="3"/>
  <c r="F270" i="3"/>
  <c r="E270" i="3"/>
  <c r="D270" i="3"/>
  <c r="L269" i="3"/>
  <c r="J269" i="3"/>
  <c r="I269" i="3"/>
  <c r="H269" i="3"/>
  <c r="G269" i="3"/>
  <c r="F269" i="3"/>
  <c r="E269" i="3"/>
  <c r="D269" i="3"/>
  <c r="L268" i="3"/>
  <c r="J268" i="3"/>
  <c r="I268" i="3"/>
  <c r="H268" i="3"/>
  <c r="G268" i="3"/>
  <c r="F268" i="3"/>
  <c r="E268" i="3"/>
  <c r="D268" i="3"/>
  <c r="L267" i="3"/>
  <c r="J267" i="3"/>
  <c r="I267" i="3"/>
  <c r="H267" i="3"/>
  <c r="G267" i="3"/>
  <c r="F267" i="3"/>
  <c r="E267" i="3"/>
  <c r="D267" i="3"/>
  <c r="L266" i="3"/>
  <c r="J266" i="3"/>
  <c r="I266" i="3"/>
  <c r="H266" i="3"/>
  <c r="G266" i="3"/>
  <c r="F266" i="3"/>
  <c r="E266" i="3"/>
  <c r="D266" i="3"/>
  <c r="L265" i="3"/>
  <c r="J265" i="3"/>
  <c r="I265" i="3"/>
  <c r="H265" i="3"/>
  <c r="G265" i="3"/>
  <c r="F265" i="3"/>
  <c r="E265" i="3"/>
  <c r="D265" i="3"/>
  <c r="L264" i="3"/>
  <c r="J264" i="3"/>
  <c r="I264" i="3"/>
  <c r="H264" i="3"/>
  <c r="G264" i="3"/>
  <c r="F264" i="3"/>
  <c r="E264" i="3"/>
  <c r="D264" i="3"/>
  <c r="L263" i="3"/>
  <c r="J263" i="3"/>
  <c r="I263" i="3"/>
  <c r="H263" i="3"/>
  <c r="G263" i="3"/>
  <c r="F263" i="3"/>
  <c r="E263" i="3"/>
  <c r="D263" i="3"/>
  <c r="L262" i="3"/>
  <c r="J262" i="3"/>
  <c r="I262" i="3"/>
  <c r="H262" i="3"/>
  <c r="G262" i="3"/>
  <c r="F262" i="3"/>
  <c r="E262" i="3"/>
  <c r="D262" i="3"/>
  <c r="L261" i="3"/>
  <c r="J261" i="3"/>
  <c r="I261" i="3"/>
  <c r="H261" i="3"/>
  <c r="G261" i="3"/>
  <c r="F261" i="3"/>
  <c r="E261" i="3"/>
  <c r="D261" i="3"/>
  <c r="L260" i="3"/>
  <c r="J260" i="3"/>
  <c r="I260" i="3"/>
  <c r="H260" i="3"/>
  <c r="G260" i="3"/>
  <c r="F260" i="3"/>
  <c r="E260" i="3"/>
  <c r="D260" i="3"/>
  <c r="L259" i="3"/>
  <c r="J259" i="3"/>
  <c r="I259" i="3"/>
  <c r="H259" i="3"/>
  <c r="G259" i="3"/>
  <c r="F259" i="3"/>
  <c r="E259" i="3"/>
  <c r="D259" i="3"/>
  <c r="L258" i="3"/>
  <c r="J258" i="3"/>
  <c r="I258" i="3"/>
  <c r="H258" i="3"/>
  <c r="G258" i="3"/>
  <c r="F258" i="3"/>
  <c r="E258" i="3"/>
  <c r="D258" i="3"/>
  <c r="L257" i="3"/>
  <c r="J257" i="3"/>
  <c r="I257" i="3"/>
  <c r="H257" i="3"/>
  <c r="G257" i="3"/>
  <c r="F257" i="3"/>
  <c r="E257" i="3"/>
  <c r="D257" i="3"/>
  <c r="L256" i="3"/>
  <c r="J256" i="3"/>
  <c r="I256" i="3"/>
  <c r="H256" i="3"/>
  <c r="G256" i="3"/>
  <c r="F256" i="3"/>
  <c r="E256" i="3"/>
  <c r="D256" i="3"/>
  <c r="L255" i="3"/>
  <c r="J255" i="3"/>
  <c r="I255" i="3"/>
  <c r="H255" i="3"/>
  <c r="G255" i="3"/>
  <c r="F255" i="3"/>
  <c r="E255" i="3"/>
  <c r="D255" i="3"/>
  <c r="L254" i="3"/>
  <c r="J254" i="3"/>
  <c r="I254" i="3"/>
  <c r="H254" i="3"/>
  <c r="G254" i="3"/>
  <c r="F254" i="3"/>
  <c r="E254" i="3"/>
  <c r="D254" i="3"/>
  <c r="L253" i="3"/>
  <c r="J253" i="3"/>
  <c r="I253" i="3"/>
  <c r="H253" i="3"/>
  <c r="G253" i="3"/>
  <c r="F253" i="3"/>
  <c r="E253" i="3"/>
  <c r="D253" i="3"/>
  <c r="L252" i="3"/>
  <c r="J252" i="3"/>
  <c r="I252" i="3"/>
  <c r="H252" i="3"/>
  <c r="G252" i="3"/>
  <c r="F252" i="3"/>
  <c r="E252" i="3"/>
  <c r="D252" i="3"/>
  <c r="L251" i="3"/>
  <c r="J251" i="3"/>
  <c r="I251" i="3"/>
  <c r="H251" i="3"/>
  <c r="G251" i="3"/>
  <c r="F251" i="3"/>
  <c r="E251" i="3"/>
  <c r="D251" i="3"/>
  <c r="L250" i="3"/>
  <c r="J250" i="3"/>
  <c r="I250" i="3"/>
  <c r="H250" i="3"/>
  <c r="G250" i="3"/>
  <c r="F250" i="3"/>
  <c r="E250" i="3"/>
  <c r="D250" i="3"/>
  <c r="L249" i="3"/>
  <c r="J249" i="3"/>
  <c r="I249" i="3"/>
  <c r="H249" i="3"/>
  <c r="G249" i="3"/>
  <c r="F249" i="3"/>
  <c r="E249" i="3"/>
  <c r="D249" i="3"/>
  <c r="L248" i="3"/>
  <c r="J248" i="3"/>
  <c r="I248" i="3"/>
  <c r="H248" i="3"/>
  <c r="G248" i="3"/>
  <c r="F248" i="3"/>
  <c r="E248" i="3"/>
  <c r="D248" i="3"/>
  <c r="L247" i="3"/>
  <c r="J247" i="3"/>
  <c r="I247" i="3"/>
  <c r="H247" i="3"/>
  <c r="G247" i="3"/>
  <c r="F247" i="3"/>
  <c r="E247" i="3"/>
  <c r="D247" i="3"/>
  <c r="L246" i="3"/>
  <c r="J246" i="3"/>
  <c r="I246" i="3"/>
  <c r="H246" i="3"/>
  <c r="G246" i="3"/>
  <c r="F246" i="3"/>
  <c r="E246" i="3"/>
  <c r="D246" i="3"/>
  <c r="L245" i="3"/>
  <c r="J245" i="3"/>
  <c r="I245" i="3"/>
  <c r="H245" i="3"/>
  <c r="G245" i="3"/>
  <c r="F245" i="3"/>
  <c r="E245" i="3"/>
  <c r="D245" i="3"/>
  <c r="L244" i="3"/>
  <c r="J244" i="3"/>
  <c r="I244" i="3"/>
  <c r="H244" i="3"/>
  <c r="G244" i="3"/>
  <c r="F244" i="3"/>
  <c r="E244" i="3"/>
  <c r="D244" i="3"/>
  <c r="L243" i="3"/>
  <c r="J243" i="3"/>
  <c r="I243" i="3"/>
  <c r="H243" i="3"/>
  <c r="G243" i="3"/>
  <c r="F243" i="3"/>
  <c r="E243" i="3"/>
  <c r="D243" i="3"/>
  <c r="L242" i="3"/>
  <c r="J242" i="3"/>
  <c r="I242" i="3"/>
  <c r="H242" i="3"/>
  <c r="G242" i="3"/>
  <c r="F242" i="3"/>
  <c r="E242" i="3"/>
  <c r="D242" i="3"/>
  <c r="L241" i="3"/>
  <c r="J241" i="3"/>
  <c r="I241" i="3"/>
  <c r="H241" i="3"/>
  <c r="G241" i="3"/>
  <c r="F241" i="3"/>
  <c r="E241" i="3"/>
  <c r="D241" i="3"/>
  <c r="L240" i="3"/>
  <c r="J240" i="3"/>
  <c r="I240" i="3"/>
  <c r="H240" i="3"/>
  <c r="G240" i="3"/>
  <c r="F240" i="3"/>
  <c r="E240" i="3"/>
  <c r="D240" i="3"/>
  <c r="L239" i="3"/>
  <c r="J239" i="3"/>
  <c r="I239" i="3"/>
  <c r="H239" i="3"/>
  <c r="G239" i="3"/>
  <c r="F239" i="3"/>
  <c r="E239" i="3"/>
  <c r="D239" i="3"/>
  <c r="L238" i="3"/>
  <c r="J238" i="3"/>
  <c r="I238" i="3"/>
  <c r="H238" i="3"/>
  <c r="G238" i="3"/>
  <c r="F238" i="3"/>
  <c r="E238" i="3"/>
  <c r="D238" i="3"/>
  <c r="L237" i="3"/>
  <c r="J237" i="3"/>
  <c r="I237" i="3"/>
  <c r="H237" i="3"/>
  <c r="G237" i="3"/>
  <c r="F237" i="3"/>
  <c r="E237" i="3"/>
  <c r="D237" i="3"/>
  <c r="L236" i="3"/>
  <c r="J236" i="3"/>
  <c r="I236" i="3"/>
  <c r="H236" i="3"/>
  <c r="G236" i="3"/>
  <c r="F236" i="3"/>
  <c r="E236" i="3"/>
  <c r="D236" i="3"/>
  <c r="L235" i="3"/>
  <c r="J235" i="3"/>
  <c r="I235" i="3"/>
  <c r="H235" i="3"/>
  <c r="G235" i="3"/>
  <c r="F235" i="3"/>
  <c r="E235" i="3"/>
  <c r="D235" i="3"/>
  <c r="L234" i="3"/>
  <c r="J234" i="3"/>
  <c r="I234" i="3"/>
  <c r="H234" i="3"/>
  <c r="G234" i="3"/>
  <c r="F234" i="3"/>
  <c r="E234" i="3"/>
  <c r="D234" i="3"/>
  <c r="L233" i="3"/>
  <c r="J233" i="3"/>
  <c r="I233" i="3"/>
  <c r="H233" i="3"/>
  <c r="G233" i="3"/>
  <c r="F233" i="3"/>
  <c r="E233" i="3"/>
  <c r="D233" i="3"/>
  <c r="L232" i="3"/>
  <c r="J232" i="3"/>
  <c r="I232" i="3"/>
  <c r="H232" i="3"/>
  <c r="G232" i="3"/>
  <c r="F232" i="3"/>
  <c r="E232" i="3"/>
  <c r="D232" i="3"/>
  <c r="L231" i="3"/>
  <c r="J231" i="3"/>
  <c r="I231" i="3"/>
  <c r="H231" i="3"/>
  <c r="G231" i="3"/>
  <c r="F231" i="3"/>
  <c r="E231" i="3"/>
  <c r="D231" i="3"/>
  <c r="L230" i="3"/>
  <c r="J230" i="3"/>
  <c r="I230" i="3"/>
  <c r="H230" i="3"/>
  <c r="G230" i="3"/>
  <c r="F230" i="3"/>
  <c r="E230" i="3"/>
  <c r="D230" i="3"/>
  <c r="L229" i="3"/>
  <c r="J229" i="3"/>
  <c r="I229" i="3"/>
  <c r="H229" i="3"/>
  <c r="G229" i="3"/>
  <c r="F229" i="3"/>
  <c r="E229" i="3"/>
  <c r="D229" i="3"/>
  <c r="L228" i="3"/>
  <c r="J228" i="3"/>
  <c r="I228" i="3"/>
  <c r="H228" i="3"/>
  <c r="G228" i="3"/>
  <c r="F228" i="3"/>
  <c r="E228" i="3"/>
  <c r="D228" i="3"/>
  <c r="L227" i="3"/>
  <c r="J227" i="3"/>
  <c r="I227" i="3"/>
  <c r="H227" i="3"/>
  <c r="G227" i="3"/>
  <c r="F227" i="3"/>
  <c r="E227" i="3"/>
  <c r="D227" i="3"/>
  <c r="L226" i="3"/>
  <c r="J226" i="3"/>
  <c r="I226" i="3"/>
  <c r="H226" i="3"/>
  <c r="G226" i="3"/>
  <c r="F226" i="3"/>
  <c r="E226" i="3"/>
  <c r="D226" i="3"/>
  <c r="L225" i="3"/>
  <c r="J225" i="3"/>
  <c r="I225" i="3"/>
  <c r="H225" i="3"/>
  <c r="G225" i="3"/>
  <c r="F225" i="3"/>
  <c r="E225" i="3"/>
  <c r="D225" i="3"/>
  <c r="L224" i="3"/>
  <c r="J224" i="3"/>
  <c r="I224" i="3"/>
  <c r="H224" i="3"/>
  <c r="G224" i="3"/>
  <c r="F224" i="3"/>
  <c r="E224" i="3"/>
  <c r="D224" i="3"/>
  <c r="L223" i="3"/>
  <c r="J223" i="3"/>
  <c r="I223" i="3"/>
  <c r="H223" i="3"/>
  <c r="G223" i="3"/>
  <c r="F223" i="3"/>
  <c r="E223" i="3"/>
  <c r="D223" i="3"/>
  <c r="L222" i="3"/>
  <c r="J222" i="3"/>
  <c r="I222" i="3"/>
  <c r="H222" i="3"/>
  <c r="G222" i="3"/>
  <c r="F222" i="3"/>
  <c r="E222" i="3"/>
  <c r="D222" i="3"/>
  <c r="L221" i="3"/>
  <c r="J221" i="3"/>
  <c r="I221" i="3"/>
  <c r="H221" i="3"/>
  <c r="G221" i="3"/>
  <c r="F221" i="3"/>
  <c r="E221" i="3"/>
  <c r="D221" i="3"/>
  <c r="L220" i="3"/>
  <c r="J220" i="3"/>
  <c r="I220" i="3"/>
  <c r="H220" i="3"/>
  <c r="G220" i="3"/>
  <c r="F220" i="3"/>
  <c r="E220" i="3"/>
  <c r="D220" i="3"/>
  <c r="L219" i="3"/>
  <c r="J219" i="3"/>
  <c r="I219" i="3"/>
  <c r="H219" i="3"/>
  <c r="G219" i="3"/>
  <c r="F219" i="3"/>
  <c r="E219" i="3"/>
  <c r="D219" i="3"/>
  <c r="L218" i="3"/>
  <c r="J218" i="3"/>
  <c r="I218" i="3"/>
  <c r="H218" i="3"/>
  <c r="G218" i="3"/>
  <c r="F218" i="3"/>
  <c r="E218" i="3"/>
  <c r="D218" i="3"/>
  <c r="L217" i="3"/>
  <c r="J217" i="3"/>
  <c r="I217" i="3"/>
  <c r="H217" i="3"/>
  <c r="G217" i="3"/>
  <c r="F217" i="3"/>
  <c r="E217" i="3"/>
  <c r="D217" i="3"/>
  <c r="L216" i="3"/>
  <c r="J216" i="3"/>
  <c r="I216" i="3"/>
  <c r="H216" i="3"/>
  <c r="G216" i="3"/>
  <c r="F216" i="3"/>
  <c r="E216" i="3"/>
  <c r="D216" i="3"/>
  <c r="L215" i="3"/>
  <c r="J215" i="3"/>
  <c r="I215" i="3"/>
  <c r="H215" i="3"/>
  <c r="G215" i="3"/>
  <c r="F215" i="3"/>
  <c r="E215" i="3"/>
  <c r="D215" i="3"/>
  <c r="L214" i="3"/>
  <c r="J214" i="3"/>
  <c r="I214" i="3"/>
  <c r="H214" i="3"/>
  <c r="G214" i="3"/>
  <c r="F214" i="3"/>
  <c r="E214" i="3"/>
  <c r="D214" i="3"/>
  <c r="L213" i="3"/>
  <c r="J213" i="3"/>
  <c r="I213" i="3"/>
  <c r="H213" i="3"/>
  <c r="G213" i="3"/>
  <c r="F213" i="3"/>
  <c r="E213" i="3"/>
  <c r="D213" i="3"/>
  <c r="L212" i="3"/>
  <c r="J212" i="3"/>
  <c r="I212" i="3"/>
  <c r="H212" i="3"/>
  <c r="G212" i="3"/>
  <c r="F212" i="3"/>
  <c r="E212" i="3"/>
  <c r="D212" i="3"/>
  <c r="L211" i="3"/>
  <c r="J211" i="3"/>
  <c r="I211" i="3"/>
  <c r="H211" i="3"/>
  <c r="G211" i="3"/>
  <c r="F211" i="3"/>
  <c r="E211" i="3"/>
  <c r="D211" i="3"/>
  <c r="L210" i="3"/>
  <c r="J210" i="3"/>
  <c r="I210" i="3"/>
  <c r="H210" i="3"/>
  <c r="G210" i="3"/>
  <c r="F210" i="3"/>
  <c r="E210" i="3"/>
  <c r="D210" i="3"/>
  <c r="L209" i="3"/>
  <c r="J209" i="3"/>
  <c r="I209" i="3"/>
  <c r="H209" i="3"/>
  <c r="G209" i="3"/>
  <c r="F209" i="3"/>
  <c r="E209" i="3"/>
  <c r="D209" i="3"/>
  <c r="L208" i="3"/>
  <c r="J208" i="3"/>
  <c r="I208" i="3"/>
  <c r="H208" i="3"/>
  <c r="G208" i="3"/>
  <c r="F208" i="3"/>
  <c r="E208" i="3"/>
  <c r="D208" i="3"/>
  <c r="B205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B137" i="3"/>
  <c r="L135" i="3"/>
  <c r="J135" i="3"/>
  <c r="I135" i="3"/>
  <c r="H135" i="3"/>
  <c r="G135" i="3"/>
  <c r="F135" i="3"/>
  <c r="E135" i="3"/>
  <c r="D135" i="3"/>
  <c r="L134" i="3"/>
  <c r="J134" i="3"/>
  <c r="I134" i="3"/>
  <c r="H134" i="3"/>
  <c r="G134" i="3"/>
  <c r="F134" i="3"/>
  <c r="E134" i="3"/>
  <c r="D134" i="3"/>
  <c r="L133" i="3"/>
  <c r="J133" i="3"/>
  <c r="I133" i="3"/>
  <c r="H133" i="3"/>
  <c r="G133" i="3"/>
  <c r="F133" i="3"/>
  <c r="E133" i="3"/>
  <c r="D133" i="3"/>
  <c r="L132" i="3"/>
  <c r="J132" i="3"/>
  <c r="I132" i="3"/>
  <c r="H132" i="3"/>
  <c r="G132" i="3"/>
  <c r="F132" i="3"/>
  <c r="E132" i="3"/>
  <c r="D132" i="3"/>
  <c r="L131" i="3"/>
  <c r="J131" i="3"/>
  <c r="I131" i="3"/>
  <c r="H131" i="3"/>
  <c r="G131" i="3"/>
  <c r="F131" i="3"/>
  <c r="E131" i="3"/>
  <c r="D131" i="3"/>
  <c r="L130" i="3"/>
  <c r="J130" i="3"/>
  <c r="I130" i="3"/>
  <c r="H130" i="3"/>
  <c r="G130" i="3"/>
  <c r="F130" i="3"/>
  <c r="E130" i="3"/>
  <c r="D130" i="3"/>
  <c r="L129" i="3"/>
  <c r="J129" i="3"/>
  <c r="I129" i="3"/>
  <c r="H129" i="3"/>
  <c r="G129" i="3"/>
  <c r="F129" i="3"/>
  <c r="E129" i="3"/>
  <c r="D129" i="3"/>
  <c r="L128" i="3"/>
  <c r="J128" i="3"/>
  <c r="I128" i="3"/>
  <c r="H128" i="3"/>
  <c r="G128" i="3"/>
  <c r="F128" i="3"/>
  <c r="E128" i="3"/>
  <c r="D128" i="3"/>
  <c r="L127" i="3"/>
  <c r="J127" i="3"/>
  <c r="I127" i="3"/>
  <c r="H127" i="3"/>
  <c r="G127" i="3"/>
  <c r="F127" i="3"/>
  <c r="E127" i="3"/>
  <c r="D127" i="3"/>
  <c r="L126" i="3"/>
  <c r="J126" i="3"/>
  <c r="I126" i="3"/>
  <c r="H126" i="3"/>
  <c r="G126" i="3"/>
  <c r="F126" i="3"/>
  <c r="E126" i="3"/>
  <c r="D126" i="3"/>
  <c r="L125" i="3"/>
  <c r="J125" i="3"/>
  <c r="I125" i="3"/>
  <c r="H125" i="3"/>
  <c r="G125" i="3"/>
  <c r="F125" i="3"/>
  <c r="E125" i="3"/>
  <c r="D125" i="3"/>
  <c r="L124" i="3"/>
  <c r="J124" i="3"/>
  <c r="I124" i="3"/>
  <c r="H124" i="3"/>
  <c r="G124" i="3"/>
  <c r="F124" i="3"/>
  <c r="E124" i="3"/>
  <c r="D124" i="3"/>
  <c r="L123" i="3"/>
  <c r="J123" i="3"/>
  <c r="I123" i="3"/>
  <c r="H123" i="3"/>
  <c r="G123" i="3"/>
  <c r="F123" i="3"/>
  <c r="E123" i="3"/>
  <c r="D123" i="3"/>
  <c r="L122" i="3"/>
  <c r="J122" i="3"/>
  <c r="I122" i="3"/>
  <c r="H122" i="3"/>
  <c r="G122" i="3"/>
  <c r="F122" i="3"/>
  <c r="E122" i="3"/>
  <c r="D122" i="3"/>
  <c r="L121" i="3"/>
  <c r="J121" i="3"/>
  <c r="I121" i="3"/>
  <c r="H121" i="3"/>
  <c r="G121" i="3"/>
  <c r="F121" i="3"/>
  <c r="E121" i="3"/>
  <c r="D121" i="3"/>
  <c r="L120" i="3"/>
  <c r="J120" i="3"/>
  <c r="I120" i="3"/>
  <c r="H120" i="3"/>
  <c r="G120" i="3"/>
  <c r="F120" i="3"/>
  <c r="E120" i="3"/>
  <c r="D120" i="3"/>
  <c r="L119" i="3"/>
  <c r="J119" i="3"/>
  <c r="I119" i="3"/>
  <c r="H119" i="3"/>
  <c r="G119" i="3"/>
  <c r="F119" i="3"/>
  <c r="E119" i="3"/>
  <c r="D119" i="3"/>
  <c r="L118" i="3"/>
  <c r="J118" i="3"/>
  <c r="I118" i="3"/>
  <c r="H118" i="3"/>
  <c r="G118" i="3"/>
  <c r="F118" i="3"/>
  <c r="E118" i="3"/>
  <c r="D118" i="3"/>
  <c r="L117" i="3"/>
  <c r="J117" i="3"/>
  <c r="I117" i="3"/>
  <c r="H117" i="3"/>
  <c r="G117" i="3"/>
  <c r="F117" i="3"/>
  <c r="E117" i="3"/>
  <c r="D117" i="3"/>
  <c r="L116" i="3"/>
  <c r="J116" i="3"/>
  <c r="I116" i="3"/>
  <c r="H116" i="3"/>
  <c r="G116" i="3"/>
  <c r="F116" i="3"/>
  <c r="E116" i="3"/>
  <c r="D116" i="3"/>
  <c r="L115" i="3"/>
  <c r="J115" i="3"/>
  <c r="I115" i="3"/>
  <c r="H115" i="3"/>
  <c r="G115" i="3"/>
  <c r="F115" i="3"/>
  <c r="E115" i="3"/>
  <c r="D115" i="3"/>
  <c r="L114" i="3"/>
  <c r="J114" i="3"/>
  <c r="I114" i="3"/>
  <c r="H114" i="3"/>
  <c r="G114" i="3"/>
  <c r="F114" i="3"/>
  <c r="E114" i="3"/>
  <c r="D114" i="3"/>
  <c r="L113" i="3"/>
  <c r="J113" i="3"/>
  <c r="I113" i="3"/>
  <c r="H113" i="3"/>
  <c r="G113" i="3"/>
  <c r="F113" i="3"/>
  <c r="E113" i="3"/>
  <c r="D113" i="3"/>
  <c r="L112" i="3"/>
  <c r="J112" i="3"/>
  <c r="I112" i="3"/>
  <c r="H112" i="3"/>
  <c r="G112" i="3"/>
  <c r="F112" i="3"/>
  <c r="E112" i="3"/>
  <c r="D112" i="3"/>
  <c r="L111" i="3"/>
  <c r="J111" i="3"/>
  <c r="I111" i="3"/>
  <c r="H111" i="3"/>
  <c r="G111" i="3"/>
  <c r="F111" i="3"/>
  <c r="E111" i="3"/>
  <c r="D111" i="3"/>
  <c r="L110" i="3"/>
  <c r="J110" i="3"/>
  <c r="I110" i="3"/>
  <c r="H110" i="3"/>
  <c r="G110" i="3"/>
  <c r="F110" i="3"/>
  <c r="E110" i="3"/>
  <c r="D110" i="3"/>
  <c r="L109" i="3"/>
  <c r="J109" i="3"/>
  <c r="I109" i="3"/>
  <c r="H109" i="3"/>
  <c r="G109" i="3"/>
  <c r="F109" i="3"/>
  <c r="E109" i="3"/>
  <c r="D109" i="3"/>
  <c r="L108" i="3"/>
  <c r="J108" i="3"/>
  <c r="I108" i="3"/>
  <c r="H108" i="3"/>
  <c r="G108" i="3"/>
  <c r="F108" i="3"/>
  <c r="E108" i="3"/>
  <c r="D108" i="3"/>
  <c r="L107" i="3"/>
  <c r="J107" i="3"/>
  <c r="I107" i="3"/>
  <c r="H107" i="3"/>
  <c r="G107" i="3"/>
  <c r="F107" i="3"/>
  <c r="E107" i="3"/>
  <c r="D107" i="3"/>
  <c r="L106" i="3"/>
  <c r="J106" i="3"/>
  <c r="I106" i="3"/>
  <c r="H106" i="3"/>
  <c r="G106" i="3"/>
  <c r="F106" i="3"/>
  <c r="E106" i="3"/>
  <c r="D106" i="3"/>
  <c r="L105" i="3"/>
  <c r="J105" i="3"/>
  <c r="I105" i="3"/>
  <c r="H105" i="3"/>
  <c r="G105" i="3"/>
  <c r="F105" i="3"/>
  <c r="E105" i="3"/>
  <c r="D105" i="3"/>
  <c r="L104" i="3"/>
  <c r="J104" i="3"/>
  <c r="I104" i="3"/>
  <c r="H104" i="3"/>
  <c r="G104" i="3"/>
  <c r="F104" i="3"/>
  <c r="E104" i="3"/>
  <c r="D104" i="3"/>
  <c r="L103" i="3"/>
  <c r="J103" i="3"/>
  <c r="I103" i="3"/>
  <c r="H103" i="3"/>
  <c r="G103" i="3"/>
  <c r="F103" i="3"/>
  <c r="E103" i="3"/>
  <c r="D103" i="3"/>
  <c r="L102" i="3"/>
  <c r="J102" i="3"/>
  <c r="I102" i="3"/>
  <c r="H102" i="3"/>
  <c r="G102" i="3"/>
  <c r="F102" i="3"/>
  <c r="E102" i="3"/>
  <c r="D102" i="3"/>
  <c r="L101" i="3"/>
  <c r="J101" i="3"/>
  <c r="I101" i="3"/>
  <c r="H101" i="3"/>
  <c r="G101" i="3"/>
  <c r="F101" i="3"/>
  <c r="E101" i="3"/>
  <c r="D101" i="3"/>
  <c r="L100" i="3"/>
  <c r="J100" i="3"/>
  <c r="I100" i="3"/>
  <c r="H100" i="3"/>
  <c r="G100" i="3"/>
  <c r="F100" i="3"/>
  <c r="E100" i="3"/>
  <c r="D100" i="3"/>
  <c r="L99" i="3"/>
  <c r="J99" i="3"/>
  <c r="I99" i="3"/>
  <c r="H99" i="3"/>
  <c r="G99" i="3"/>
  <c r="F99" i="3"/>
  <c r="E99" i="3"/>
  <c r="D99" i="3"/>
  <c r="L98" i="3"/>
  <c r="J98" i="3"/>
  <c r="I98" i="3"/>
  <c r="H98" i="3"/>
  <c r="G98" i="3"/>
  <c r="F98" i="3"/>
  <c r="E98" i="3"/>
  <c r="D98" i="3"/>
  <c r="L97" i="3"/>
  <c r="J97" i="3"/>
  <c r="I97" i="3"/>
  <c r="H97" i="3"/>
  <c r="G97" i="3"/>
  <c r="F97" i="3"/>
  <c r="E97" i="3"/>
  <c r="D97" i="3"/>
  <c r="L96" i="3"/>
  <c r="J96" i="3"/>
  <c r="I96" i="3"/>
  <c r="H96" i="3"/>
  <c r="G96" i="3"/>
  <c r="F96" i="3"/>
  <c r="E96" i="3"/>
  <c r="D96" i="3"/>
  <c r="L95" i="3"/>
  <c r="J95" i="3"/>
  <c r="I95" i="3"/>
  <c r="H95" i="3"/>
  <c r="G95" i="3"/>
  <c r="F95" i="3"/>
  <c r="E95" i="3"/>
  <c r="D95" i="3"/>
  <c r="L94" i="3"/>
  <c r="J94" i="3"/>
  <c r="I94" i="3"/>
  <c r="H94" i="3"/>
  <c r="G94" i="3"/>
  <c r="F94" i="3"/>
  <c r="E94" i="3"/>
  <c r="D94" i="3"/>
  <c r="L93" i="3"/>
  <c r="J93" i="3"/>
  <c r="I93" i="3"/>
  <c r="H93" i="3"/>
  <c r="G93" i="3"/>
  <c r="F93" i="3"/>
  <c r="E93" i="3"/>
  <c r="D93" i="3"/>
  <c r="L92" i="3"/>
  <c r="J92" i="3"/>
  <c r="I92" i="3"/>
  <c r="H92" i="3"/>
  <c r="G92" i="3"/>
  <c r="F92" i="3"/>
  <c r="E92" i="3"/>
  <c r="D92" i="3"/>
  <c r="L91" i="3"/>
  <c r="J91" i="3"/>
  <c r="I91" i="3"/>
  <c r="H91" i="3"/>
  <c r="G91" i="3"/>
  <c r="F91" i="3"/>
  <c r="E91" i="3"/>
  <c r="D91" i="3"/>
  <c r="L90" i="3"/>
  <c r="J90" i="3"/>
  <c r="I90" i="3"/>
  <c r="H90" i="3"/>
  <c r="G90" i="3"/>
  <c r="F90" i="3"/>
  <c r="E90" i="3"/>
  <c r="D90" i="3"/>
  <c r="L89" i="3"/>
  <c r="J89" i="3"/>
  <c r="I89" i="3"/>
  <c r="H89" i="3"/>
  <c r="G89" i="3"/>
  <c r="F89" i="3"/>
  <c r="E89" i="3"/>
  <c r="D89" i="3"/>
  <c r="L88" i="3"/>
  <c r="J88" i="3"/>
  <c r="I88" i="3"/>
  <c r="H88" i="3"/>
  <c r="G88" i="3"/>
  <c r="F88" i="3"/>
  <c r="E88" i="3"/>
  <c r="D88" i="3"/>
  <c r="L87" i="3"/>
  <c r="J87" i="3"/>
  <c r="I87" i="3"/>
  <c r="H87" i="3"/>
  <c r="G87" i="3"/>
  <c r="F87" i="3"/>
  <c r="E87" i="3"/>
  <c r="D87" i="3"/>
  <c r="L86" i="3"/>
  <c r="J86" i="3"/>
  <c r="I86" i="3"/>
  <c r="H86" i="3"/>
  <c r="G86" i="3"/>
  <c r="F86" i="3"/>
  <c r="E86" i="3"/>
  <c r="D86" i="3"/>
  <c r="L85" i="3"/>
  <c r="J85" i="3"/>
  <c r="I85" i="3"/>
  <c r="H85" i="3"/>
  <c r="G85" i="3"/>
  <c r="F85" i="3"/>
  <c r="E85" i="3"/>
  <c r="D85" i="3"/>
  <c r="L84" i="3"/>
  <c r="J84" i="3"/>
  <c r="I84" i="3"/>
  <c r="H84" i="3"/>
  <c r="G84" i="3"/>
  <c r="F84" i="3"/>
  <c r="E84" i="3"/>
  <c r="D84" i="3"/>
  <c r="L83" i="3"/>
  <c r="J83" i="3"/>
  <c r="I83" i="3"/>
  <c r="H83" i="3"/>
  <c r="G83" i="3"/>
  <c r="F83" i="3"/>
  <c r="E83" i="3"/>
  <c r="D83" i="3"/>
  <c r="L82" i="3"/>
  <c r="J82" i="3"/>
  <c r="I82" i="3"/>
  <c r="H82" i="3"/>
  <c r="G82" i="3"/>
  <c r="F82" i="3"/>
  <c r="E82" i="3"/>
  <c r="D82" i="3"/>
  <c r="L81" i="3"/>
  <c r="J81" i="3"/>
  <c r="I81" i="3"/>
  <c r="H81" i="3"/>
  <c r="G81" i="3"/>
  <c r="F81" i="3"/>
  <c r="E81" i="3"/>
  <c r="D81" i="3"/>
  <c r="L80" i="3"/>
  <c r="J80" i="3"/>
  <c r="I80" i="3"/>
  <c r="H80" i="3"/>
  <c r="G80" i="3"/>
  <c r="F80" i="3"/>
  <c r="E80" i="3"/>
  <c r="D80" i="3"/>
  <c r="L79" i="3"/>
  <c r="J79" i="3"/>
  <c r="I79" i="3"/>
  <c r="H79" i="3"/>
  <c r="G79" i="3"/>
  <c r="F79" i="3"/>
  <c r="E79" i="3"/>
  <c r="D79" i="3"/>
  <c r="L78" i="3"/>
  <c r="J78" i="3"/>
  <c r="I78" i="3"/>
  <c r="H78" i="3"/>
  <c r="G78" i="3"/>
  <c r="F78" i="3"/>
  <c r="E78" i="3"/>
  <c r="D78" i="3"/>
  <c r="L77" i="3"/>
  <c r="J77" i="3"/>
  <c r="I77" i="3"/>
  <c r="H77" i="3"/>
  <c r="G77" i="3"/>
  <c r="F77" i="3"/>
  <c r="E77" i="3"/>
  <c r="D77" i="3"/>
  <c r="L76" i="3"/>
  <c r="J76" i="3"/>
  <c r="I76" i="3"/>
  <c r="H76" i="3"/>
  <c r="G76" i="3"/>
  <c r="F76" i="3"/>
  <c r="E76" i="3"/>
  <c r="D76" i="3"/>
  <c r="L75" i="3"/>
  <c r="J75" i="3"/>
  <c r="I75" i="3"/>
  <c r="H75" i="3"/>
  <c r="G75" i="3"/>
  <c r="F75" i="3"/>
  <c r="E75" i="3"/>
  <c r="D75" i="3"/>
  <c r="L74" i="3"/>
  <c r="J74" i="3"/>
  <c r="I74" i="3"/>
  <c r="H74" i="3"/>
  <c r="G74" i="3"/>
  <c r="F74" i="3"/>
  <c r="E74" i="3"/>
  <c r="D74" i="3"/>
  <c r="L73" i="3"/>
  <c r="J73" i="3"/>
  <c r="I73" i="3"/>
  <c r="H73" i="3"/>
  <c r="G73" i="3"/>
  <c r="F73" i="3"/>
  <c r="E73" i="3"/>
  <c r="D73" i="3"/>
  <c r="L72" i="3"/>
  <c r="J72" i="3"/>
  <c r="I72" i="3"/>
  <c r="H72" i="3"/>
  <c r="G72" i="3"/>
  <c r="F72" i="3"/>
  <c r="E72" i="3"/>
  <c r="D72" i="3"/>
  <c r="B69" i="3"/>
  <c r="K67" i="3"/>
  <c r="K271" i="3" s="1"/>
  <c r="K66" i="3"/>
  <c r="K270" i="3" s="1"/>
  <c r="K65" i="3"/>
  <c r="K269" i="3" s="1"/>
  <c r="K64" i="3"/>
  <c r="K268" i="3" s="1"/>
  <c r="K63" i="3"/>
  <c r="K267" i="3" s="1"/>
  <c r="K62" i="3"/>
  <c r="K266" i="3" s="1"/>
  <c r="K61" i="3"/>
  <c r="K265" i="3" s="1"/>
  <c r="K60" i="3"/>
  <c r="K264" i="3" s="1"/>
  <c r="K59" i="3"/>
  <c r="K263" i="3" s="1"/>
  <c r="K58" i="3"/>
  <c r="K262" i="3" s="1"/>
  <c r="K57" i="3"/>
  <c r="K261" i="3" s="1"/>
  <c r="K56" i="3"/>
  <c r="K260" i="3" s="1"/>
  <c r="K55" i="3"/>
  <c r="K259" i="3" s="1"/>
  <c r="K54" i="3"/>
  <c r="K258" i="3" s="1"/>
  <c r="K53" i="3"/>
  <c r="K257" i="3" s="1"/>
  <c r="K52" i="3"/>
  <c r="K256" i="3" s="1"/>
  <c r="K51" i="3"/>
  <c r="K255" i="3" s="1"/>
  <c r="K50" i="3"/>
  <c r="K254" i="3" s="1"/>
  <c r="K49" i="3"/>
  <c r="K253" i="3" s="1"/>
  <c r="K48" i="3"/>
  <c r="K252" i="3" s="1"/>
  <c r="K47" i="3"/>
  <c r="K251" i="3" s="1"/>
  <c r="K46" i="3"/>
  <c r="K250" i="3" s="1"/>
  <c r="K45" i="3"/>
  <c r="K249" i="3" s="1"/>
  <c r="K44" i="3"/>
  <c r="K248" i="3" s="1"/>
  <c r="K43" i="3"/>
  <c r="K247" i="3" s="1"/>
  <c r="K42" i="3"/>
  <c r="K246" i="3" s="1"/>
  <c r="K41" i="3"/>
  <c r="K245" i="3" s="1"/>
  <c r="K40" i="3"/>
  <c r="K244" i="3" s="1"/>
  <c r="K39" i="3"/>
  <c r="K243" i="3" s="1"/>
  <c r="K38" i="3"/>
  <c r="K242" i="3" s="1"/>
  <c r="K37" i="3"/>
  <c r="K241" i="3" s="1"/>
  <c r="K36" i="3"/>
  <c r="K240" i="3" s="1"/>
  <c r="K35" i="3"/>
  <c r="K239" i="3" s="1"/>
  <c r="K34" i="3"/>
  <c r="K33" i="3"/>
  <c r="K237" i="3" s="1"/>
  <c r="K32" i="3"/>
  <c r="K236" i="3" s="1"/>
  <c r="K31" i="3"/>
  <c r="K235" i="3" s="1"/>
  <c r="K30" i="3"/>
  <c r="K29" i="3"/>
  <c r="K233" i="3" s="1"/>
  <c r="K28" i="3"/>
  <c r="K232" i="3" s="1"/>
  <c r="K27" i="3"/>
  <c r="K231" i="3" s="1"/>
  <c r="K26" i="3"/>
  <c r="K25" i="3"/>
  <c r="K229" i="3" s="1"/>
  <c r="K24" i="3"/>
  <c r="K228" i="3" s="1"/>
  <c r="K23" i="3"/>
  <c r="K227" i="3" s="1"/>
  <c r="K22" i="3"/>
  <c r="K21" i="3"/>
  <c r="K225" i="3" s="1"/>
  <c r="K20" i="3"/>
  <c r="K224" i="3" s="1"/>
  <c r="K19" i="3"/>
  <c r="K223" i="3" s="1"/>
  <c r="K18" i="3"/>
  <c r="K86" i="3" s="1"/>
  <c r="K17" i="3"/>
  <c r="K221" i="3" s="1"/>
  <c r="K16" i="3"/>
  <c r="K220" i="3" s="1"/>
  <c r="K15" i="3"/>
  <c r="K14" i="3"/>
  <c r="K13" i="3"/>
  <c r="K12" i="3"/>
  <c r="K216" i="3" s="1"/>
  <c r="K11" i="3"/>
  <c r="K10" i="3"/>
  <c r="K9" i="3"/>
  <c r="K8" i="3"/>
  <c r="K212" i="3" s="1"/>
  <c r="K7" i="3"/>
  <c r="K6" i="3"/>
  <c r="K5" i="3"/>
  <c r="K4" i="3"/>
  <c r="K208" i="3" s="1"/>
  <c r="B273" i="2"/>
  <c r="L271" i="2"/>
  <c r="J271" i="2"/>
  <c r="I271" i="2"/>
  <c r="H271" i="2"/>
  <c r="G271" i="2"/>
  <c r="F271" i="2"/>
  <c r="E271" i="2"/>
  <c r="D271" i="2"/>
  <c r="L270" i="2"/>
  <c r="J270" i="2"/>
  <c r="I270" i="2"/>
  <c r="H270" i="2"/>
  <c r="G270" i="2"/>
  <c r="F270" i="2"/>
  <c r="E270" i="2"/>
  <c r="D270" i="2"/>
  <c r="L269" i="2"/>
  <c r="J269" i="2"/>
  <c r="I269" i="2"/>
  <c r="H269" i="2"/>
  <c r="G269" i="2"/>
  <c r="F269" i="2"/>
  <c r="E269" i="2"/>
  <c r="D269" i="2"/>
  <c r="L268" i="2"/>
  <c r="J268" i="2"/>
  <c r="I268" i="2"/>
  <c r="H268" i="2"/>
  <c r="G268" i="2"/>
  <c r="F268" i="2"/>
  <c r="E268" i="2"/>
  <c r="D268" i="2"/>
  <c r="L267" i="2"/>
  <c r="J267" i="2"/>
  <c r="I267" i="2"/>
  <c r="H267" i="2"/>
  <c r="G267" i="2"/>
  <c r="F267" i="2"/>
  <c r="E267" i="2"/>
  <c r="D267" i="2"/>
  <c r="L266" i="2"/>
  <c r="J266" i="2"/>
  <c r="I266" i="2"/>
  <c r="H266" i="2"/>
  <c r="G266" i="2"/>
  <c r="F266" i="2"/>
  <c r="E266" i="2"/>
  <c r="D266" i="2"/>
  <c r="L265" i="2"/>
  <c r="J265" i="2"/>
  <c r="I265" i="2"/>
  <c r="H265" i="2"/>
  <c r="G265" i="2"/>
  <c r="F265" i="2"/>
  <c r="E265" i="2"/>
  <c r="D265" i="2"/>
  <c r="L264" i="2"/>
  <c r="J264" i="2"/>
  <c r="I264" i="2"/>
  <c r="H264" i="2"/>
  <c r="G264" i="2"/>
  <c r="F264" i="2"/>
  <c r="E264" i="2"/>
  <c r="D264" i="2"/>
  <c r="L263" i="2"/>
  <c r="J263" i="2"/>
  <c r="I263" i="2"/>
  <c r="H263" i="2"/>
  <c r="G263" i="2"/>
  <c r="F263" i="2"/>
  <c r="E263" i="2"/>
  <c r="D263" i="2"/>
  <c r="L262" i="2"/>
  <c r="J262" i="2"/>
  <c r="I262" i="2"/>
  <c r="H262" i="2"/>
  <c r="G262" i="2"/>
  <c r="F262" i="2"/>
  <c r="E262" i="2"/>
  <c r="D262" i="2"/>
  <c r="L261" i="2"/>
  <c r="J261" i="2"/>
  <c r="I261" i="2"/>
  <c r="H261" i="2"/>
  <c r="G261" i="2"/>
  <c r="F261" i="2"/>
  <c r="E261" i="2"/>
  <c r="D261" i="2"/>
  <c r="L260" i="2"/>
  <c r="J260" i="2"/>
  <c r="I260" i="2"/>
  <c r="H260" i="2"/>
  <c r="G260" i="2"/>
  <c r="F260" i="2"/>
  <c r="E260" i="2"/>
  <c r="D260" i="2"/>
  <c r="L259" i="2"/>
  <c r="J259" i="2"/>
  <c r="I259" i="2"/>
  <c r="H259" i="2"/>
  <c r="G259" i="2"/>
  <c r="F259" i="2"/>
  <c r="E259" i="2"/>
  <c r="D259" i="2"/>
  <c r="L258" i="2"/>
  <c r="J258" i="2"/>
  <c r="I258" i="2"/>
  <c r="H258" i="2"/>
  <c r="G258" i="2"/>
  <c r="F258" i="2"/>
  <c r="E258" i="2"/>
  <c r="D258" i="2"/>
  <c r="L257" i="2"/>
  <c r="J257" i="2"/>
  <c r="I257" i="2"/>
  <c r="H257" i="2"/>
  <c r="G257" i="2"/>
  <c r="F257" i="2"/>
  <c r="E257" i="2"/>
  <c r="D257" i="2"/>
  <c r="L256" i="2"/>
  <c r="J256" i="2"/>
  <c r="I256" i="2"/>
  <c r="H256" i="2"/>
  <c r="G256" i="2"/>
  <c r="F256" i="2"/>
  <c r="E256" i="2"/>
  <c r="D256" i="2"/>
  <c r="L255" i="2"/>
  <c r="J255" i="2"/>
  <c r="I255" i="2"/>
  <c r="H255" i="2"/>
  <c r="G255" i="2"/>
  <c r="F255" i="2"/>
  <c r="E255" i="2"/>
  <c r="D255" i="2"/>
  <c r="L254" i="2"/>
  <c r="J254" i="2"/>
  <c r="I254" i="2"/>
  <c r="H254" i="2"/>
  <c r="G254" i="2"/>
  <c r="F254" i="2"/>
  <c r="E254" i="2"/>
  <c r="D254" i="2"/>
  <c r="L253" i="2"/>
  <c r="J253" i="2"/>
  <c r="I253" i="2"/>
  <c r="H253" i="2"/>
  <c r="G253" i="2"/>
  <c r="F253" i="2"/>
  <c r="E253" i="2"/>
  <c r="D253" i="2"/>
  <c r="L252" i="2"/>
  <c r="J252" i="2"/>
  <c r="I252" i="2"/>
  <c r="H252" i="2"/>
  <c r="G252" i="2"/>
  <c r="F252" i="2"/>
  <c r="E252" i="2"/>
  <c r="D252" i="2"/>
  <c r="L251" i="2"/>
  <c r="J251" i="2"/>
  <c r="I251" i="2"/>
  <c r="H251" i="2"/>
  <c r="G251" i="2"/>
  <c r="F251" i="2"/>
  <c r="E251" i="2"/>
  <c r="D251" i="2"/>
  <c r="L250" i="2"/>
  <c r="J250" i="2"/>
  <c r="I250" i="2"/>
  <c r="H250" i="2"/>
  <c r="G250" i="2"/>
  <c r="F250" i="2"/>
  <c r="E250" i="2"/>
  <c r="D250" i="2"/>
  <c r="L249" i="2"/>
  <c r="J249" i="2"/>
  <c r="I249" i="2"/>
  <c r="H249" i="2"/>
  <c r="G249" i="2"/>
  <c r="F249" i="2"/>
  <c r="E249" i="2"/>
  <c r="D249" i="2"/>
  <c r="L248" i="2"/>
  <c r="J248" i="2"/>
  <c r="I248" i="2"/>
  <c r="H248" i="2"/>
  <c r="G248" i="2"/>
  <c r="F248" i="2"/>
  <c r="E248" i="2"/>
  <c r="D248" i="2"/>
  <c r="L247" i="2"/>
  <c r="J247" i="2"/>
  <c r="I247" i="2"/>
  <c r="H247" i="2"/>
  <c r="G247" i="2"/>
  <c r="F247" i="2"/>
  <c r="E247" i="2"/>
  <c r="D247" i="2"/>
  <c r="L246" i="2"/>
  <c r="J246" i="2"/>
  <c r="I246" i="2"/>
  <c r="H246" i="2"/>
  <c r="G246" i="2"/>
  <c r="F246" i="2"/>
  <c r="E246" i="2"/>
  <c r="D246" i="2"/>
  <c r="L245" i="2"/>
  <c r="J245" i="2"/>
  <c r="I245" i="2"/>
  <c r="H245" i="2"/>
  <c r="G245" i="2"/>
  <c r="F245" i="2"/>
  <c r="E245" i="2"/>
  <c r="D245" i="2"/>
  <c r="L244" i="2"/>
  <c r="J244" i="2"/>
  <c r="I244" i="2"/>
  <c r="H244" i="2"/>
  <c r="G244" i="2"/>
  <c r="F244" i="2"/>
  <c r="E244" i="2"/>
  <c r="D244" i="2"/>
  <c r="L243" i="2"/>
  <c r="J243" i="2"/>
  <c r="I243" i="2"/>
  <c r="H243" i="2"/>
  <c r="G243" i="2"/>
  <c r="F243" i="2"/>
  <c r="E243" i="2"/>
  <c r="D243" i="2"/>
  <c r="L242" i="2"/>
  <c r="J242" i="2"/>
  <c r="I242" i="2"/>
  <c r="H242" i="2"/>
  <c r="G242" i="2"/>
  <c r="F242" i="2"/>
  <c r="E242" i="2"/>
  <c r="D242" i="2"/>
  <c r="L241" i="2"/>
  <c r="J241" i="2"/>
  <c r="I241" i="2"/>
  <c r="H241" i="2"/>
  <c r="G241" i="2"/>
  <c r="F241" i="2"/>
  <c r="E241" i="2"/>
  <c r="D241" i="2"/>
  <c r="L240" i="2"/>
  <c r="J240" i="2"/>
  <c r="I240" i="2"/>
  <c r="H240" i="2"/>
  <c r="G240" i="2"/>
  <c r="F240" i="2"/>
  <c r="E240" i="2"/>
  <c r="D240" i="2"/>
  <c r="L239" i="2"/>
  <c r="J239" i="2"/>
  <c r="I239" i="2"/>
  <c r="H239" i="2"/>
  <c r="G239" i="2"/>
  <c r="F239" i="2"/>
  <c r="E239" i="2"/>
  <c r="D239" i="2"/>
  <c r="L238" i="2"/>
  <c r="J238" i="2"/>
  <c r="I238" i="2"/>
  <c r="H238" i="2"/>
  <c r="G238" i="2"/>
  <c r="F238" i="2"/>
  <c r="E238" i="2"/>
  <c r="D238" i="2"/>
  <c r="L237" i="2"/>
  <c r="J237" i="2"/>
  <c r="I237" i="2"/>
  <c r="H237" i="2"/>
  <c r="G237" i="2"/>
  <c r="F237" i="2"/>
  <c r="E237" i="2"/>
  <c r="D237" i="2"/>
  <c r="L236" i="2"/>
  <c r="J236" i="2"/>
  <c r="I236" i="2"/>
  <c r="H236" i="2"/>
  <c r="G236" i="2"/>
  <c r="F236" i="2"/>
  <c r="E236" i="2"/>
  <c r="D236" i="2"/>
  <c r="L235" i="2"/>
  <c r="J235" i="2"/>
  <c r="I235" i="2"/>
  <c r="H235" i="2"/>
  <c r="G235" i="2"/>
  <c r="F235" i="2"/>
  <c r="E235" i="2"/>
  <c r="D235" i="2"/>
  <c r="L234" i="2"/>
  <c r="J234" i="2"/>
  <c r="I234" i="2"/>
  <c r="H234" i="2"/>
  <c r="G234" i="2"/>
  <c r="F234" i="2"/>
  <c r="E234" i="2"/>
  <c r="D234" i="2"/>
  <c r="L233" i="2"/>
  <c r="J233" i="2"/>
  <c r="I233" i="2"/>
  <c r="H233" i="2"/>
  <c r="G233" i="2"/>
  <c r="F233" i="2"/>
  <c r="E233" i="2"/>
  <c r="D233" i="2"/>
  <c r="L232" i="2"/>
  <c r="J232" i="2"/>
  <c r="I232" i="2"/>
  <c r="H232" i="2"/>
  <c r="G232" i="2"/>
  <c r="F232" i="2"/>
  <c r="E232" i="2"/>
  <c r="D232" i="2"/>
  <c r="L231" i="2"/>
  <c r="J231" i="2"/>
  <c r="I231" i="2"/>
  <c r="H231" i="2"/>
  <c r="G231" i="2"/>
  <c r="F231" i="2"/>
  <c r="E231" i="2"/>
  <c r="D231" i="2"/>
  <c r="L230" i="2"/>
  <c r="J230" i="2"/>
  <c r="I230" i="2"/>
  <c r="H230" i="2"/>
  <c r="G230" i="2"/>
  <c r="F230" i="2"/>
  <c r="E230" i="2"/>
  <c r="D230" i="2"/>
  <c r="L229" i="2"/>
  <c r="J229" i="2"/>
  <c r="I229" i="2"/>
  <c r="H229" i="2"/>
  <c r="G229" i="2"/>
  <c r="F229" i="2"/>
  <c r="E229" i="2"/>
  <c r="D229" i="2"/>
  <c r="L228" i="2"/>
  <c r="J228" i="2"/>
  <c r="I228" i="2"/>
  <c r="H228" i="2"/>
  <c r="G228" i="2"/>
  <c r="F228" i="2"/>
  <c r="E228" i="2"/>
  <c r="D228" i="2"/>
  <c r="L227" i="2"/>
  <c r="J227" i="2"/>
  <c r="I227" i="2"/>
  <c r="H227" i="2"/>
  <c r="G227" i="2"/>
  <c r="F227" i="2"/>
  <c r="E227" i="2"/>
  <c r="D227" i="2"/>
  <c r="L226" i="2"/>
  <c r="J226" i="2"/>
  <c r="I226" i="2"/>
  <c r="H226" i="2"/>
  <c r="G226" i="2"/>
  <c r="F226" i="2"/>
  <c r="E226" i="2"/>
  <c r="D226" i="2"/>
  <c r="L225" i="2"/>
  <c r="J225" i="2"/>
  <c r="I225" i="2"/>
  <c r="H225" i="2"/>
  <c r="G225" i="2"/>
  <c r="F225" i="2"/>
  <c r="E225" i="2"/>
  <c r="D225" i="2"/>
  <c r="L224" i="2"/>
  <c r="J224" i="2"/>
  <c r="I224" i="2"/>
  <c r="H224" i="2"/>
  <c r="G224" i="2"/>
  <c r="F224" i="2"/>
  <c r="E224" i="2"/>
  <c r="D224" i="2"/>
  <c r="L223" i="2"/>
  <c r="J223" i="2"/>
  <c r="I223" i="2"/>
  <c r="H223" i="2"/>
  <c r="G223" i="2"/>
  <c r="F223" i="2"/>
  <c r="E223" i="2"/>
  <c r="D223" i="2"/>
  <c r="L222" i="2"/>
  <c r="J222" i="2"/>
  <c r="I222" i="2"/>
  <c r="H222" i="2"/>
  <c r="G222" i="2"/>
  <c r="F222" i="2"/>
  <c r="E222" i="2"/>
  <c r="D222" i="2"/>
  <c r="L221" i="2"/>
  <c r="J221" i="2"/>
  <c r="I221" i="2"/>
  <c r="H221" i="2"/>
  <c r="G221" i="2"/>
  <c r="F221" i="2"/>
  <c r="E221" i="2"/>
  <c r="D221" i="2"/>
  <c r="L220" i="2"/>
  <c r="J220" i="2"/>
  <c r="I220" i="2"/>
  <c r="H220" i="2"/>
  <c r="G220" i="2"/>
  <c r="F220" i="2"/>
  <c r="E220" i="2"/>
  <c r="D220" i="2"/>
  <c r="L219" i="2"/>
  <c r="J219" i="2"/>
  <c r="I219" i="2"/>
  <c r="H219" i="2"/>
  <c r="G219" i="2"/>
  <c r="F219" i="2"/>
  <c r="E219" i="2"/>
  <c r="D219" i="2"/>
  <c r="L218" i="2"/>
  <c r="J218" i="2"/>
  <c r="I218" i="2"/>
  <c r="H218" i="2"/>
  <c r="G218" i="2"/>
  <c r="F218" i="2"/>
  <c r="E218" i="2"/>
  <c r="D218" i="2"/>
  <c r="L217" i="2"/>
  <c r="J217" i="2"/>
  <c r="I217" i="2"/>
  <c r="H217" i="2"/>
  <c r="G217" i="2"/>
  <c r="F217" i="2"/>
  <c r="E217" i="2"/>
  <c r="D217" i="2"/>
  <c r="L216" i="2"/>
  <c r="J216" i="2"/>
  <c r="I216" i="2"/>
  <c r="H216" i="2"/>
  <c r="G216" i="2"/>
  <c r="F216" i="2"/>
  <c r="E216" i="2"/>
  <c r="D216" i="2"/>
  <c r="L215" i="2"/>
  <c r="J215" i="2"/>
  <c r="I215" i="2"/>
  <c r="H215" i="2"/>
  <c r="G215" i="2"/>
  <c r="F215" i="2"/>
  <c r="E215" i="2"/>
  <c r="D215" i="2"/>
  <c r="L214" i="2"/>
  <c r="J214" i="2"/>
  <c r="I214" i="2"/>
  <c r="H214" i="2"/>
  <c r="G214" i="2"/>
  <c r="F214" i="2"/>
  <c r="E214" i="2"/>
  <c r="D214" i="2"/>
  <c r="L213" i="2"/>
  <c r="J213" i="2"/>
  <c r="I213" i="2"/>
  <c r="H213" i="2"/>
  <c r="G213" i="2"/>
  <c r="F213" i="2"/>
  <c r="E213" i="2"/>
  <c r="D213" i="2"/>
  <c r="L212" i="2"/>
  <c r="J212" i="2"/>
  <c r="I212" i="2"/>
  <c r="H212" i="2"/>
  <c r="G212" i="2"/>
  <c r="F212" i="2"/>
  <c r="E212" i="2"/>
  <c r="D212" i="2"/>
  <c r="L211" i="2"/>
  <c r="J211" i="2"/>
  <c r="I211" i="2"/>
  <c r="H211" i="2"/>
  <c r="G211" i="2"/>
  <c r="F211" i="2"/>
  <c r="E211" i="2"/>
  <c r="D211" i="2"/>
  <c r="L210" i="2"/>
  <c r="J210" i="2"/>
  <c r="I210" i="2"/>
  <c r="H210" i="2"/>
  <c r="G210" i="2"/>
  <c r="F210" i="2"/>
  <c r="E210" i="2"/>
  <c r="D210" i="2"/>
  <c r="L209" i="2"/>
  <c r="J209" i="2"/>
  <c r="I209" i="2"/>
  <c r="H209" i="2"/>
  <c r="G209" i="2"/>
  <c r="F209" i="2"/>
  <c r="E209" i="2"/>
  <c r="D209" i="2"/>
  <c r="L208" i="2"/>
  <c r="J208" i="2"/>
  <c r="I208" i="2"/>
  <c r="H208" i="2"/>
  <c r="G208" i="2"/>
  <c r="F208" i="2"/>
  <c r="E208" i="2"/>
  <c r="D208" i="2"/>
  <c r="B205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B137" i="2"/>
  <c r="L135" i="2"/>
  <c r="J135" i="2"/>
  <c r="I135" i="2"/>
  <c r="H135" i="2"/>
  <c r="G135" i="2"/>
  <c r="F135" i="2"/>
  <c r="E135" i="2"/>
  <c r="D135" i="2"/>
  <c r="L134" i="2"/>
  <c r="J134" i="2"/>
  <c r="I134" i="2"/>
  <c r="H134" i="2"/>
  <c r="G134" i="2"/>
  <c r="F134" i="2"/>
  <c r="E134" i="2"/>
  <c r="D134" i="2"/>
  <c r="L133" i="2"/>
  <c r="J133" i="2"/>
  <c r="I133" i="2"/>
  <c r="H133" i="2"/>
  <c r="G133" i="2"/>
  <c r="F133" i="2"/>
  <c r="E133" i="2"/>
  <c r="D133" i="2"/>
  <c r="L132" i="2"/>
  <c r="J132" i="2"/>
  <c r="I132" i="2"/>
  <c r="H132" i="2"/>
  <c r="G132" i="2"/>
  <c r="F132" i="2"/>
  <c r="E132" i="2"/>
  <c r="D132" i="2"/>
  <c r="L131" i="2"/>
  <c r="J131" i="2"/>
  <c r="I131" i="2"/>
  <c r="H131" i="2"/>
  <c r="G131" i="2"/>
  <c r="F131" i="2"/>
  <c r="E131" i="2"/>
  <c r="D131" i="2"/>
  <c r="L130" i="2"/>
  <c r="J130" i="2"/>
  <c r="I130" i="2"/>
  <c r="H130" i="2"/>
  <c r="G130" i="2"/>
  <c r="F130" i="2"/>
  <c r="E130" i="2"/>
  <c r="D130" i="2"/>
  <c r="L129" i="2"/>
  <c r="J129" i="2"/>
  <c r="I129" i="2"/>
  <c r="H129" i="2"/>
  <c r="G129" i="2"/>
  <c r="F129" i="2"/>
  <c r="E129" i="2"/>
  <c r="D129" i="2"/>
  <c r="L128" i="2"/>
  <c r="J128" i="2"/>
  <c r="I128" i="2"/>
  <c r="H128" i="2"/>
  <c r="G128" i="2"/>
  <c r="F128" i="2"/>
  <c r="E128" i="2"/>
  <c r="D128" i="2"/>
  <c r="L127" i="2"/>
  <c r="J127" i="2"/>
  <c r="I127" i="2"/>
  <c r="H127" i="2"/>
  <c r="G127" i="2"/>
  <c r="F127" i="2"/>
  <c r="E127" i="2"/>
  <c r="D127" i="2"/>
  <c r="L126" i="2"/>
  <c r="J126" i="2"/>
  <c r="I126" i="2"/>
  <c r="H126" i="2"/>
  <c r="G126" i="2"/>
  <c r="F126" i="2"/>
  <c r="E126" i="2"/>
  <c r="D126" i="2"/>
  <c r="L125" i="2"/>
  <c r="J125" i="2"/>
  <c r="I125" i="2"/>
  <c r="H125" i="2"/>
  <c r="G125" i="2"/>
  <c r="F125" i="2"/>
  <c r="E125" i="2"/>
  <c r="D125" i="2"/>
  <c r="L124" i="2"/>
  <c r="J124" i="2"/>
  <c r="I124" i="2"/>
  <c r="H124" i="2"/>
  <c r="G124" i="2"/>
  <c r="F124" i="2"/>
  <c r="E124" i="2"/>
  <c r="D124" i="2"/>
  <c r="L123" i="2"/>
  <c r="J123" i="2"/>
  <c r="I123" i="2"/>
  <c r="H123" i="2"/>
  <c r="G123" i="2"/>
  <c r="F123" i="2"/>
  <c r="E123" i="2"/>
  <c r="D123" i="2"/>
  <c r="L122" i="2"/>
  <c r="J122" i="2"/>
  <c r="I122" i="2"/>
  <c r="H122" i="2"/>
  <c r="G122" i="2"/>
  <c r="F122" i="2"/>
  <c r="E122" i="2"/>
  <c r="D122" i="2"/>
  <c r="L121" i="2"/>
  <c r="J121" i="2"/>
  <c r="I121" i="2"/>
  <c r="H121" i="2"/>
  <c r="G121" i="2"/>
  <c r="F121" i="2"/>
  <c r="E121" i="2"/>
  <c r="D121" i="2"/>
  <c r="L120" i="2"/>
  <c r="J120" i="2"/>
  <c r="I120" i="2"/>
  <c r="H120" i="2"/>
  <c r="G120" i="2"/>
  <c r="F120" i="2"/>
  <c r="E120" i="2"/>
  <c r="D120" i="2"/>
  <c r="L119" i="2"/>
  <c r="J119" i="2"/>
  <c r="I119" i="2"/>
  <c r="H119" i="2"/>
  <c r="G119" i="2"/>
  <c r="F119" i="2"/>
  <c r="E119" i="2"/>
  <c r="D119" i="2"/>
  <c r="L118" i="2"/>
  <c r="J118" i="2"/>
  <c r="I118" i="2"/>
  <c r="H118" i="2"/>
  <c r="G118" i="2"/>
  <c r="F118" i="2"/>
  <c r="E118" i="2"/>
  <c r="D118" i="2"/>
  <c r="L117" i="2"/>
  <c r="J117" i="2"/>
  <c r="I117" i="2"/>
  <c r="H117" i="2"/>
  <c r="G117" i="2"/>
  <c r="F117" i="2"/>
  <c r="E117" i="2"/>
  <c r="D117" i="2"/>
  <c r="L116" i="2"/>
  <c r="J116" i="2"/>
  <c r="I116" i="2"/>
  <c r="H116" i="2"/>
  <c r="G116" i="2"/>
  <c r="F116" i="2"/>
  <c r="E116" i="2"/>
  <c r="D116" i="2"/>
  <c r="L115" i="2"/>
  <c r="J115" i="2"/>
  <c r="I115" i="2"/>
  <c r="H115" i="2"/>
  <c r="G115" i="2"/>
  <c r="F115" i="2"/>
  <c r="E115" i="2"/>
  <c r="D115" i="2"/>
  <c r="L114" i="2"/>
  <c r="J114" i="2"/>
  <c r="I114" i="2"/>
  <c r="H114" i="2"/>
  <c r="G114" i="2"/>
  <c r="F114" i="2"/>
  <c r="E114" i="2"/>
  <c r="D114" i="2"/>
  <c r="L113" i="2"/>
  <c r="J113" i="2"/>
  <c r="I113" i="2"/>
  <c r="H113" i="2"/>
  <c r="G113" i="2"/>
  <c r="F113" i="2"/>
  <c r="E113" i="2"/>
  <c r="D113" i="2"/>
  <c r="L112" i="2"/>
  <c r="J112" i="2"/>
  <c r="I112" i="2"/>
  <c r="H112" i="2"/>
  <c r="G112" i="2"/>
  <c r="F112" i="2"/>
  <c r="E112" i="2"/>
  <c r="D112" i="2"/>
  <c r="L111" i="2"/>
  <c r="J111" i="2"/>
  <c r="I111" i="2"/>
  <c r="H111" i="2"/>
  <c r="G111" i="2"/>
  <c r="F111" i="2"/>
  <c r="E111" i="2"/>
  <c r="D111" i="2"/>
  <c r="L110" i="2"/>
  <c r="J110" i="2"/>
  <c r="I110" i="2"/>
  <c r="H110" i="2"/>
  <c r="G110" i="2"/>
  <c r="F110" i="2"/>
  <c r="E110" i="2"/>
  <c r="D110" i="2"/>
  <c r="L109" i="2"/>
  <c r="J109" i="2"/>
  <c r="I109" i="2"/>
  <c r="H109" i="2"/>
  <c r="G109" i="2"/>
  <c r="F109" i="2"/>
  <c r="E109" i="2"/>
  <c r="D109" i="2"/>
  <c r="L108" i="2"/>
  <c r="J108" i="2"/>
  <c r="I108" i="2"/>
  <c r="H108" i="2"/>
  <c r="G108" i="2"/>
  <c r="F108" i="2"/>
  <c r="E108" i="2"/>
  <c r="D108" i="2"/>
  <c r="L107" i="2"/>
  <c r="J107" i="2"/>
  <c r="I107" i="2"/>
  <c r="H107" i="2"/>
  <c r="G107" i="2"/>
  <c r="F107" i="2"/>
  <c r="E107" i="2"/>
  <c r="D107" i="2"/>
  <c r="L106" i="2"/>
  <c r="J106" i="2"/>
  <c r="I106" i="2"/>
  <c r="H106" i="2"/>
  <c r="G106" i="2"/>
  <c r="F106" i="2"/>
  <c r="E106" i="2"/>
  <c r="D106" i="2"/>
  <c r="L105" i="2"/>
  <c r="J105" i="2"/>
  <c r="I105" i="2"/>
  <c r="H105" i="2"/>
  <c r="G105" i="2"/>
  <c r="F105" i="2"/>
  <c r="E105" i="2"/>
  <c r="D105" i="2"/>
  <c r="L104" i="2"/>
  <c r="J104" i="2"/>
  <c r="I104" i="2"/>
  <c r="H104" i="2"/>
  <c r="G104" i="2"/>
  <c r="F104" i="2"/>
  <c r="E104" i="2"/>
  <c r="D104" i="2"/>
  <c r="L103" i="2"/>
  <c r="J103" i="2"/>
  <c r="I103" i="2"/>
  <c r="H103" i="2"/>
  <c r="G103" i="2"/>
  <c r="F103" i="2"/>
  <c r="E103" i="2"/>
  <c r="D103" i="2"/>
  <c r="L102" i="2"/>
  <c r="J102" i="2"/>
  <c r="I102" i="2"/>
  <c r="H102" i="2"/>
  <c r="G102" i="2"/>
  <c r="F102" i="2"/>
  <c r="E102" i="2"/>
  <c r="D102" i="2"/>
  <c r="L101" i="2"/>
  <c r="J101" i="2"/>
  <c r="I101" i="2"/>
  <c r="H101" i="2"/>
  <c r="G101" i="2"/>
  <c r="F101" i="2"/>
  <c r="E101" i="2"/>
  <c r="D101" i="2"/>
  <c r="L100" i="2"/>
  <c r="J100" i="2"/>
  <c r="I100" i="2"/>
  <c r="H100" i="2"/>
  <c r="G100" i="2"/>
  <c r="F100" i="2"/>
  <c r="E100" i="2"/>
  <c r="D100" i="2"/>
  <c r="L99" i="2"/>
  <c r="J99" i="2"/>
  <c r="I99" i="2"/>
  <c r="H99" i="2"/>
  <c r="G99" i="2"/>
  <c r="F99" i="2"/>
  <c r="E99" i="2"/>
  <c r="D99" i="2"/>
  <c r="L98" i="2"/>
  <c r="J98" i="2"/>
  <c r="I98" i="2"/>
  <c r="H98" i="2"/>
  <c r="G98" i="2"/>
  <c r="F98" i="2"/>
  <c r="E98" i="2"/>
  <c r="D98" i="2"/>
  <c r="L97" i="2"/>
  <c r="J97" i="2"/>
  <c r="I97" i="2"/>
  <c r="H97" i="2"/>
  <c r="G97" i="2"/>
  <c r="F97" i="2"/>
  <c r="E97" i="2"/>
  <c r="D97" i="2"/>
  <c r="L96" i="2"/>
  <c r="J96" i="2"/>
  <c r="I96" i="2"/>
  <c r="H96" i="2"/>
  <c r="G96" i="2"/>
  <c r="F96" i="2"/>
  <c r="E96" i="2"/>
  <c r="D96" i="2"/>
  <c r="L95" i="2"/>
  <c r="J95" i="2"/>
  <c r="I95" i="2"/>
  <c r="H95" i="2"/>
  <c r="G95" i="2"/>
  <c r="F95" i="2"/>
  <c r="E95" i="2"/>
  <c r="D95" i="2"/>
  <c r="L94" i="2"/>
  <c r="J94" i="2"/>
  <c r="I94" i="2"/>
  <c r="H94" i="2"/>
  <c r="G94" i="2"/>
  <c r="F94" i="2"/>
  <c r="E94" i="2"/>
  <c r="D94" i="2"/>
  <c r="L93" i="2"/>
  <c r="J93" i="2"/>
  <c r="I93" i="2"/>
  <c r="H93" i="2"/>
  <c r="G93" i="2"/>
  <c r="F93" i="2"/>
  <c r="E93" i="2"/>
  <c r="D93" i="2"/>
  <c r="L92" i="2"/>
  <c r="J92" i="2"/>
  <c r="I92" i="2"/>
  <c r="H92" i="2"/>
  <c r="G92" i="2"/>
  <c r="F92" i="2"/>
  <c r="E92" i="2"/>
  <c r="D92" i="2"/>
  <c r="L91" i="2"/>
  <c r="J91" i="2"/>
  <c r="I91" i="2"/>
  <c r="H91" i="2"/>
  <c r="G91" i="2"/>
  <c r="F91" i="2"/>
  <c r="E91" i="2"/>
  <c r="D91" i="2"/>
  <c r="L90" i="2"/>
  <c r="J90" i="2"/>
  <c r="I90" i="2"/>
  <c r="H90" i="2"/>
  <c r="G90" i="2"/>
  <c r="F90" i="2"/>
  <c r="E90" i="2"/>
  <c r="D90" i="2"/>
  <c r="L89" i="2"/>
  <c r="J89" i="2"/>
  <c r="I89" i="2"/>
  <c r="H89" i="2"/>
  <c r="G89" i="2"/>
  <c r="F89" i="2"/>
  <c r="E89" i="2"/>
  <c r="D89" i="2"/>
  <c r="L88" i="2"/>
  <c r="J88" i="2"/>
  <c r="I88" i="2"/>
  <c r="H88" i="2"/>
  <c r="G88" i="2"/>
  <c r="F88" i="2"/>
  <c r="E88" i="2"/>
  <c r="D88" i="2"/>
  <c r="L87" i="2"/>
  <c r="J87" i="2"/>
  <c r="I87" i="2"/>
  <c r="H87" i="2"/>
  <c r="G87" i="2"/>
  <c r="F87" i="2"/>
  <c r="E87" i="2"/>
  <c r="D87" i="2"/>
  <c r="L86" i="2"/>
  <c r="J86" i="2"/>
  <c r="I86" i="2"/>
  <c r="H86" i="2"/>
  <c r="G86" i="2"/>
  <c r="F86" i="2"/>
  <c r="E86" i="2"/>
  <c r="D86" i="2"/>
  <c r="L85" i="2"/>
  <c r="J85" i="2"/>
  <c r="I85" i="2"/>
  <c r="H85" i="2"/>
  <c r="G85" i="2"/>
  <c r="F85" i="2"/>
  <c r="E85" i="2"/>
  <c r="D85" i="2"/>
  <c r="L84" i="2"/>
  <c r="J84" i="2"/>
  <c r="I84" i="2"/>
  <c r="H84" i="2"/>
  <c r="G84" i="2"/>
  <c r="F84" i="2"/>
  <c r="E84" i="2"/>
  <c r="D84" i="2"/>
  <c r="L83" i="2"/>
  <c r="J83" i="2"/>
  <c r="I83" i="2"/>
  <c r="H83" i="2"/>
  <c r="G83" i="2"/>
  <c r="F83" i="2"/>
  <c r="E83" i="2"/>
  <c r="D83" i="2"/>
  <c r="L82" i="2"/>
  <c r="J82" i="2"/>
  <c r="I82" i="2"/>
  <c r="H82" i="2"/>
  <c r="G82" i="2"/>
  <c r="F82" i="2"/>
  <c r="E82" i="2"/>
  <c r="D82" i="2"/>
  <c r="L81" i="2"/>
  <c r="J81" i="2"/>
  <c r="I81" i="2"/>
  <c r="H81" i="2"/>
  <c r="G81" i="2"/>
  <c r="F81" i="2"/>
  <c r="E81" i="2"/>
  <c r="D81" i="2"/>
  <c r="L80" i="2"/>
  <c r="J80" i="2"/>
  <c r="I80" i="2"/>
  <c r="H80" i="2"/>
  <c r="G80" i="2"/>
  <c r="F80" i="2"/>
  <c r="E80" i="2"/>
  <c r="D80" i="2"/>
  <c r="L79" i="2"/>
  <c r="J79" i="2"/>
  <c r="I79" i="2"/>
  <c r="H79" i="2"/>
  <c r="G79" i="2"/>
  <c r="F79" i="2"/>
  <c r="E79" i="2"/>
  <c r="D79" i="2"/>
  <c r="L78" i="2"/>
  <c r="J78" i="2"/>
  <c r="I78" i="2"/>
  <c r="H78" i="2"/>
  <c r="G78" i="2"/>
  <c r="F78" i="2"/>
  <c r="E78" i="2"/>
  <c r="D78" i="2"/>
  <c r="L77" i="2"/>
  <c r="J77" i="2"/>
  <c r="I77" i="2"/>
  <c r="H77" i="2"/>
  <c r="G77" i="2"/>
  <c r="F77" i="2"/>
  <c r="E77" i="2"/>
  <c r="D77" i="2"/>
  <c r="L76" i="2"/>
  <c r="J76" i="2"/>
  <c r="I76" i="2"/>
  <c r="H76" i="2"/>
  <c r="G76" i="2"/>
  <c r="F76" i="2"/>
  <c r="E76" i="2"/>
  <c r="D76" i="2"/>
  <c r="L75" i="2"/>
  <c r="J75" i="2"/>
  <c r="I75" i="2"/>
  <c r="H75" i="2"/>
  <c r="G75" i="2"/>
  <c r="F75" i="2"/>
  <c r="E75" i="2"/>
  <c r="D75" i="2"/>
  <c r="L74" i="2"/>
  <c r="J74" i="2"/>
  <c r="I74" i="2"/>
  <c r="H74" i="2"/>
  <c r="G74" i="2"/>
  <c r="F74" i="2"/>
  <c r="E74" i="2"/>
  <c r="D74" i="2"/>
  <c r="L73" i="2"/>
  <c r="J73" i="2"/>
  <c r="I73" i="2"/>
  <c r="H73" i="2"/>
  <c r="G73" i="2"/>
  <c r="F73" i="2"/>
  <c r="E73" i="2"/>
  <c r="D73" i="2"/>
  <c r="L72" i="2"/>
  <c r="J72" i="2"/>
  <c r="I72" i="2"/>
  <c r="H72" i="2"/>
  <c r="G72" i="2"/>
  <c r="F72" i="2"/>
  <c r="E72" i="2"/>
  <c r="D72" i="2"/>
  <c r="B69" i="2"/>
  <c r="K67" i="2"/>
  <c r="K66" i="2"/>
  <c r="K65" i="2"/>
  <c r="K269" i="2" s="1"/>
  <c r="K64" i="2"/>
  <c r="K63" i="2"/>
  <c r="K62" i="2"/>
  <c r="K61" i="2"/>
  <c r="K265" i="2" s="1"/>
  <c r="K60" i="2"/>
  <c r="K59" i="2"/>
  <c r="K58" i="2"/>
  <c r="K57" i="2"/>
  <c r="K261" i="2" s="1"/>
  <c r="K56" i="2"/>
  <c r="K55" i="2"/>
  <c r="K54" i="2"/>
  <c r="K53" i="2"/>
  <c r="K257" i="2" s="1"/>
  <c r="K52" i="2"/>
  <c r="K51" i="2"/>
  <c r="K50" i="2"/>
  <c r="K49" i="2"/>
  <c r="K253" i="2" s="1"/>
  <c r="K48" i="2"/>
  <c r="K47" i="2"/>
  <c r="K46" i="2"/>
  <c r="K45" i="2"/>
  <c r="K249" i="2" s="1"/>
  <c r="K44" i="2"/>
  <c r="K43" i="2"/>
  <c r="K42" i="2"/>
  <c r="K41" i="2"/>
  <c r="K245" i="2" s="1"/>
  <c r="K40" i="2"/>
  <c r="K39" i="2"/>
  <c r="K38" i="2"/>
  <c r="K37" i="2"/>
  <c r="K241" i="2" s="1"/>
  <c r="K36" i="2"/>
  <c r="K35" i="2"/>
  <c r="K34" i="2"/>
  <c r="K33" i="2"/>
  <c r="K237" i="2" s="1"/>
  <c r="K32" i="2"/>
  <c r="K31" i="2"/>
  <c r="K30" i="2"/>
  <c r="K29" i="2"/>
  <c r="K233" i="2" s="1"/>
  <c r="K28" i="2"/>
  <c r="K27" i="2"/>
  <c r="K26" i="2"/>
  <c r="K25" i="2"/>
  <c r="K229" i="2" s="1"/>
  <c r="K24" i="2"/>
  <c r="K23" i="2"/>
  <c r="K22" i="2"/>
  <c r="K226" i="2" s="1"/>
  <c r="K21" i="2"/>
  <c r="K225" i="2" s="1"/>
  <c r="K20" i="2"/>
  <c r="K224" i="2" s="1"/>
  <c r="K19" i="2"/>
  <c r="K223" i="2" s="1"/>
  <c r="K18" i="2"/>
  <c r="K222" i="2" s="1"/>
  <c r="K17" i="2"/>
  <c r="K85" i="2" s="1"/>
  <c r="K16" i="2"/>
  <c r="K220" i="2" s="1"/>
  <c r="K15" i="2"/>
  <c r="K219" i="2" s="1"/>
  <c r="K14" i="2"/>
  <c r="K218" i="2" s="1"/>
  <c r="K13" i="2"/>
  <c r="K217" i="2" s="1"/>
  <c r="K12" i="2"/>
  <c r="K216" i="2" s="1"/>
  <c r="K11" i="2"/>
  <c r="K215" i="2" s="1"/>
  <c r="K10" i="2"/>
  <c r="K214" i="2" s="1"/>
  <c r="K9" i="2"/>
  <c r="K213" i="2" s="1"/>
  <c r="K8" i="2"/>
  <c r="K212" i="2" s="1"/>
  <c r="K7" i="2"/>
  <c r="K211" i="2" s="1"/>
  <c r="K6" i="2"/>
  <c r="K210" i="2" s="1"/>
  <c r="K5" i="2"/>
  <c r="K209" i="2" s="1"/>
  <c r="K4" i="2"/>
  <c r="K208" i="2" s="1"/>
  <c r="B69" i="1"/>
  <c r="B137" i="1"/>
  <c r="B205" i="1"/>
  <c r="B273" i="1"/>
  <c r="L174" i="4" l="1"/>
  <c r="I202" i="4"/>
  <c r="D193" i="4"/>
  <c r="F194" i="4"/>
  <c r="F172" i="4"/>
  <c r="J179" i="4"/>
  <c r="L169" i="4"/>
  <c r="E200" i="4"/>
  <c r="H188" i="4"/>
  <c r="E179" i="4"/>
  <c r="H156" i="4"/>
  <c r="E163" i="4"/>
  <c r="F156" i="4"/>
  <c r="J148" i="4"/>
  <c r="J165" i="4"/>
  <c r="G200" i="4"/>
  <c r="G192" i="4"/>
  <c r="G142" i="4"/>
  <c r="I187" i="4"/>
  <c r="D179" i="4"/>
  <c r="I147" i="4"/>
  <c r="D177" i="4"/>
  <c r="D171" i="4"/>
  <c r="J186" i="4"/>
  <c r="L166" i="4"/>
  <c r="E196" i="4"/>
  <c r="F197" i="4"/>
  <c r="L143" i="4"/>
  <c r="L186" i="4"/>
  <c r="I172" i="4"/>
  <c r="J177" i="4"/>
  <c r="J147" i="4"/>
  <c r="J166" i="4"/>
  <c r="J187" i="4"/>
  <c r="J171" i="4"/>
  <c r="J194" i="4"/>
  <c r="J174" i="4"/>
  <c r="J198" i="4"/>
  <c r="J163" i="4"/>
  <c r="J181" i="4"/>
  <c r="I170" i="4"/>
  <c r="I194" i="4"/>
  <c r="I150" i="4"/>
  <c r="I173" i="4"/>
  <c r="I195" i="4"/>
  <c r="I184" i="4"/>
  <c r="I192" i="4"/>
  <c r="I163" i="4"/>
  <c r="I190" i="4"/>
  <c r="I186" i="4"/>
  <c r="H201" i="4"/>
  <c r="H199" i="4"/>
  <c r="H183" i="4"/>
  <c r="H170" i="4"/>
  <c r="H192" i="4"/>
  <c r="H172" i="4"/>
  <c r="H161" i="4"/>
  <c r="H181" i="4"/>
  <c r="H165" i="4"/>
  <c r="G201" i="4"/>
  <c r="G168" i="4"/>
  <c r="G171" i="4"/>
  <c r="G186" i="4"/>
  <c r="G161" i="4"/>
  <c r="G149" i="4"/>
  <c r="G198" i="4"/>
  <c r="G177" i="4"/>
  <c r="G195" i="4"/>
  <c r="G163" i="4"/>
  <c r="G196" i="4"/>
  <c r="F167" i="4"/>
  <c r="F166" i="4"/>
  <c r="F164" i="4"/>
  <c r="F175" i="4"/>
  <c r="F182" i="4"/>
  <c r="F151" i="4"/>
  <c r="F146" i="4"/>
  <c r="F180" i="4"/>
  <c r="F200" i="4"/>
  <c r="F161" i="4"/>
  <c r="F142" i="4"/>
  <c r="F199" i="4"/>
  <c r="F202" i="4"/>
  <c r="F189" i="4"/>
  <c r="F196" i="4"/>
  <c r="F193" i="4"/>
  <c r="F198" i="4"/>
  <c r="E145" i="4"/>
  <c r="E185" i="4"/>
  <c r="E197" i="4"/>
  <c r="E155" i="4"/>
  <c r="E154" i="4"/>
  <c r="E192" i="4"/>
  <c r="E158" i="4"/>
  <c r="E177" i="4"/>
  <c r="E189" i="4"/>
  <c r="E168" i="4"/>
  <c r="D158" i="4"/>
  <c r="D189" i="4"/>
  <c r="D162" i="4"/>
  <c r="D160" i="4"/>
  <c r="D194" i="4"/>
  <c r="D174" i="4"/>
  <c r="D200" i="4"/>
  <c r="K304" i="4"/>
  <c r="D202" i="4"/>
  <c r="D170" i="4"/>
  <c r="D154" i="4"/>
  <c r="D147" i="4"/>
  <c r="D198" i="4"/>
  <c r="D166" i="4"/>
  <c r="L162" i="4"/>
  <c r="L182" i="4"/>
  <c r="L171" i="4"/>
  <c r="L142" i="4"/>
  <c r="L178" i="4"/>
  <c r="L192" i="4"/>
  <c r="L168" i="4"/>
  <c r="L163" i="4"/>
  <c r="K293" i="4"/>
  <c r="L194" i="4"/>
  <c r="L158" i="4"/>
  <c r="K276" i="4"/>
  <c r="K335" i="4"/>
  <c r="L152" i="4"/>
  <c r="E195" i="4"/>
  <c r="E184" i="4"/>
  <c r="J141" i="4"/>
  <c r="J146" i="4"/>
  <c r="J151" i="4"/>
  <c r="J161" i="4"/>
  <c r="J199" i="4"/>
  <c r="J149" i="4"/>
  <c r="J158" i="4"/>
  <c r="J183" i="4"/>
  <c r="J193" i="4"/>
  <c r="J159" i="4"/>
  <c r="J155" i="4"/>
  <c r="J191" i="4"/>
  <c r="J153" i="4"/>
  <c r="J173" i="4"/>
  <c r="J185" i="4"/>
  <c r="J170" i="4"/>
  <c r="J201" i="4"/>
  <c r="G184" i="4"/>
  <c r="G176" i="4"/>
  <c r="G160" i="4"/>
  <c r="I155" i="4"/>
  <c r="G187" i="4"/>
  <c r="G179" i="4"/>
  <c r="J178" i="4"/>
  <c r="D152" i="4"/>
  <c r="D167" i="4"/>
  <c r="D141" i="4"/>
  <c r="D142" i="4"/>
  <c r="D155" i="4"/>
  <c r="D175" i="4"/>
  <c r="D168" i="4"/>
  <c r="D176" i="4"/>
  <c r="D180" i="4"/>
  <c r="D145" i="4"/>
  <c r="D182" i="4"/>
  <c r="D146" i="4"/>
  <c r="D159" i="4"/>
  <c r="D143" i="4"/>
  <c r="D161" i="4"/>
  <c r="D183" i="4"/>
  <c r="E178" i="4"/>
  <c r="D140" i="4"/>
  <c r="F178" i="4"/>
  <c r="L144" i="4"/>
  <c r="L149" i="4"/>
  <c r="L159" i="4"/>
  <c r="L150" i="4"/>
  <c r="L161" i="4"/>
  <c r="L147" i="4"/>
  <c r="L156" i="4"/>
  <c r="L196" i="4"/>
  <c r="L164" i="4"/>
  <c r="L172" i="4"/>
  <c r="L148" i="4"/>
  <c r="L157" i="4"/>
  <c r="L153" i="4"/>
  <c r="L151" i="4"/>
  <c r="L180" i="4"/>
  <c r="L198" i="4"/>
  <c r="F150" i="4"/>
  <c r="E143" i="4"/>
  <c r="E162" i="4"/>
  <c r="E148" i="4"/>
  <c r="E149" i="4"/>
  <c r="E153" i="4"/>
  <c r="E146" i="4"/>
  <c r="E193" i="4"/>
  <c r="E187" i="4"/>
  <c r="E156" i="4"/>
  <c r="E140" i="4"/>
  <c r="E152" i="4"/>
  <c r="E165" i="4"/>
  <c r="E167" i="4"/>
  <c r="E170" i="4"/>
  <c r="E173" i="4"/>
  <c r="E150" i="4"/>
  <c r="E159" i="4"/>
  <c r="E201" i="4"/>
  <c r="L140" i="4"/>
  <c r="E190" i="4"/>
  <c r="E182" i="4"/>
  <c r="F170" i="4"/>
  <c r="F154" i="4"/>
  <c r="I146" i="4"/>
  <c r="F201" i="4"/>
  <c r="D199" i="4"/>
  <c r="L191" i="4"/>
  <c r="L197" i="4"/>
  <c r="G190" i="4"/>
  <c r="I199" i="4"/>
  <c r="D192" i="4"/>
  <c r="J189" i="4"/>
  <c r="J184" i="4"/>
  <c r="H178" i="4"/>
  <c r="J176" i="4"/>
  <c r="H166" i="4"/>
  <c r="H158" i="4"/>
  <c r="H198" i="4"/>
  <c r="I188" i="4"/>
  <c r="F183" i="4"/>
  <c r="D181" i="4"/>
  <c r="I176" i="4"/>
  <c r="H169" i="4"/>
  <c r="D165" i="4"/>
  <c r="G199" i="4"/>
  <c r="F186" i="4"/>
  <c r="L176" i="4"/>
  <c r="L160" i="4"/>
  <c r="F181" i="4"/>
  <c r="H171" i="4"/>
  <c r="E160" i="4"/>
  <c r="K152" i="4"/>
  <c r="H143" i="4"/>
  <c r="H159" i="4"/>
  <c r="H150" i="4"/>
  <c r="I141" i="4"/>
  <c r="G154" i="4"/>
  <c r="L141" i="4"/>
  <c r="G178" i="4"/>
  <c r="J154" i="4"/>
  <c r="H144" i="4"/>
  <c r="H167" i="4"/>
  <c r="F155" i="4"/>
  <c r="F159" i="4"/>
  <c r="F153" i="4"/>
  <c r="F173" i="4"/>
  <c r="F190" i="4"/>
  <c r="F141" i="4"/>
  <c r="F143" i="4"/>
  <c r="F140" i="4"/>
  <c r="F144" i="4"/>
  <c r="F157" i="4"/>
  <c r="F165" i="4"/>
  <c r="F169" i="4"/>
  <c r="F185" i="4"/>
  <c r="F192" i="4"/>
  <c r="H148" i="4"/>
  <c r="H157" i="4"/>
  <c r="H153" i="4"/>
  <c r="H180" i="4"/>
  <c r="H151" i="4"/>
  <c r="H163" i="4"/>
  <c r="H196" i="4"/>
  <c r="H152" i="4"/>
  <c r="H141" i="4"/>
  <c r="H142" i="4"/>
  <c r="H155" i="4"/>
  <c r="H175" i="4"/>
  <c r="H187" i="4"/>
  <c r="H160" i="4"/>
  <c r="H168" i="4"/>
  <c r="H176" i="4"/>
  <c r="G166" i="4"/>
  <c r="I158" i="4"/>
  <c r="J150" i="4"/>
  <c r="I144" i="4"/>
  <c r="I166" i="4"/>
  <c r="I145" i="4"/>
  <c r="I169" i="4"/>
  <c r="I171" i="4"/>
  <c r="I175" i="4"/>
  <c r="I160" i="4"/>
  <c r="I143" i="4"/>
  <c r="I162" i="4"/>
  <c r="I148" i="4"/>
  <c r="I149" i="4"/>
  <c r="I153" i="4"/>
  <c r="I181" i="4"/>
  <c r="I189" i="4"/>
  <c r="I178" i="4"/>
  <c r="I193" i="4"/>
  <c r="I183" i="4"/>
  <c r="G141" i="4"/>
  <c r="G193" i="4"/>
  <c r="G146" i="4"/>
  <c r="G147" i="4"/>
  <c r="G144" i="4"/>
  <c r="G191" i="4"/>
  <c r="G145" i="4"/>
  <c r="G150" i="4"/>
  <c r="G151" i="4"/>
  <c r="G162" i="4"/>
  <c r="G148" i="4"/>
  <c r="G157" i="4"/>
  <c r="G180" i="4"/>
  <c r="G197" i="4"/>
  <c r="G165" i="4"/>
  <c r="G173" i="4"/>
  <c r="G185" i="4"/>
  <c r="J162" i="4"/>
  <c r="J190" i="4"/>
  <c r="J182" i="4"/>
  <c r="G174" i="4"/>
  <c r="F162" i="4"/>
  <c r="E198" i="4"/>
  <c r="H195" i="4"/>
  <c r="H191" i="4"/>
  <c r="G202" i="4"/>
  <c r="I200" i="4"/>
  <c r="H197" i="4"/>
  <c r="L193" i="4"/>
  <c r="L189" i="4"/>
  <c r="L202" i="4"/>
  <c r="E199" i="4"/>
  <c r="I191" i="4"/>
  <c r="J188" i="4"/>
  <c r="D186" i="4"/>
  <c r="F184" i="4"/>
  <c r="E181" i="4"/>
  <c r="D178" i="4"/>
  <c r="F176" i="4"/>
  <c r="L170" i="4"/>
  <c r="F168" i="4"/>
  <c r="F160" i="4"/>
  <c r="L154" i="4"/>
  <c r="J202" i="4"/>
  <c r="F195" i="4"/>
  <c r="H190" i="4"/>
  <c r="H185" i="4"/>
  <c r="G182" i="4"/>
  <c r="I180" i="4"/>
  <c r="L177" i="4"/>
  <c r="E176" i="4"/>
  <c r="H173" i="4"/>
  <c r="D169" i="4"/>
  <c r="I164" i="4"/>
  <c r="E202" i="4"/>
  <c r="D196" i="4"/>
  <c r="L190" i="4"/>
  <c r="H184" i="4"/>
  <c r="I179" i="4"/>
  <c r="G169" i="4"/>
  <c r="H164" i="4"/>
  <c r="H194" i="4"/>
  <c r="G189" i="4"/>
  <c r="L183" i="4"/>
  <c r="H179" i="4"/>
  <c r="I174" i="4"/>
  <c r="F177" i="4"/>
  <c r="L167" i="4"/>
  <c r="I159" i="4"/>
  <c r="D156" i="4"/>
  <c r="G152" i="4"/>
  <c r="F145" i="4"/>
  <c r="I182" i="4"/>
  <c r="G164" i="4"/>
  <c r="L155" i="4"/>
  <c r="D150" i="4"/>
  <c r="L146" i="4"/>
  <c r="E141" i="4"/>
  <c r="E166" i="4"/>
  <c r="I157" i="4"/>
  <c r="D153" i="4"/>
  <c r="H149" i="4"/>
  <c r="J143" i="4"/>
  <c r="I140" i="4"/>
  <c r="G172" i="4"/>
  <c r="I161" i="4"/>
  <c r="D157" i="4"/>
  <c r="E151" i="4"/>
  <c r="D144" i="4"/>
  <c r="I142" i="4"/>
  <c r="L195" i="4"/>
  <c r="L187" i="4"/>
  <c r="D201" i="4"/>
  <c r="J195" i="4"/>
  <c r="E188" i="4"/>
  <c r="H186" i="4"/>
  <c r="H182" i="4"/>
  <c r="H174" i="4"/>
  <c r="J168" i="4"/>
  <c r="J160" i="4"/>
  <c r="G155" i="4"/>
  <c r="J152" i="4"/>
  <c r="I196" i="4"/>
  <c r="L185" i="4"/>
  <c r="F179" i="4"/>
  <c r="L173" i="4"/>
  <c r="E172" i="4"/>
  <c r="J167" i="4"/>
  <c r="F163" i="4"/>
  <c r="J192" i="4"/>
  <c r="G181" i="4"/>
  <c r="D172" i="4"/>
  <c r="F191" i="4"/>
  <c r="E186" i="4"/>
  <c r="L175" i="4"/>
  <c r="F149" i="4"/>
  <c r="J145" i="4"/>
  <c r="E183" i="4"/>
  <c r="E171" i="4"/>
  <c r="G156" i="4"/>
  <c r="J144" i="4"/>
  <c r="I167" i="4"/>
  <c r="F147" i="4"/>
  <c r="E144" i="4"/>
  <c r="E194" i="4"/>
  <c r="G158" i="4"/>
  <c r="I151" i="4"/>
  <c r="D148" i="4"/>
  <c r="L200" i="4"/>
  <c r="L184" i="4"/>
  <c r="D187" i="4"/>
  <c r="E147" i="4"/>
  <c r="L179" i="4"/>
  <c r="G140" i="4"/>
  <c r="H140" i="4"/>
  <c r="H202" i="4"/>
  <c r="L199" i="4"/>
  <c r="J197" i="4"/>
  <c r="D195" i="4"/>
  <c r="D191" i="4"/>
  <c r="L201" i="4"/>
  <c r="D197" i="4"/>
  <c r="H193" i="4"/>
  <c r="H189" i="4"/>
  <c r="H200" i="4"/>
  <c r="J196" i="4"/>
  <c r="G194" i="4"/>
  <c r="E191" i="4"/>
  <c r="F188" i="4"/>
  <c r="I185" i="4"/>
  <c r="G183" i="4"/>
  <c r="J180" i="4"/>
  <c r="I177" i="4"/>
  <c r="G175" i="4"/>
  <c r="J172" i="4"/>
  <c r="G167" i="4"/>
  <c r="J164" i="4"/>
  <c r="H162" i="4"/>
  <c r="G159" i="4"/>
  <c r="J156" i="4"/>
  <c r="H154" i="4"/>
  <c r="I197" i="4"/>
  <c r="D190" i="4"/>
  <c r="F187" i="4"/>
  <c r="D185" i="4"/>
  <c r="L181" i="4"/>
  <c r="E180" i="4"/>
  <c r="H177" i="4"/>
  <c r="J175" i="4"/>
  <c r="D173" i="4"/>
  <c r="F171" i="4"/>
  <c r="I168" i="4"/>
  <c r="L165" i="4"/>
  <c r="E164" i="4"/>
  <c r="J200" i="4"/>
  <c r="D184" i="4"/>
  <c r="F174" i="4"/>
  <c r="D164" i="4"/>
  <c r="I201" i="4"/>
  <c r="G188" i="4"/>
  <c r="E174" i="4"/>
  <c r="J169" i="4"/>
  <c r="D163" i="4"/>
  <c r="F158" i="4"/>
  <c r="I154" i="4"/>
  <c r="D151" i="4"/>
  <c r="H147" i="4"/>
  <c r="E175" i="4"/>
  <c r="E169" i="4"/>
  <c r="J157" i="4"/>
  <c r="F152" i="4"/>
  <c r="H146" i="4"/>
  <c r="G143" i="4"/>
  <c r="J140" i="4"/>
  <c r="D188" i="4"/>
  <c r="I165" i="4"/>
  <c r="E157" i="4"/>
  <c r="I152" i="4"/>
  <c r="D149" i="4"/>
  <c r="L145" i="4"/>
  <c r="I198" i="4"/>
  <c r="L188" i="4"/>
  <c r="G170" i="4"/>
  <c r="E161" i="4"/>
  <c r="I156" i="4"/>
  <c r="G153" i="4"/>
  <c r="J142" i="4"/>
  <c r="E142" i="4"/>
  <c r="K168" i="4"/>
  <c r="K140" i="4"/>
  <c r="K164" i="4"/>
  <c r="K156" i="4"/>
  <c r="K143" i="4"/>
  <c r="K195" i="4"/>
  <c r="K187" i="4"/>
  <c r="K179" i="4"/>
  <c r="K171" i="4"/>
  <c r="K163" i="4"/>
  <c r="K155" i="4"/>
  <c r="K279" i="4"/>
  <c r="K301" i="4"/>
  <c r="K192" i="4"/>
  <c r="K280" i="4"/>
  <c r="K154" i="4"/>
  <c r="K198" i="4"/>
  <c r="K190" i="4"/>
  <c r="K182" i="4"/>
  <c r="K174" i="4"/>
  <c r="K166" i="4"/>
  <c r="K294" i="4"/>
  <c r="K278" i="4"/>
  <c r="K309" i="4"/>
  <c r="K200" i="4"/>
  <c r="K184" i="4"/>
  <c r="K300" i="4"/>
  <c r="K158" i="4"/>
  <c r="K149" i="4"/>
  <c r="K201" i="4"/>
  <c r="K193" i="4"/>
  <c r="K177" i="4"/>
  <c r="K172" i="4"/>
  <c r="K331" i="4"/>
  <c r="K323" i="4"/>
  <c r="K315" i="4"/>
  <c r="K307" i="4"/>
  <c r="K299" i="4"/>
  <c r="K291" i="4"/>
  <c r="K181" i="4"/>
  <c r="K289" i="4"/>
  <c r="K176" i="4"/>
  <c r="K160" i="4"/>
  <c r="K150" i="4"/>
  <c r="K334" i="4"/>
  <c r="K326" i="4"/>
  <c r="K318" i="4"/>
  <c r="K310" i="4"/>
  <c r="K302" i="4"/>
  <c r="K290" i="4"/>
  <c r="K185" i="4"/>
  <c r="K161" i="4"/>
  <c r="K336" i="4"/>
  <c r="K320" i="4"/>
  <c r="K288" i="4"/>
  <c r="K145" i="4"/>
  <c r="K337" i="4"/>
  <c r="K329" i="4"/>
  <c r="K313" i="4"/>
  <c r="K281" i="4"/>
  <c r="K308" i="4"/>
  <c r="K157" i="4"/>
  <c r="K148" i="4"/>
  <c r="K151" i="4"/>
  <c r="K199" i="4"/>
  <c r="K191" i="4"/>
  <c r="K183" i="4"/>
  <c r="K175" i="4"/>
  <c r="K167" i="4"/>
  <c r="K159" i="4"/>
  <c r="K287" i="4"/>
  <c r="K317" i="4"/>
  <c r="K277" i="4"/>
  <c r="K312" i="4"/>
  <c r="K146" i="4"/>
  <c r="K202" i="4"/>
  <c r="K194" i="4"/>
  <c r="K186" i="4"/>
  <c r="K178" i="4"/>
  <c r="K170" i="4"/>
  <c r="K162" i="4"/>
  <c r="K286" i="4"/>
  <c r="K321" i="4"/>
  <c r="K297" i="4"/>
  <c r="K196" i="4"/>
  <c r="K180" i="4"/>
  <c r="K141" i="4"/>
  <c r="K197" i="4"/>
  <c r="K189" i="4"/>
  <c r="K169" i="4"/>
  <c r="K188" i="4"/>
  <c r="K292" i="4"/>
  <c r="K144" i="4"/>
  <c r="K147" i="4"/>
  <c r="K327" i="4"/>
  <c r="K319" i="4"/>
  <c r="K311" i="4"/>
  <c r="K303" i="4"/>
  <c r="K295" i="4"/>
  <c r="K283" i="4"/>
  <c r="K165" i="4"/>
  <c r="K328" i="4"/>
  <c r="K296" i="4"/>
  <c r="K142" i="4"/>
  <c r="K338" i="4"/>
  <c r="K330" i="4"/>
  <c r="K322" i="4"/>
  <c r="K314" i="4"/>
  <c r="K306" i="4"/>
  <c r="K298" i="4"/>
  <c r="K282" i="4"/>
  <c r="K173" i="4"/>
  <c r="K285" i="4"/>
  <c r="K332" i="4"/>
  <c r="K316" i="4"/>
  <c r="K153" i="4"/>
  <c r="K333" i="4"/>
  <c r="K325" i="4"/>
  <c r="K305" i="4"/>
  <c r="K324" i="4"/>
  <c r="K284" i="4"/>
  <c r="K109" i="2"/>
  <c r="K125" i="2"/>
  <c r="E291" i="2"/>
  <c r="E306" i="2"/>
  <c r="I306" i="2"/>
  <c r="D284" i="2"/>
  <c r="F140" i="2"/>
  <c r="J140" i="2"/>
  <c r="F290" i="2"/>
  <c r="J290" i="2"/>
  <c r="H284" i="2"/>
  <c r="K93" i="2"/>
  <c r="G289" i="2"/>
  <c r="K124" i="3"/>
  <c r="I307" i="3"/>
  <c r="K76" i="3"/>
  <c r="F283" i="3"/>
  <c r="J283" i="3"/>
  <c r="F291" i="3"/>
  <c r="D140" i="3"/>
  <c r="H140" i="3"/>
  <c r="K92" i="3"/>
  <c r="G290" i="3"/>
  <c r="E307" i="3"/>
  <c r="K108" i="3"/>
  <c r="D285" i="3"/>
  <c r="H285" i="3"/>
  <c r="D336" i="3"/>
  <c r="H336" i="3"/>
  <c r="H337" i="3"/>
  <c r="D338" i="3"/>
  <c r="H338" i="3"/>
  <c r="D180" i="3"/>
  <c r="L151" i="3"/>
  <c r="G160" i="3"/>
  <c r="J165" i="3"/>
  <c r="I163" i="3"/>
  <c r="D147" i="3"/>
  <c r="H147" i="3"/>
  <c r="D151" i="3"/>
  <c r="D154" i="3"/>
  <c r="H154" i="3"/>
  <c r="D157" i="3"/>
  <c r="H155" i="3"/>
  <c r="D156" i="3"/>
  <c r="H156" i="3"/>
  <c r="F181" i="3"/>
  <c r="F189" i="3"/>
  <c r="L147" i="3"/>
  <c r="F154" i="3"/>
  <c r="J191" i="3"/>
  <c r="E149" i="3"/>
  <c r="I149" i="3"/>
  <c r="E150" i="3"/>
  <c r="I150" i="3"/>
  <c r="H182" i="3"/>
  <c r="L155" i="3"/>
  <c r="G161" i="3"/>
  <c r="L140" i="3"/>
  <c r="G141" i="3"/>
  <c r="G142" i="3"/>
  <c r="L142" i="3"/>
  <c r="G143" i="3"/>
  <c r="L184" i="3"/>
  <c r="G144" i="3"/>
  <c r="F145" i="3"/>
  <c r="J145" i="3"/>
  <c r="G196" i="2"/>
  <c r="L142" i="2"/>
  <c r="G143" i="2"/>
  <c r="G144" i="2"/>
  <c r="G146" i="2"/>
  <c r="G148" i="2"/>
  <c r="G150" i="2"/>
  <c r="G152" i="2"/>
  <c r="G154" i="2"/>
  <c r="G156" i="2"/>
  <c r="G161" i="2"/>
  <c r="G142" i="2"/>
  <c r="D142" i="2"/>
  <c r="H142" i="2"/>
  <c r="E170" i="2"/>
  <c r="I201" i="2"/>
  <c r="E141" i="2"/>
  <c r="I189" i="2"/>
  <c r="E143" i="2"/>
  <c r="I143" i="2"/>
  <c r="E145" i="2"/>
  <c r="I145" i="2"/>
  <c r="E147" i="2"/>
  <c r="I147" i="2"/>
  <c r="E149" i="2"/>
  <c r="I149" i="2"/>
  <c r="E151" i="2"/>
  <c r="I151" i="2"/>
  <c r="E153" i="2"/>
  <c r="I153" i="2"/>
  <c r="E155" i="2"/>
  <c r="I155" i="2"/>
  <c r="E158" i="2"/>
  <c r="I160" i="2"/>
  <c r="K217" i="3"/>
  <c r="K81" i="3"/>
  <c r="F147" i="3"/>
  <c r="G158" i="3"/>
  <c r="G159" i="3"/>
  <c r="J161" i="3"/>
  <c r="I165" i="3"/>
  <c r="D170" i="3"/>
  <c r="H172" i="3"/>
  <c r="F177" i="3"/>
  <c r="E182" i="3"/>
  <c r="D187" i="3"/>
  <c r="L188" i="3"/>
  <c r="L190" i="3"/>
  <c r="F193" i="3"/>
  <c r="I198" i="3"/>
  <c r="D141" i="3"/>
  <c r="J144" i="3"/>
  <c r="H151" i="3"/>
  <c r="D188" i="3"/>
  <c r="K74" i="3"/>
  <c r="K210" i="3"/>
  <c r="K214" i="3"/>
  <c r="K78" i="3"/>
  <c r="K218" i="3"/>
  <c r="K82" i="3"/>
  <c r="K226" i="3"/>
  <c r="K90" i="3"/>
  <c r="K230" i="3"/>
  <c r="K94" i="3"/>
  <c r="K234" i="3"/>
  <c r="K98" i="3"/>
  <c r="K238" i="3"/>
  <c r="K102" i="3"/>
  <c r="E140" i="3"/>
  <c r="I140" i="3"/>
  <c r="D142" i="3"/>
  <c r="H142" i="3"/>
  <c r="D144" i="3"/>
  <c r="H144" i="3"/>
  <c r="L144" i="3"/>
  <c r="G145" i="3"/>
  <c r="G146" i="3"/>
  <c r="L146" i="3"/>
  <c r="G147" i="3"/>
  <c r="G148" i="3"/>
  <c r="K80" i="3"/>
  <c r="F149" i="3"/>
  <c r="J149" i="3"/>
  <c r="F151" i="3"/>
  <c r="J151" i="3"/>
  <c r="E153" i="3"/>
  <c r="I153" i="3"/>
  <c r="E154" i="3"/>
  <c r="I154" i="3"/>
  <c r="E155" i="3"/>
  <c r="I155" i="3"/>
  <c r="E156" i="3"/>
  <c r="I156" i="3"/>
  <c r="D158" i="3"/>
  <c r="H158" i="3"/>
  <c r="D159" i="3"/>
  <c r="H159" i="3"/>
  <c r="D160" i="3"/>
  <c r="H160" i="3"/>
  <c r="G162" i="3"/>
  <c r="L162" i="3"/>
  <c r="G163" i="3"/>
  <c r="L163" i="3"/>
  <c r="G164" i="3"/>
  <c r="K96" i="3"/>
  <c r="F165" i="3"/>
  <c r="F167" i="3"/>
  <c r="E170" i="3"/>
  <c r="I170" i="3"/>
  <c r="D174" i="3"/>
  <c r="D175" i="3"/>
  <c r="H175" i="3"/>
  <c r="D176" i="3"/>
  <c r="H176" i="3"/>
  <c r="L178" i="3"/>
  <c r="L179" i="3"/>
  <c r="G180" i="3"/>
  <c r="K112" i="3"/>
  <c r="J181" i="3"/>
  <c r="F183" i="3"/>
  <c r="E186" i="3"/>
  <c r="I186" i="3"/>
  <c r="D190" i="3"/>
  <c r="D191" i="3"/>
  <c r="H191" i="3"/>
  <c r="D192" i="3"/>
  <c r="H192" i="3"/>
  <c r="L194" i="3"/>
  <c r="L195" i="3"/>
  <c r="G196" i="3"/>
  <c r="K128" i="3"/>
  <c r="J197" i="3"/>
  <c r="F199" i="3"/>
  <c r="E202" i="3"/>
  <c r="I202" i="3"/>
  <c r="F140" i="3"/>
  <c r="H141" i="3"/>
  <c r="J142" i="3"/>
  <c r="L143" i="3"/>
  <c r="F148" i="3"/>
  <c r="H149" i="3"/>
  <c r="J150" i="3"/>
  <c r="D155" i="3"/>
  <c r="F156" i="3"/>
  <c r="H157" i="3"/>
  <c r="H166" i="3"/>
  <c r="L168" i="3"/>
  <c r="J183" i="3"/>
  <c r="D196" i="3"/>
  <c r="H198" i="3"/>
  <c r="L200" i="3"/>
  <c r="K222" i="3"/>
  <c r="K209" i="3"/>
  <c r="K292" i="3" s="1"/>
  <c r="K73" i="3"/>
  <c r="J147" i="3"/>
  <c r="E151" i="3"/>
  <c r="E152" i="3"/>
  <c r="L156" i="3"/>
  <c r="L158" i="3"/>
  <c r="F161" i="3"/>
  <c r="J163" i="3"/>
  <c r="I166" i="3"/>
  <c r="D171" i="3"/>
  <c r="L172" i="3"/>
  <c r="L175" i="3"/>
  <c r="F179" i="3"/>
  <c r="I182" i="3"/>
  <c r="H186" i="3"/>
  <c r="H188" i="3"/>
  <c r="L191" i="3"/>
  <c r="F195" i="3"/>
  <c r="J195" i="3"/>
  <c r="D202" i="3"/>
  <c r="H143" i="3"/>
  <c r="D149" i="3"/>
  <c r="L153" i="3"/>
  <c r="J175" i="3"/>
  <c r="H190" i="3"/>
  <c r="K211" i="3"/>
  <c r="K75" i="3"/>
  <c r="K215" i="3"/>
  <c r="K79" i="3"/>
  <c r="K219" i="3"/>
  <c r="K83" i="3"/>
  <c r="E141" i="3"/>
  <c r="I141" i="3"/>
  <c r="E142" i="3"/>
  <c r="I142" i="3"/>
  <c r="E143" i="3"/>
  <c r="I143" i="3"/>
  <c r="E144" i="3"/>
  <c r="I144" i="3"/>
  <c r="D146" i="3"/>
  <c r="H146" i="3"/>
  <c r="D148" i="3"/>
  <c r="H148" i="3"/>
  <c r="L148" i="3"/>
  <c r="G149" i="3"/>
  <c r="G150" i="3"/>
  <c r="L150" i="3"/>
  <c r="G151" i="3"/>
  <c r="G152" i="3"/>
  <c r="K84" i="3"/>
  <c r="F153" i="3"/>
  <c r="J153" i="3"/>
  <c r="F155" i="3"/>
  <c r="J155" i="3"/>
  <c r="E157" i="3"/>
  <c r="I157" i="3"/>
  <c r="E158" i="3"/>
  <c r="I158" i="3"/>
  <c r="E159" i="3"/>
  <c r="I159" i="3"/>
  <c r="E160" i="3"/>
  <c r="I160" i="3"/>
  <c r="D162" i="3"/>
  <c r="D163" i="3"/>
  <c r="H163" i="3"/>
  <c r="H164" i="3"/>
  <c r="L164" i="3"/>
  <c r="G165" i="3"/>
  <c r="L166" i="3"/>
  <c r="L167" i="3"/>
  <c r="G168" i="3"/>
  <c r="K100" i="3"/>
  <c r="F169" i="3"/>
  <c r="J169" i="3"/>
  <c r="F171" i="3"/>
  <c r="J171" i="3"/>
  <c r="E174" i="3"/>
  <c r="I174" i="3"/>
  <c r="D178" i="3"/>
  <c r="H178" i="3"/>
  <c r="D179" i="3"/>
  <c r="H179" i="3"/>
  <c r="H180" i="3"/>
  <c r="L180" i="3"/>
  <c r="L182" i="3"/>
  <c r="L183" i="3"/>
  <c r="G184" i="3"/>
  <c r="K116" i="3"/>
  <c r="F185" i="3"/>
  <c r="J185" i="3"/>
  <c r="F187" i="3"/>
  <c r="J187" i="3"/>
  <c r="E190" i="3"/>
  <c r="I190" i="3"/>
  <c r="D194" i="3"/>
  <c r="H194" i="3"/>
  <c r="D195" i="3"/>
  <c r="H195" i="3"/>
  <c r="H196" i="3"/>
  <c r="L196" i="3"/>
  <c r="L198" i="3"/>
  <c r="L199" i="3"/>
  <c r="G200" i="3"/>
  <c r="K132" i="3"/>
  <c r="F201" i="3"/>
  <c r="J201" i="3"/>
  <c r="J140" i="3"/>
  <c r="L141" i="3"/>
  <c r="D145" i="3"/>
  <c r="F146" i="3"/>
  <c r="J148" i="3"/>
  <c r="L149" i="3"/>
  <c r="D153" i="3"/>
  <c r="J156" i="3"/>
  <c r="L157" i="3"/>
  <c r="E165" i="3"/>
  <c r="D172" i="3"/>
  <c r="H174" i="3"/>
  <c r="L176" i="3"/>
  <c r="K213" i="3"/>
  <c r="K309" i="3" s="1"/>
  <c r="K77" i="3"/>
  <c r="I151" i="3"/>
  <c r="I152" i="3"/>
  <c r="G157" i="3"/>
  <c r="L159" i="3"/>
  <c r="F163" i="3"/>
  <c r="E166" i="3"/>
  <c r="H170" i="3"/>
  <c r="H171" i="3"/>
  <c r="L174" i="3"/>
  <c r="G176" i="3"/>
  <c r="J177" i="3"/>
  <c r="J179" i="3"/>
  <c r="D186" i="3"/>
  <c r="H187" i="3"/>
  <c r="G192" i="3"/>
  <c r="J193" i="3"/>
  <c r="E198" i="3"/>
  <c r="H202" i="3"/>
  <c r="F142" i="3"/>
  <c r="L145" i="3"/>
  <c r="F150" i="3"/>
  <c r="J152" i="3"/>
  <c r="F158" i="3"/>
  <c r="I164" i="3"/>
  <c r="F173" i="3"/>
  <c r="L192" i="3"/>
  <c r="G140" i="3"/>
  <c r="K72" i="3"/>
  <c r="F141" i="3"/>
  <c r="J141" i="3"/>
  <c r="F143" i="3"/>
  <c r="J143" i="3"/>
  <c r="E145" i="3"/>
  <c r="I145" i="3"/>
  <c r="E146" i="3"/>
  <c r="I146" i="3"/>
  <c r="E147" i="3"/>
  <c r="I147" i="3"/>
  <c r="E148" i="3"/>
  <c r="I148" i="3"/>
  <c r="D150" i="3"/>
  <c r="H150" i="3"/>
  <c r="D152" i="3"/>
  <c r="H152" i="3"/>
  <c r="L152" i="3"/>
  <c r="G153" i="3"/>
  <c r="G154" i="3"/>
  <c r="L154" i="3"/>
  <c r="G155" i="3"/>
  <c r="G156" i="3"/>
  <c r="K88" i="3"/>
  <c r="F157" i="3"/>
  <c r="J157" i="3"/>
  <c r="J159" i="3"/>
  <c r="E161" i="3"/>
  <c r="I161" i="3"/>
  <c r="E162" i="3"/>
  <c r="I162" i="3"/>
  <c r="E163" i="3"/>
  <c r="E164" i="3"/>
  <c r="D166" i="3"/>
  <c r="D167" i="3"/>
  <c r="H167" i="3"/>
  <c r="D168" i="3"/>
  <c r="H168" i="3"/>
  <c r="L170" i="3"/>
  <c r="L171" i="3"/>
  <c r="G172" i="3"/>
  <c r="K104" i="3"/>
  <c r="J173" i="3"/>
  <c r="F175" i="3"/>
  <c r="E178" i="3"/>
  <c r="I178" i="3"/>
  <c r="D182" i="3"/>
  <c r="D183" i="3"/>
  <c r="H183" i="3"/>
  <c r="D184" i="3"/>
  <c r="H184" i="3"/>
  <c r="L186" i="3"/>
  <c r="L187" i="3"/>
  <c r="G188" i="3"/>
  <c r="K120" i="3"/>
  <c r="J189" i="3"/>
  <c r="F191" i="3"/>
  <c r="E194" i="3"/>
  <c r="I194" i="3"/>
  <c r="D198" i="3"/>
  <c r="D199" i="3"/>
  <c r="H199" i="3"/>
  <c r="D200" i="3"/>
  <c r="H200" i="3"/>
  <c r="L202" i="3"/>
  <c r="D143" i="3"/>
  <c r="F144" i="3"/>
  <c r="H145" i="3"/>
  <c r="J146" i="3"/>
  <c r="F152" i="3"/>
  <c r="H153" i="3"/>
  <c r="J154" i="3"/>
  <c r="F159" i="3"/>
  <c r="L160" i="3"/>
  <c r="H162" i="3"/>
  <c r="D164" i="3"/>
  <c r="J167" i="3"/>
  <c r="F197" i="3"/>
  <c r="J199" i="3"/>
  <c r="E291" i="3"/>
  <c r="E279" i="3"/>
  <c r="E280" i="3"/>
  <c r="I280" i="3"/>
  <c r="E281" i="3"/>
  <c r="K85" i="3"/>
  <c r="K89" i="3"/>
  <c r="J158" i="3"/>
  <c r="K93" i="3"/>
  <c r="F162" i="3"/>
  <c r="J162" i="3"/>
  <c r="K97" i="3"/>
  <c r="F166" i="3"/>
  <c r="J166" i="3"/>
  <c r="E167" i="3"/>
  <c r="I167" i="3"/>
  <c r="G169" i="3"/>
  <c r="K101" i="3"/>
  <c r="F170" i="3"/>
  <c r="J170" i="3"/>
  <c r="E171" i="3"/>
  <c r="I171" i="3"/>
  <c r="G173" i="3"/>
  <c r="K105" i="3"/>
  <c r="F174" i="3"/>
  <c r="J174" i="3"/>
  <c r="E175" i="3"/>
  <c r="I175" i="3"/>
  <c r="G177" i="3"/>
  <c r="K109" i="3"/>
  <c r="F178" i="3"/>
  <c r="J178" i="3"/>
  <c r="E179" i="3"/>
  <c r="I179" i="3"/>
  <c r="G181" i="3"/>
  <c r="K113" i="3"/>
  <c r="F182" i="3"/>
  <c r="J182" i="3"/>
  <c r="E183" i="3"/>
  <c r="I183" i="3"/>
  <c r="G185" i="3"/>
  <c r="K117" i="3"/>
  <c r="F186" i="3"/>
  <c r="J186" i="3"/>
  <c r="E187" i="3"/>
  <c r="I187" i="3"/>
  <c r="G189" i="3"/>
  <c r="K121" i="3"/>
  <c r="F190" i="3"/>
  <c r="J190" i="3"/>
  <c r="E191" i="3"/>
  <c r="I191" i="3"/>
  <c r="G193" i="3"/>
  <c r="K125" i="3"/>
  <c r="F194" i="3"/>
  <c r="J194" i="3"/>
  <c r="E195" i="3"/>
  <c r="I195" i="3"/>
  <c r="G197" i="3"/>
  <c r="K129" i="3"/>
  <c r="F198" i="3"/>
  <c r="J198" i="3"/>
  <c r="E199" i="3"/>
  <c r="I199" i="3"/>
  <c r="G201" i="3"/>
  <c r="K133" i="3"/>
  <c r="F202" i="3"/>
  <c r="J202" i="3"/>
  <c r="G278" i="3"/>
  <c r="F279" i="3"/>
  <c r="J279" i="3"/>
  <c r="E284" i="3"/>
  <c r="I284" i="3"/>
  <c r="E285" i="3"/>
  <c r="D289" i="3"/>
  <c r="H289" i="3"/>
  <c r="G301" i="3"/>
  <c r="F302" i="3"/>
  <c r="J302" i="3"/>
  <c r="E323" i="3"/>
  <c r="I323" i="3"/>
  <c r="E283" i="3"/>
  <c r="D161" i="3"/>
  <c r="H161" i="3"/>
  <c r="L161" i="3"/>
  <c r="D165" i="3"/>
  <c r="H165" i="3"/>
  <c r="L165" i="3"/>
  <c r="G166" i="3"/>
  <c r="E168" i="3"/>
  <c r="I168" i="3"/>
  <c r="D169" i="3"/>
  <c r="H169" i="3"/>
  <c r="L169" i="3"/>
  <c r="G170" i="3"/>
  <c r="E172" i="3"/>
  <c r="I172" i="3"/>
  <c r="D173" i="3"/>
  <c r="H173" i="3"/>
  <c r="L173" i="3"/>
  <c r="G174" i="3"/>
  <c r="K106" i="3"/>
  <c r="E176" i="3"/>
  <c r="I176" i="3"/>
  <c r="D177" i="3"/>
  <c r="H177" i="3"/>
  <c r="L177" i="3"/>
  <c r="G178" i="3"/>
  <c r="K110" i="3"/>
  <c r="E180" i="3"/>
  <c r="I180" i="3"/>
  <c r="D181" i="3"/>
  <c r="H181" i="3"/>
  <c r="L181" i="3"/>
  <c r="G182" i="3"/>
  <c r="K114" i="3"/>
  <c r="E184" i="3"/>
  <c r="I184" i="3"/>
  <c r="D185" i="3"/>
  <c r="H185" i="3"/>
  <c r="L185" i="3"/>
  <c r="G186" i="3"/>
  <c r="K118" i="3"/>
  <c r="E188" i="3"/>
  <c r="I188" i="3"/>
  <c r="D189" i="3"/>
  <c r="H189" i="3"/>
  <c r="L189" i="3"/>
  <c r="G190" i="3"/>
  <c r="K122" i="3"/>
  <c r="E192" i="3"/>
  <c r="I192" i="3"/>
  <c r="D193" i="3"/>
  <c r="H193" i="3"/>
  <c r="L193" i="3"/>
  <c r="G194" i="3"/>
  <c r="K126" i="3"/>
  <c r="E196" i="3"/>
  <c r="I196" i="3"/>
  <c r="D197" i="3"/>
  <c r="H197" i="3"/>
  <c r="L197" i="3"/>
  <c r="G198" i="3"/>
  <c r="K130" i="3"/>
  <c r="E200" i="3"/>
  <c r="I200" i="3"/>
  <c r="D201" i="3"/>
  <c r="H201" i="3"/>
  <c r="L201" i="3"/>
  <c r="G202" i="3"/>
  <c r="K134" i="3"/>
  <c r="D323" i="3"/>
  <c r="D277" i="3"/>
  <c r="H277" i="3"/>
  <c r="G282" i="3"/>
  <c r="E287" i="3"/>
  <c r="E288" i="3"/>
  <c r="I288" i="3"/>
  <c r="E289" i="3"/>
  <c r="D294" i="3"/>
  <c r="H294" i="3"/>
  <c r="D296" i="3"/>
  <c r="H296" i="3"/>
  <c r="D297" i="3"/>
  <c r="G317" i="3"/>
  <c r="F318" i="3"/>
  <c r="J318" i="3"/>
  <c r="K87" i="3"/>
  <c r="K91" i="3"/>
  <c r="F160" i="3"/>
  <c r="J160" i="3"/>
  <c r="K95" i="3"/>
  <c r="F164" i="3"/>
  <c r="J164" i="3"/>
  <c r="G167" i="3"/>
  <c r="K99" i="3"/>
  <c r="F168" i="3"/>
  <c r="J168" i="3"/>
  <c r="E169" i="3"/>
  <c r="I169" i="3"/>
  <c r="G171" i="3"/>
  <c r="K103" i="3"/>
  <c r="F172" i="3"/>
  <c r="J172" i="3"/>
  <c r="E173" i="3"/>
  <c r="I173" i="3"/>
  <c r="G175" i="3"/>
  <c r="K107" i="3"/>
  <c r="F176" i="3"/>
  <c r="J176" i="3"/>
  <c r="E177" i="3"/>
  <c r="I177" i="3"/>
  <c r="G179" i="3"/>
  <c r="K111" i="3"/>
  <c r="F180" i="3"/>
  <c r="J180" i="3"/>
  <c r="E181" i="3"/>
  <c r="I181" i="3"/>
  <c r="G183" i="3"/>
  <c r="K115" i="3"/>
  <c r="F184" i="3"/>
  <c r="J184" i="3"/>
  <c r="E185" i="3"/>
  <c r="I185" i="3"/>
  <c r="G187" i="3"/>
  <c r="K119" i="3"/>
  <c r="F188" i="3"/>
  <c r="J188" i="3"/>
  <c r="E189" i="3"/>
  <c r="I189" i="3"/>
  <c r="G191" i="3"/>
  <c r="K123" i="3"/>
  <c r="F192" i="3"/>
  <c r="J192" i="3"/>
  <c r="E193" i="3"/>
  <c r="I193" i="3"/>
  <c r="G195" i="3"/>
  <c r="K127" i="3"/>
  <c r="F196" i="3"/>
  <c r="J196" i="3"/>
  <c r="E197" i="3"/>
  <c r="I197" i="3"/>
  <c r="G199" i="3"/>
  <c r="K131" i="3"/>
  <c r="F200" i="3"/>
  <c r="J200" i="3"/>
  <c r="E201" i="3"/>
  <c r="I201" i="3"/>
  <c r="K135" i="3"/>
  <c r="E276" i="3"/>
  <c r="I276" i="3"/>
  <c r="E277" i="3"/>
  <c r="D281" i="3"/>
  <c r="H281" i="3"/>
  <c r="G286" i="3"/>
  <c r="F287" i="3"/>
  <c r="J287" i="3"/>
  <c r="E292" i="3"/>
  <c r="I292" i="3"/>
  <c r="E293" i="3"/>
  <c r="I293" i="3"/>
  <c r="E295" i="3"/>
  <c r="D311" i="3"/>
  <c r="D312" i="3"/>
  <c r="H312" i="3"/>
  <c r="D313" i="3"/>
  <c r="D307" i="3"/>
  <c r="F276" i="3"/>
  <c r="J276" i="3"/>
  <c r="I277" i="3"/>
  <c r="D278" i="3"/>
  <c r="H278" i="3"/>
  <c r="G279" i="3"/>
  <c r="F280" i="3"/>
  <c r="J280" i="3"/>
  <c r="I281" i="3"/>
  <c r="D282" i="3"/>
  <c r="H282" i="3"/>
  <c r="G283" i="3"/>
  <c r="F284" i="3"/>
  <c r="J284" i="3"/>
  <c r="I285" i="3"/>
  <c r="D286" i="3"/>
  <c r="H286" i="3"/>
  <c r="G287" i="3"/>
  <c r="F288" i="3"/>
  <c r="J288" i="3"/>
  <c r="I289" i="3"/>
  <c r="D290" i="3"/>
  <c r="H290" i="3"/>
  <c r="G291" i="3"/>
  <c r="F292" i="3"/>
  <c r="J292" i="3"/>
  <c r="E294" i="3"/>
  <c r="I294" i="3"/>
  <c r="I295" i="3"/>
  <c r="E296" i="3"/>
  <c r="D300" i="3"/>
  <c r="H300" i="3"/>
  <c r="D301" i="3"/>
  <c r="G305" i="3"/>
  <c r="F306" i="3"/>
  <c r="J306" i="3"/>
  <c r="E311" i="3"/>
  <c r="I311" i="3"/>
  <c r="D316" i="3"/>
  <c r="H316" i="3"/>
  <c r="D317" i="3"/>
  <c r="G321" i="3"/>
  <c r="F322" i="3"/>
  <c r="J322" i="3"/>
  <c r="E333" i="3"/>
  <c r="I333" i="3"/>
  <c r="D315" i="3"/>
  <c r="G276" i="3"/>
  <c r="F277" i="3"/>
  <c r="J277" i="3"/>
  <c r="E278" i="3"/>
  <c r="I278" i="3"/>
  <c r="D279" i="3"/>
  <c r="H279" i="3"/>
  <c r="G280" i="3"/>
  <c r="F281" i="3"/>
  <c r="J281" i="3"/>
  <c r="E282" i="3"/>
  <c r="I282" i="3"/>
  <c r="D283" i="3"/>
  <c r="H283" i="3"/>
  <c r="G284" i="3"/>
  <c r="F285" i="3"/>
  <c r="J285" i="3"/>
  <c r="E286" i="3"/>
  <c r="I286" i="3"/>
  <c r="D287" i="3"/>
  <c r="H287" i="3"/>
  <c r="G288" i="3"/>
  <c r="F289" i="3"/>
  <c r="J289" i="3"/>
  <c r="E290" i="3"/>
  <c r="I290" i="3"/>
  <c r="D291" i="3"/>
  <c r="G293" i="3"/>
  <c r="F294" i="3"/>
  <c r="J294" i="3"/>
  <c r="E299" i="3"/>
  <c r="I299" i="3"/>
  <c r="D303" i="3"/>
  <c r="D304" i="3"/>
  <c r="H304" i="3"/>
  <c r="D305" i="3"/>
  <c r="G309" i="3"/>
  <c r="F310" i="3"/>
  <c r="J310" i="3"/>
  <c r="E315" i="3"/>
  <c r="I315" i="3"/>
  <c r="D319" i="3"/>
  <c r="D320" i="3"/>
  <c r="H320" i="3"/>
  <c r="D321" i="3"/>
  <c r="G327" i="3"/>
  <c r="F328" i="3"/>
  <c r="J328" i="3"/>
  <c r="D276" i="3"/>
  <c r="D337" i="3"/>
  <c r="D329" i="3"/>
  <c r="D335" i="3"/>
  <c r="D327" i="3"/>
  <c r="D333" i="3"/>
  <c r="D325" i="3"/>
  <c r="H276" i="3"/>
  <c r="G277" i="3"/>
  <c r="F278" i="3"/>
  <c r="J278" i="3"/>
  <c r="I279" i="3"/>
  <c r="D280" i="3"/>
  <c r="H280" i="3"/>
  <c r="G281" i="3"/>
  <c r="F282" i="3"/>
  <c r="J282" i="3"/>
  <c r="I283" i="3"/>
  <c r="D284" i="3"/>
  <c r="H284" i="3"/>
  <c r="G285" i="3"/>
  <c r="F286" i="3"/>
  <c r="J286" i="3"/>
  <c r="I287" i="3"/>
  <c r="D288" i="3"/>
  <c r="H288" i="3"/>
  <c r="G289" i="3"/>
  <c r="F290" i="3"/>
  <c r="J290" i="3"/>
  <c r="I291" i="3"/>
  <c r="D292" i="3"/>
  <c r="H292" i="3"/>
  <c r="G295" i="3"/>
  <c r="G297" i="3"/>
  <c r="F298" i="3"/>
  <c r="J298" i="3"/>
  <c r="E303" i="3"/>
  <c r="I303" i="3"/>
  <c r="D308" i="3"/>
  <c r="H308" i="3"/>
  <c r="D309" i="3"/>
  <c r="G313" i="3"/>
  <c r="F314" i="3"/>
  <c r="J314" i="3"/>
  <c r="E319" i="3"/>
  <c r="I319" i="3"/>
  <c r="D324" i="3"/>
  <c r="H324" i="3"/>
  <c r="H325" i="3"/>
  <c r="D299" i="3"/>
  <c r="D331" i="3"/>
  <c r="J291" i="3"/>
  <c r="D293" i="3"/>
  <c r="H293" i="3"/>
  <c r="G294" i="3"/>
  <c r="F295" i="3"/>
  <c r="J295" i="3"/>
  <c r="I296" i="3"/>
  <c r="H297" i="3"/>
  <c r="G298" i="3"/>
  <c r="F299" i="3"/>
  <c r="J299" i="3"/>
  <c r="E300" i="3"/>
  <c r="I300" i="3"/>
  <c r="H301" i="3"/>
  <c r="G302" i="3"/>
  <c r="F303" i="3"/>
  <c r="J303" i="3"/>
  <c r="E304" i="3"/>
  <c r="I304" i="3"/>
  <c r="H305" i="3"/>
  <c r="G306" i="3"/>
  <c r="F307" i="3"/>
  <c r="J307" i="3"/>
  <c r="E308" i="3"/>
  <c r="I308" i="3"/>
  <c r="H309" i="3"/>
  <c r="G310" i="3"/>
  <c r="F311" i="3"/>
  <c r="J311" i="3"/>
  <c r="E312" i="3"/>
  <c r="I312" i="3"/>
  <c r="H313" i="3"/>
  <c r="G314" i="3"/>
  <c r="F315" i="3"/>
  <c r="J315" i="3"/>
  <c r="E316" i="3"/>
  <c r="I316" i="3"/>
  <c r="H317" i="3"/>
  <c r="G318" i="3"/>
  <c r="F319" i="3"/>
  <c r="J319" i="3"/>
  <c r="E320" i="3"/>
  <c r="I320" i="3"/>
  <c r="H321" i="3"/>
  <c r="G322" i="3"/>
  <c r="F323" i="3"/>
  <c r="J323" i="3"/>
  <c r="E324" i="3"/>
  <c r="E325" i="3"/>
  <c r="I325" i="3"/>
  <c r="D326" i="3"/>
  <c r="H326" i="3"/>
  <c r="H327" i="3"/>
  <c r="G331" i="3"/>
  <c r="F332" i="3"/>
  <c r="J332" i="3"/>
  <c r="E337" i="3"/>
  <c r="I337" i="3"/>
  <c r="F296" i="3"/>
  <c r="J296" i="3"/>
  <c r="E297" i="3"/>
  <c r="I297" i="3"/>
  <c r="D298" i="3"/>
  <c r="H298" i="3"/>
  <c r="G299" i="3"/>
  <c r="F300" i="3"/>
  <c r="J300" i="3"/>
  <c r="E301" i="3"/>
  <c r="I301" i="3"/>
  <c r="D302" i="3"/>
  <c r="H302" i="3"/>
  <c r="G303" i="3"/>
  <c r="F304" i="3"/>
  <c r="J304" i="3"/>
  <c r="E305" i="3"/>
  <c r="I305" i="3"/>
  <c r="D306" i="3"/>
  <c r="H306" i="3"/>
  <c r="G307" i="3"/>
  <c r="F308" i="3"/>
  <c r="J308" i="3"/>
  <c r="E309" i="3"/>
  <c r="I309" i="3"/>
  <c r="D310" i="3"/>
  <c r="H310" i="3"/>
  <c r="G311" i="3"/>
  <c r="F312" i="3"/>
  <c r="J312" i="3"/>
  <c r="E313" i="3"/>
  <c r="I313" i="3"/>
  <c r="D314" i="3"/>
  <c r="H314" i="3"/>
  <c r="G315" i="3"/>
  <c r="F316" i="3"/>
  <c r="J316" i="3"/>
  <c r="E317" i="3"/>
  <c r="I317" i="3"/>
  <c r="D318" i="3"/>
  <c r="H318" i="3"/>
  <c r="G319" i="3"/>
  <c r="F320" i="3"/>
  <c r="J320" i="3"/>
  <c r="E321" i="3"/>
  <c r="I321" i="3"/>
  <c r="D322" i="3"/>
  <c r="H322" i="3"/>
  <c r="G323" i="3"/>
  <c r="F324" i="3"/>
  <c r="J324" i="3"/>
  <c r="D328" i="3"/>
  <c r="H328" i="3"/>
  <c r="H329" i="3"/>
  <c r="D330" i="3"/>
  <c r="H330" i="3"/>
  <c r="H331" i="3"/>
  <c r="G335" i="3"/>
  <c r="F336" i="3"/>
  <c r="J336" i="3"/>
  <c r="H291" i="3"/>
  <c r="G292" i="3"/>
  <c r="F293" i="3"/>
  <c r="J293" i="3"/>
  <c r="D295" i="3"/>
  <c r="H295" i="3"/>
  <c r="G296" i="3"/>
  <c r="F297" i="3"/>
  <c r="J297" i="3"/>
  <c r="E298" i="3"/>
  <c r="I298" i="3"/>
  <c r="H299" i="3"/>
  <c r="G300" i="3"/>
  <c r="F301" i="3"/>
  <c r="J301" i="3"/>
  <c r="E302" i="3"/>
  <c r="I302" i="3"/>
  <c r="H303" i="3"/>
  <c r="G304" i="3"/>
  <c r="F305" i="3"/>
  <c r="J305" i="3"/>
  <c r="E306" i="3"/>
  <c r="I306" i="3"/>
  <c r="H307" i="3"/>
  <c r="G308" i="3"/>
  <c r="F309" i="3"/>
  <c r="J309" i="3"/>
  <c r="E310" i="3"/>
  <c r="I310" i="3"/>
  <c r="H311" i="3"/>
  <c r="G312" i="3"/>
  <c r="F313" i="3"/>
  <c r="J313" i="3"/>
  <c r="E314" i="3"/>
  <c r="I314" i="3"/>
  <c r="H315" i="3"/>
  <c r="G316" i="3"/>
  <c r="F317" i="3"/>
  <c r="J317" i="3"/>
  <c r="E318" i="3"/>
  <c r="I318" i="3"/>
  <c r="H319" i="3"/>
  <c r="G320" i="3"/>
  <c r="F321" i="3"/>
  <c r="J321" i="3"/>
  <c r="E322" i="3"/>
  <c r="I322" i="3"/>
  <c r="H323" i="3"/>
  <c r="G324" i="3"/>
  <c r="G325" i="3"/>
  <c r="F326" i="3"/>
  <c r="E329" i="3"/>
  <c r="I329" i="3"/>
  <c r="D332" i="3"/>
  <c r="H332" i="3"/>
  <c r="H333" i="3"/>
  <c r="D334" i="3"/>
  <c r="H334" i="3"/>
  <c r="H335" i="3"/>
  <c r="F325" i="3"/>
  <c r="J325" i="3"/>
  <c r="E326" i="3"/>
  <c r="I326" i="3"/>
  <c r="G328" i="3"/>
  <c r="F329" i="3"/>
  <c r="J329" i="3"/>
  <c r="E330" i="3"/>
  <c r="I330" i="3"/>
  <c r="G332" i="3"/>
  <c r="F333" i="3"/>
  <c r="J333" i="3"/>
  <c r="E334" i="3"/>
  <c r="I334" i="3"/>
  <c r="G336" i="3"/>
  <c r="F337" i="3"/>
  <c r="J337" i="3"/>
  <c r="E338" i="3"/>
  <c r="I338" i="3"/>
  <c r="J326" i="3"/>
  <c r="E327" i="3"/>
  <c r="I327" i="3"/>
  <c r="G329" i="3"/>
  <c r="F330" i="3"/>
  <c r="J330" i="3"/>
  <c r="E331" i="3"/>
  <c r="I331" i="3"/>
  <c r="G333" i="3"/>
  <c r="F334" i="3"/>
  <c r="J334" i="3"/>
  <c r="E335" i="3"/>
  <c r="I335" i="3"/>
  <c r="G337" i="3"/>
  <c r="F338" i="3"/>
  <c r="J338" i="3"/>
  <c r="I324" i="3"/>
  <c r="G326" i="3"/>
  <c r="F327" i="3"/>
  <c r="J327" i="3"/>
  <c r="E328" i="3"/>
  <c r="I328" i="3"/>
  <c r="G330" i="3"/>
  <c r="F331" i="3"/>
  <c r="J331" i="3"/>
  <c r="E332" i="3"/>
  <c r="I332" i="3"/>
  <c r="G334" i="3"/>
  <c r="F335" i="3"/>
  <c r="J335" i="3"/>
  <c r="E336" i="3"/>
  <c r="I336" i="3"/>
  <c r="G338" i="3"/>
  <c r="K235" i="2"/>
  <c r="K99" i="2"/>
  <c r="K251" i="2"/>
  <c r="K115" i="2"/>
  <c r="K263" i="2"/>
  <c r="K127" i="2"/>
  <c r="K267" i="2"/>
  <c r="K131" i="2"/>
  <c r="J144" i="2"/>
  <c r="L146" i="2"/>
  <c r="J148" i="2"/>
  <c r="L150" i="2"/>
  <c r="J152" i="2"/>
  <c r="D154" i="2"/>
  <c r="F156" i="2"/>
  <c r="I157" i="2"/>
  <c r="G159" i="2"/>
  <c r="F162" i="2"/>
  <c r="I166" i="2"/>
  <c r="E169" i="2"/>
  <c r="H172" i="2"/>
  <c r="G174" i="2"/>
  <c r="I183" i="2"/>
  <c r="D188" i="2"/>
  <c r="L192" i="2"/>
  <c r="E199" i="2"/>
  <c r="E201" i="2"/>
  <c r="G157" i="2"/>
  <c r="G169" i="2"/>
  <c r="G176" i="2"/>
  <c r="G184" i="2"/>
  <c r="G192" i="2"/>
  <c r="I197" i="2"/>
  <c r="K228" i="2"/>
  <c r="K92" i="2"/>
  <c r="K96" i="2"/>
  <c r="K232" i="2"/>
  <c r="K236" i="2"/>
  <c r="K100" i="2"/>
  <c r="K240" i="2"/>
  <c r="K104" i="2"/>
  <c r="K244" i="2"/>
  <c r="K108" i="2"/>
  <c r="K112" i="2"/>
  <c r="K248" i="2"/>
  <c r="K252" i="2"/>
  <c r="K116" i="2"/>
  <c r="K256" i="2"/>
  <c r="K120" i="2"/>
  <c r="K260" i="2"/>
  <c r="K124" i="2"/>
  <c r="K264" i="2"/>
  <c r="K128" i="2"/>
  <c r="K268" i="2"/>
  <c r="K132" i="2"/>
  <c r="K72" i="2"/>
  <c r="F141" i="2"/>
  <c r="J141" i="2"/>
  <c r="E142" i="2"/>
  <c r="I142" i="2"/>
  <c r="D143" i="2"/>
  <c r="H143" i="2"/>
  <c r="L143" i="2"/>
  <c r="K76" i="2"/>
  <c r="F145" i="2"/>
  <c r="J145" i="2"/>
  <c r="E146" i="2"/>
  <c r="I146" i="2"/>
  <c r="D147" i="2"/>
  <c r="H147" i="2"/>
  <c r="L147" i="2"/>
  <c r="K80" i="2"/>
  <c r="F149" i="2"/>
  <c r="J149" i="2"/>
  <c r="E150" i="2"/>
  <c r="I150" i="2"/>
  <c r="D151" i="2"/>
  <c r="H151" i="2"/>
  <c r="L151" i="2"/>
  <c r="K84" i="2"/>
  <c r="F153" i="2"/>
  <c r="J153" i="2"/>
  <c r="E154" i="2"/>
  <c r="I154" i="2"/>
  <c r="D155" i="2"/>
  <c r="H155" i="2"/>
  <c r="L155" i="2"/>
  <c r="K88" i="2"/>
  <c r="F157" i="2"/>
  <c r="J157" i="2"/>
  <c r="I158" i="2"/>
  <c r="D159" i="2"/>
  <c r="D160" i="2"/>
  <c r="H160" i="2"/>
  <c r="D161" i="2"/>
  <c r="G162" i="2"/>
  <c r="G163" i="2"/>
  <c r="G164" i="2"/>
  <c r="L164" i="2"/>
  <c r="K97" i="2"/>
  <c r="F166" i="2"/>
  <c r="J166" i="2"/>
  <c r="I170" i="2"/>
  <c r="E171" i="2"/>
  <c r="I171" i="2"/>
  <c r="E172" i="2"/>
  <c r="E173" i="2"/>
  <c r="D176" i="2"/>
  <c r="H176" i="2"/>
  <c r="G178" i="2"/>
  <c r="L180" i="2"/>
  <c r="G181" i="2"/>
  <c r="K113" i="2"/>
  <c r="F182" i="2"/>
  <c r="J182" i="2"/>
  <c r="E187" i="2"/>
  <c r="I187" i="2"/>
  <c r="E189" i="2"/>
  <c r="D192" i="2"/>
  <c r="H192" i="2"/>
  <c r="G194" i="2"/>
  <c r="L196" i="2"/>
  <c r="G197" i="2"/>
  <c r="K129" i="2"/>
  <c r="F198" i="2"/>
  <c r="J198" i="2"/>
  <c r="G140" i="2"/>
  <c r="I141" i="2"/>
  <c r="K221" i="2"/>
  <c r="K231" i="2"/>
  <c r="K95" i="2"/>
  <c r="K239" i="2"/>
  <c r="K103" i="2"/>
  <c r="K247" i="2"/>
  <c r="K111" i="2"/>
  <c r="K259" i="2"/>
  <c r="K123" i="2"/>
  <c r="K271" i="2"/>
  <c r="K135" i="2"/>
  <c r="F144" i="2"/>
  <c r="H146" i="2"/>
  <c r="F148" i="2"/>
  <c r="D150" i="2"/>
  <c r="G151" i="2"/>
  <c r="K83" i="2"/>
  <c r="H154" i="2"/>
  <c r="G155" i="2"/>
  <c r="K87" i="2"/>
  <c r="E157" i="2"/>
  <c r="H158" i="2"/>
  <c r="G160" i="2"/>
  <c r="E167" i="2"/>
  <c r="E168" i="2"/>
  <c r="D172" i="2"/>
  <c r="G177" i="2"/>
  <c r="F178" i="2"/>
  <c r="E183" i="2"/>
  <c r="H188" i="2"/>
  <c r="G193" i="2"/>
  <c r="J194" i="2"/>
  <c r="G165" i="2"/>
  <c r="I173" i="2"/>
  <c r="I181" i="2"/>
  <c r="G200" i="2"/>
  <c r="D140" i="2"/>
  <c r="H140" i="2"/>
  <c r="L140" i="2"/>
  <c r="G141" i="2"/>
  <c r="K73" i="2"/>
  <c r="F142" i="2"/>
  <c r="J142" i="2"/>
  <c r="D144" i="2"/>
  <c r="H144" i="2"/>
  <c r="L144" i="2"/>
  <c r="G145" i="2"/>
  <c r="K77" i="2"/>
  <c r="F146" i="2"/>
  <c r="J146" i="2"/>
  <c r="D148" i="2"/>
  <c r="H148" i="2"/>
  <c r="L148" i="2"/>
  <c r="G149" i="2"/>
  <c r="K81" i="2"/>
  <c r="F150" i="2"/>
  <c r="J150" i="2"/>
  <c r="D152" i="2"/>
  <c r="H152" i="2"/>
  <c r="L152" i="2"/>
  <c r="G153" i="2"/>
  <c r="F154" i="2"/>
  <c r="J154" i="2"/>
  <c r="D156" i="2"/>
  <c r="H156" i="2"/>
  <c r="L156" i="2"/>
  <c r="K89" i="2"/>
  <c r="F158" i="2"/>
  <c r="J158" i="2"/>
  <c r="E159" i="2"/>
  <c r="I159" i="2"/>
  <c r="E160" i="2"/>
  <c r="E161" i="2"/>
  <c r="I161" i="2"/>
  <c r="D164" i="2"/>
  <c r="H164" i="2"/>
  <c r="G166" i="2"/>
  <c r="G167" i="2"/>
  <c r="G168" i="2"/>
  <c r="L168" i="2"/>
  <c r="K101" i="2"/>
  <c r="F170" i="2"/>
  <c r="J170" i="2"/>
  <c r="E175" i="2"/>
  <c r="I175" i="2"/>
  <c r="E177" i="2"/>
  <c r="D180" i="2"/>
  <c r="H180" i="2"/>
  <c r="G182" i="2"/>
  <c r="L184" i="2"/>
  <c r="G185" i="2"/>
  <c r="K117" i="2"/>
  <c r="F186" i="2"/>
  <c r="J186" i="2"/>
  <c r="E191" i="2"/>
  <c r="I191" i="2"/>
  <c r="E193" i="2"/>
  <c r="D196" i="2"/>
  <c r="H196" i="2"/>
  <c r="G198" i="2"/>
  <c r="L200" i="2"/>
  <c r="G201" i="2"/>
  <c r="K133" i="2"/>
  <c r="F202" i="2"/>
  <c r="J202" i="2"/>
  <c r="E162" i="2"/>
  <c r="I164" i="2"/>
  <c r="E166" i="2"/>
  <c r="I168" i="2"/>
  <c r="I172" i="2"/>
  <c r="I177" i="2"/>
  <c r="G180" i="2"/>
  <c r="I185" i="2"/>
  <c r="G188" i="2"/>
  <c r="I193" i="2"/>
  <c r="K227" i="2"/>
  <c r="K91" i="2"/>
  <c r="K243" i="2"/>
  <c r="K107" i="2"/>
  <c r="K255" i="2"/>
  <c r="K119" i="2"/>
  <c r="K75" i="2"/>
  <c r="D146" i="2"/>
  <c r="G147" i="2"/>
  <c r="K79" i="2"/>
  <c r="H150" i="2"/>
  <c r="F152" i="2"/>
  <c r="L154" i="2"/>
  <c r="J156" i="2"/>
  <c r="D158" i="2"/>
  <c r="L160" i="2"/>
  <c r="J162" i="2"/>
  <c r="I167" i="2"/>
  <c r="I169" i="2"/>
  <c r="L176" i="2"/>
  <c r="J178" i="2"/>
  <c r="E185" i="2"/>
  <c r="G190" i="2"/>
  <c r="F194" i="2"/>
  <c r="I199" i="2"/>
  <c r="K230" i="2"/>
  <c r="K94" i="2"/>
  <c r="K234" i="2"/>
  <c r="K98" i="2"/>
  <c r="K238" i="2"/>
  <c r="K102" i="2"/>
  <c r="K242" i="2"/>
  <c r="K106" i="2"/>
  <c r="K246" i="2"/>
  <c r="K110" i="2"/>
  <c r="K250" i="2"/>
  <c r="K114" i="2"/>
  <c r="K254" i="2"/>
  <c r="K118" i="2"/>
  <c r="K258" i="2"/>
  <c r="K122" i="2"/>
  <c r="K262" i="2"/>
  <c r="K126" i="2"/>
  <c r="K266" i="2"/>
  <c r="K130" i="2"/>
  <c r="K270" i="2"/>
  <c r="K134" i="2"/>
  <c r="E140" i="2"/>
  <c r="I140" i="2"/>
  <c r="D141" i="2"/>
  <c r="H141" i="2"/>
  <c r="L141" i="2"/>
  <c r="K74" i="2"/>
  <c r="F143" i="2"/>
  <c r="J143" i="2"/>
  <c r="E144" i="2"/>
  <c r="I144" i="2"/>
  <c r="D145" i="2"/>
  <c r="H145" i="2"/>
  <c r="L145" i="2"/>
  <c r="K78" i="2"/>
  <c r="F147" i="2"/>
  <c r="J147" i="2"/>
  <c r="E148" i="2"/>
  <c r="I148" i="2"/>
  <c r="D149" i="2"/>
  <c r="H149" i="2"/>
  <c r="L149" i="2"/>
  <c r="K82" i="2"/>
  <c r="F151" i="2"/>
  <c r="J151" i="2"/>
  <c r="E152" i="2"/>
  <c r="I152" i="2"/>
  <c r="D153" i="2"/>
  <c r="H153" i="2"/>
  <c r="L153" i="2"/>
  <c r="K86" i="2"/>
  <c r="F155" i="2"/>
  <c r="J155" i="2"/>
  <c r="E156" i="2"/>
  <c r="I156" i="2"/>
  <c r="D157" i="2"/>
  <c r="H157" i="2"/>
  <c r="L157" i="2"/>
  <c r="G158" i="2"/>
  <c r="K90" i="2"/>
  <c r="F159" i="2"/>
  <c r="J159" i="2"/>
  <c r="I162" i="2"/>
  <c r="E163" i="2"/>
  <c r="I163" i="2"/>
  <c r="E164" i="2"/>
  <c r="E165" i="2"/>
  <c r="I165" i="2"/>
  <c r="D168" i="2"/>
  <c r="H168" i="2"/>
  <c r="G170" i="2"/>
  <c r="G171" i="2"/>
  <c r="G172" i="2"/>
  <c r="L172" i="2"/>
  <c r="G173" i="2"/>
  <c r="K105" i="2"/>
  <c r="F174" i="2"/>
  <c r="J174" i="2"/>
  <c r="E179" i="2"/>
  <c r="I179" i="2"/>
  <c r="E181" i="2"/>
  <c r="D184" i="2"/>
  <c r="H184" i="2"/>
  <c r="G186" i="2"/>
  <c r="L188" i="2"/>
  <c r="G189" i="2"/>
  <c r="K121" i="2"/>
  <c r="F190" i="2"/>
  <c r="J190" i="2"/>
  <c r="E195" i="2"/>
  <c r="I195" i="2"/>
  <c r="E197" i="2"/>
  <c r="D200" i="2"/>
  <c r="H200" i="2"/>
  <c r="G202" i="2"/>
  <c r="E279" i="2"/>
  <c r="I279" i="2"/>
  <c r="E281" i="2"/>
  <c r="E283" i="2"/>
  <c r="D323" i="2"/>
  <c r="D336" i="2"/>
  <c r="H336" i="2"/>
  <c r="H337" i="2"/>
  <c r="D338" i="2"/>
  <c r="H338" i="2"/>
  <c r="H161" i="2"/>
  <c r="L161" i="2"/>
  <c r="F163" i="2"/>
  <c r="J163" i="2"/>
  <c r="D165" i="2"/>
  <c r="H165" i="2"/>
  <c r="L165" i="2"/>
  <c r="F167" i="2"/>
  <c r="J167" i="2"/>
  <c r="D169" i="2"/>
  <c r="H169" i="2"/>
  <c r="L169" i="2"/>
  <c r="F171" i="2"/>
  <c r="J171" i="2"/>
  <c r="D173" i="2"/>
  <c r="H173" i="2"/>
  <c r="L173" i="2"/>
  <c r="F175" i="2"/>
  <c r="J175" i="2"/>
  <c r="E176" i="2"/>
  <c r="I176" i="2"/>
  <c r="D177" i="2"/>
  <c r="H177" i="2"/>
  <c r="L177" i="2"/>
  <c r="F179" i="2"/>
  <c r="J179" i="2"/>
  <c r="E180" i="2"/>
  <c r="I180" i="2"/>
  <c r="D181" i="2"/>
  <c r="H181" i="2"/>
  <c r="L181" i="2"/>
  <c r="F183" i="2"/>
  <c r="J183" i="2"/>
  <c r="E184" i="2"/>
  <c r="I184" i="2"/>
  <c r="D185" i="2"/>
  <c r="H185" i="2"/>
  <c r="L185" i="2"/>
  <c r="F187" i="2"/>
  <c r="J187" i="2"/>
  <c r="E188" i="2"/>
  <c r="I188" i="2"/>
  <c r="D189" i="2"/>
  <c r="H189" i="2"/>
  <c r="L189" i="2"/>
  <c r="F191" i="2"/>
  <c r="J191" i="2"/>
  <c r="E192" i="2"/>
  <c r="I192" i="2"/>
  <c r="D193" i="2"/>
  <c r="H193" i="2"/>
  <c r="L193" i="2"/>
  <c r="F195" i="2"/>
  <c r="J195" i="2"/>
  <c r="E196" i="2"/>
  <c r="I196" i="2"/>
  <c r="D197" i="2"/>
  <c r="H197" i="2"/>
  <c r="L197" i="2"/>
  <c r="F199" i="2"/>
  <c r="J199" i="2"/>
  <c r="E200" i="2"/>
  <c r="I200" i="2"/>
  <c r="D201" i="2"/>
  <c r="H201" i="2"/>
  <c r="L201" i="2"/>
  <c r="G277" i="2"/>
  <c r="F278" i="2"/>
  <c r="J278" i="2"/>
  <c r="I283" i="2"/>
  <c r="E285" i="2"/>
  <c r="D288" i="2"/>
  <c r="H288" i="2"/>
  <c r="G300" i="2"/>
  <c r="F301" i="2"/>
  <c r="J301" i="2"/>
  <c r="E322" i="2"/>
  <c r="I322" i="2"/>
  <c r="L158" i="2"/>
  <c r="F160" i="2"/>
  <c r="J160" i="2"/>
  <c r="D162" i="2"/>
  <c r="H162" i="2"/>
  <c r="L162" i="2"/>
  <c r="F164" i="2"/>
  <c r="J164" i="2"/>
  <c r="D166" i="2"/>
  <c r="H166" i="2"/>
  <c r="L166" i="2"/>
  <c r="F168" i="2"/>
  <c r="J168" i="2"/>
  <c r="D170" i="2"/>
  <c r="H170" i="2"/>
  <c r="L170" i="2"/>
  <c r="F172" i="2"/>
  <c r="J172" i="2"/>
  <c r="D174" i="2"/>
  <c r="H174" i="2"/>
  <c r="L174" i="2"/>
  <c r="G175" i="2"/>
  <c r="F176" i="2"/>
  <c r="J176" i="2"/>
  <c r="D178" i="2"/>
  <c r="H178" i="2"/>
  <c r="L178" i="2"/>
  <c r="G179" i="2"/>
  <c r="F180" i="2"/>
  <c r="J180" i="2"/>
  <c r="D182" i="2"/>
  <c r="H182" i="2"/>
  <c r="L182" i="2"/>
  <c r="G183" i="2"/>
  <c r="F184" i="2"/>
  <c r="J184" i="2"/>
  <c r="D186" i="2"/>
  <c r="H186" i="2"/>
  <c r="L186" i="2"/>
  <c r="G187" i="2"/>
  <c r="F188" i="2"/>
  <c r="J188" i="2"/>
  <c r="D190" i="2"/>
  <c r="H190" i="2"/>
  <c r="L190" i="2"/>
  <c r="G191" i="2"/>
  <c r="F192" i="2"/>
  <c r="J192" i="2"/>
  <c r="D194" i="2"/>
  <c r="H194" i="2"/>
  <c r="L194" i="2"/>
  <c r="G195" i="2"/>
  <c r="F196" i="2"/>
  <c r="J196" i="2"/>
  <c r="D198" i="2"/>
  <c r="H198" i="2"/>
  <c r="L198" i="2"/>
  <c r="G199" i="2"/>
  <c r="F200" i="2"/>
  <c r="J200" i="2"/>
  <c r="D202" i="2"/>
  <c r="H202" i="2"/>
  <c r="L202" i="2"/>
  <c r="D276" i="2"/>
  <c r="D337" i="2"/>
  <c r="D329" i="2"/>
  <c r="D335" i="2"/>
  <c r="D327" i="2"/>
  <c r="D333" i="2"/>
  <c r="D325" i="2"/>
  <c r="D331" i="2"/>
  <c r="H276" i="2"/>
  <c r="G281" i="2"/>
  <c r="F282" i="2"/>
  <c r="J282" i="2"/>
  <c r="E287" i="2"/>
  <c r="I287" i="2"/>
  <c r="E289" i="2"/>
  <c r="D295" i="2"/>
  <c r="H295" i="2"/>
  <c r="D299" i="2"/>
  <c r="G316" i="2"/>
  <c r="F317" i="2"/>
  <c r="J317" i="2"/>
  <c r="H159" i="2"/>
  <c r="L159" i="2"/>
  <c r="F161" i="2"/>
  <c r="J161" i="2"/>
  <c r="D163" i="2"/>
  <c r="H163" i="2"/>
  <c r="L163" i="2"/>
  <c r="F165" i="2"/>
  <c r="J165" i="2"/>
  <c r="D167" i="2"/>
  <c r="H167" i="2"/>
  <c r="L167" i="2"/>
  <c r="F169" i="2"/>
  <c r="J169" i="2"/>
  <c r="D171" i="2"/>
  <c r="H171" i="2"/>
  <c r="L171" i="2"/>
  <c r="F173" i="2"/>
  <c r="J173" i="2"/>
  <c r="E174" i="2"/>
  <c r="I174" i="2"/>
  <c r="D175" i="2"/>
  <c r="H175" i="2"/>
  <c r="L175" i="2"/>
  <c r="F177" i="2"/>
  <c r="J177" i="2"/>
  <c r="E178" i="2"/>
  <c r="I178" i="2"/>
  <c r="D179" i="2"/>
  <c r="H179" i="2"/>
  <c r="L179" i="2"/>
  <c r="F181" i="2"/>
  <c r="J181" i="2"/>
  <c r="E182" i="2"/>
  <c r="I182" i="2"/>
  <c r="D183" i="2"/>
  <c r="H183" i="2"/>
  <c r="L183" i="2"/>
  <c r="F185" i="2"/>
  <c r="J185" i="2"/>
  <c r="E186" i="2"/>
  <c r="I186" i="2"/>
  <c r="D187" i="2"/>
  <c r="H187" i="2"/>
  <c r="L187" i="2"/>
  <c r="F189" i="2"/>
  <c r="J189" i="2"/>
  <c r="E190" i="2"/>
  <c r="I190" i="2"/>
  <c r="D191" i="2"/>
  <c r="H191" i="2"/>
  <c r="L191" i="2"/>
  <c r="F193" i="2"/>
  <c r="J193" i="2"/>
  <c r="E194" i="2"/>
  <c r="I194" i="2"/>
  <c r="D195" i="2"/>
  <c r="H195" i="2"/>
  <c r="L195" i="2"/>
  <c r="F197" i="2"/>
  <c r="J197" i="2"/>
  <c r="E198" i="2"/>
  <c r="I198" i="2"/>
  <c r="D199" i="2"/>
  <c r="H199" i="2"/>
  <c r="L199" i="2"/>
  <c r="F201" i="2"/>
  <c r="J201" i="2"/>
  <c r="E202" i="2"/>
  <c r="I202" i="2"/>
  <c r="E277" i="2"/>
  <c r="D280" i="2"/>
  <c r="H280" i="2"/>
  <c r="G285" i="2"/>
  <c r="F286" i="2"/>
  <c r="J286" i="2"/>
  <c r="I291" i="2"/>
  <c r="E292" i="2"/>
  <c r="I292" i="2"/>
  <c r="D309" i="2"/>
  <c r="D311" i="2"/>
  <c r="H311" i="2"/>
  <c r="D315" i="2"/>
  <c r="D307" i="2"/>
  <c r="E276" i="2"/>
  <c r="I276" i="2"/>
  <c r="D277" i="2"/>
  <c r="H277" i="2"/>
  <c r="G278" i="2"/>
  <c r="F279" i="2"/>
  <c r="J279" i="2"/>
  <c r="E280" i="2"/>
  <c r="I280" i="2"/>
  <c r="D281" i="2"/>
  <c r="H281" i="2"/>
  <c r="G282" i="2"/>
  <c r="F283" i="2"/>
  <c r="J283" i="2"/>
  <c r="E284" i="2"/>
  <c r="I284" i="2"/>
  <c r="D285" i="2"/>
  <c r="H285" i="2"/>
  <c r="G286" i="2"/>
  <c r="F287" i="2"/>
  <c r="J287" i="2"/>
  <c r="E288" i="2"/>
  <c r="I288" i="2"/>
  <c r="D289" i="2"/>
  <c r="H289" i="2"/>
  <c r="G290" i="2"/>
  <c r="I293" i="2"/>
  <c r="E294" i="2"/>
  <c r="I294" i="2"/>
  <c r="I295" i="2"/>
  <c r="E296" i="2"/>
  <c r="D297" i="2"/>
  <c r="H299" i="2"/>
  <c r="G304" i="2"/>
  <c r="F305" i="2"/>
  <c r="J305" i="2"/>
  <c r="E310" i="2"/>
  <c r="I310" i="2"/>
  <c r="D313" i="2"/>
  <c r="H315" i="2"/>
  <c r="G320" i="2"/>
  <c r="F321" i="2"/>
  <c r="J321" i="2"/>
  <c r="E333" i="2"/>
  <c r="I333" i="2"/>
  <c r="E293" i="2"/>
  <c r="F276" i="2"/>
  <c r="J276" i="2"/>
  <c r="I277" i="2"/>
  <c r="D278" i="2"/>
  <c r="H278" i="2"/>
  <c r="G279" i="2"/>
  <c r="F280" i="2"/>
  <c r="J280" i="2"/>
  <c r="I281" i="2"/>
  <c r="D282" i="2"/>
  <c r="H282" i="2"/>
  <c r="G283" i="2"/>
  <c r="F284" i="2"/>
  <c r="J284" i="2"/>
  <c r="I285" i="2"/>
  <c r="D286" i="2"/>
  <c r="H286" i="2"/>
  <c r="G287" i="2"/>
  <c r="F288" i="2"/>
  <c r="J288" i="2"/>
  <c r="I289" i="2"/>
  <c r="D290" i="2"/>
  <c r="H290" i="2"/>
  <c r="G292" i="2"/>
  <c r="F293" i="2"/>
  <c r="J293" i="2"/>
  <c r="E298" i="2"/>
  <c r="I298" i="2"/>
  <c r="D301" i="2"/>
  <c r="D303" i="2"/>
  <c r="H303" i="2"/>
  <c r="G308" i="2"/>
  <c r="F309" i="2"/>
  <c r="J309" i="2"/>
  <c r="E314" i="2"/>
  <c r="I314" i="2"/>
  <c r="D317" i="2"/>
  <c r="D319" i="2"/>
  <c r="H319" i="2"/>
  <c r="G324" i="2"/>
  <c r="G327" i="2"/>
  <c r="F328" i="2"/>
  <c r="J328" i="2"/>
  <c r="E295" i="2"/>
  <c r="G276" i="2"/>
  <c r="F277" i="2"/>
  <c r="J277" i="2"/>
  <c r="E278" i="2"/>
  <c r="I278" i="2"/>
  <c r="D279" i="2"/>
  <c r="H279" i="2"/>
  <c r="G280" i="2"/>
  <c r="F281" i="2"/>
  <c r="J281" i="2"/>
  <c r="E282" i="2"/>
  <c r="I282" i="2"/>
  <c r="D283" i="2"/>
  <c r="H283" i="2"/>
  <c r="G284" i="2"/>
  <c r="F285" i="2"/>
  <c r="J285" i="2"/>
  <c r="E286" i="2"/>
  <c r="I286" i="2"/>
  <c r="D287" i="2"/>
  <c r="H287" i="2"/>
  <c r="G288" i="2"/>
  <c r="F289" i="2"/>
  <c r="J289" i="2"/>
  <c r="E290" i="2"/>
  <c r="I290" i="2"/>
  <c r="D291" i="2"/>
  <c r="H291" i="2"/>
  <c r="G296" i="2"/>
  <c r="F297" i="2"/>
  <c r="J297" i="2"/>
  <c r="E302" i="2"/>
  <c r="I302" i="2"/>
  <c r="D305" i="2"/>
  <c r="H307" i="2"/>
  <c r="G312" i="2"/>
  <c r="F313" i="2"/>
  <c r="J313" i="2"/>
  <c r="E318" i="2"/>
  <c r="I318" i="2"/>
  <c r="D321" i="2"/>
  <c r="H323" i="2"/>
  <c r="D292" i="2"/>
  <c r="H292" i="2"/>
  <c r="G293" i="2"/>
  <c r="F294" i="2"/>
  <c r="J294" i="2"/>
  <c r="D296" i="2"/>
  <c r="H296" i="2"/>
  <c r="G297" i="2"/>
  <c r="F298" i="2"/>
  <c r="J298" i="2"/>
  <c r="E299" i="2"/>
  <c r="I299" i="2"/>
  <c r="D300" i="2"/>
  <c r="H300" i="2"/>
  <c r="G301" i="2"/>
  <c r="F302" i="2"/>
  <c r="J302" i="2"/>
  <c r="E303" i="2"/>
  <c r="I303" i="2"/>
  <c r="D304" i="2"/>
  <c r="H304" i="2"/>
  <c r="G305" i="2"/>
  <c r="F306" i="2"/>
  <c r="J306" i="2"/>
  <c r="E307" i="2"/>
  <c r="I307" i="2"/>
  <c r="D308" i="2"/>
  <c r="H308" i="2"/>
  <c r="G309" i="2"/>
  <c r="F310" i="2"/>
  <c r="J310" i="2"/>
  <c r="E311" i="2"/>
  <c r="I311" i="2"/>
  <c r="D312" i="2"/>
  <c r="H312" i="2"/>
  <c r="G313" i="2"/>
  <c r="F314" i="2"/>
  <c r="J314" i="2"/>
  <c r="E315" i="2"/>
  <c r="I315" i="2"/>
  <c r="D316" i="2"/>
  <c r="H316" i="2"/>
  <c r="G317" i="2"/>
  <c r="F318" i="2"/>
  <c r="J318" i="2"/>
  <c r="E319" i="2"/>
  <c r="I319" i="2"/>
  <c r="D320" i="2"/>
  <c r="H320" i="2"/>
  <c r="G321" i="2"/>
  <c r="F322" i="2"/>
  <c r="J322" i="2"/>
  <c r="E323" i="2"/>
  <c r="I323" i="2"/>
  <c r="D324" i="2"/>
  <c r="H324" i="2"/>
  <c r="H325" i="2"/>
  <c r="D326" i="2"/>
  <c r="H326" i="2"/>
  <c r="H327" i="2"/>
  <c r="G331" i="2"/>
  <c r="F332" i="2"/>
  <c r="J332" i="2"/>
  <c r="E337" i="2"/>
  <c r="I337" i="2"/>
  <c r="F291" i="2"/>
  <c r="J291" i="2"/>
  <c r="D293" i="2"/>
  <c r="H293" i="2"/>
  <c r="G294" i="2"/>
  <c r="F295" i="2"/>
  <c r="J295" i="2"/>
  <c r="I296" i="2"/>
  <c r="H297" i="2"/>
  <c r="G298" i="2"/>
  <c r="F299" i="2"/>
  <c r="J299" i="2"/>
  <c r="E300" i="2"/>
  <c r="I300" i="2"/>
  <c r="H301" i="2"/>
  <c r="G302" i="2"/>
  <c r="F303" i="2"/>
  <c r="J303" i="2"/>
  <c r="E304" i="2"/>
  <c r="I304" i="2"/>
  <c r="H305" i="2"/>
  <c r="G306" i="2"/>
  <c r="F307" i="2"/>
  <c r="J307" i="2"/>
  <c r="E308" i="2"/>
  <c r="I308" i="2"/>
  <c r="H309" i="2"/>
  <c r="G310" i="2"/>
  <c r="F311" i="2"/>
  <c r="J311" i="2"/>
  <c r="E312" i="2"/>
  <c r="I312" i="2"/>
  <c r="H313" i="2"/>
  <c r="G314" i="2"/>
  <c r="F315" i="2"/>
  <c r="J315" i="2"/>
  <c r="E316" i="2"/>
  <c r="I316" i="2"/>
  <c r="H317" i="2"/>
  <c r="G318" i="2"/>
  <c r="F319" i="2"/>
  <c r="J319" i="2"/>
  <c r="E320" i="2"/>
  <c r="I320" i="2"/>
  <c r="H321" i="2"/>
  <c r="G322" i="2"/>
  <c r="F323" i="2"/>
  <c r="J323" i="2"/>
  <c r="E324" i="2"/>
  <c r="E325" i="2"/>
  <c r="I325" i="2"/>
  <c r="D328" i="2"/>
  <c r="H328" i="2"/>
  <c r="H329" i="2"/>
  <c r="D330" i="2"/>
  <c r="H330" i="2"/>
  <c r="H331" i="2"/>
  <c r="G335" i="2"/>
  <c r="F336" i="2"/>
  <c r="J336" i="2"/>
  <c r="G291" i="2"/>
  <c r="F292" i="2"/>
  <c r="J292" i="2"/>
  <c r="D294" i="2"/>
  <c r="H294" i="2"/>
  <c r="G295" i="2"/>
  <c r="F296" i="2"/>
  <c r="J296" i="2"/>
  <c r="E297" i="2"/>
  <c r="I297" i="2"/>
  <c r="D298" i="2"/>
  <c r="H298" i="2"/>
  <c r="G299" i="2"/>
  <c r="F300" i="2"/>
  <c r="J300" i="2"/>
  <c r="E301" i="2"/>
  <c r="I301" i="2"/>
  <c r="D302" i="2"/>
  <c r="H302" i="2"/>
  <c r="G303" i="2"/>
  <c r="F304" i="2"/>
  <c r="J304" i="2"/>
  <c r="E305" i="2"/>
  <c r="I305" i="2"/>
  <c r="D306" i="2"/>
  <c r="H306" i="2"/>
  <c r="G307" i="2"/>
  <c r="F308" i="2"/>
  <c r="J308" i="2"/>
  <c r="E309" i="2"/>
  <c r="I309" i="2"/>
  <c r="D310" i="2"/>
  <c r="H310" i="2"/>
  <c r="G311" i="2"/>
  <c r="F312" i="2"/>
  <c r="J312" i="2"/>
  <c r="E313" i="2"/>
  <c r="I313" i="2"/>
  <c r="D314" i="2"/>
  <c r="H314" i="2"/>
  <c r="G315" i="2"/>
  <c r="F316" i="2"/>
  <c r="J316" i="2"/>
  <c r="E317" i="2"/>
  <c r="I317" i="2"/>
  <c r="D318" i="2"/>
  <c r="H318" i="2"/>
  <c r="G319" i="2"/>
  <c r="F320" i="2"/>
  <c r="J320" i="2"/>
  <c r="E321" i="2"/>
  <c r="I321" i="2"/>
  <c r="D322" i="2"/>
  <c r="H322" i="2"/>
  <c r="G323" i="2"/>
  <c r="F324" i="2"/>
  <c r="J324" i="2"/>
  <c r="E329" i="2"/>
  <c r="I329" i="2"/>
  <c r="D332" i="2"/>
  <c r="H332" i="2"/>
  <c r="H333" i="2"/>
  <c r="D334" i="2"/>
  <c r="H334" i="2"/>
  <c r="H335" i="2"/>
  <c r="F325" i="2"/>
  <c r="J325" i="2"/>
  <c r="E326" i="2"/>
  <c r="I326" i="2"/>
  <c r="G328" i="2"/>
  <c r="F329" i="2"/>
  <c r="J329" i="2"/>
  <c r="E330" i="2"/>
  <c r="I330" i="2"/>
  <c r="G332" i="2"/>
  <c r="F333" i="2"/>
  <c r="J333" i="2"/>
  <c r="E334" i="2"/>
  <c r="I334" i="2"/>
  <c r="G336" i="2"/>
  <c r="F337" i="2"/>
  <c r="J337" i="2"/>
  <c r="E338" i="2"/>
  <c r="I338" i="2"/>
  <c r="G325" i="2"/>
  <c r="F326" i="2"/>
  <c r="J326" i="2"/>
  <c r="E327" i="2"/>
  <c r="I327" i="2"/>
  <c r="G329" i="2"/>
  <c r="F330" i="2"/>
  <c r="J330" i="2"/>
  <c r="E331" i="2"/>
  <c r="I331" i="2"/>
  <c r="G333" i="2"/>
  <c r="F334" i="2"/>
  <c r="J334" i="2"/>
  <c r="E335" i="2"/>
  <c r="I335" i="2"/>
  <c r="G337" i="2"/>
  <c r="F338" i="2"/>
  <c r="J338" i="2"/>
  <c r="I324" i="2"/>
  <c r="G326" i="2"/>
  <c r="F327" i="2"/>
  <c r="J327" i="2"/>
  <c r="E328" i="2"/>
  <c r="I328" i="2"/>
  <c r="G330" i="2"/>
  <c r="F331" i="2"/>
  <c r="J331" i="2"/>
  <c r="E332" i="2"/>
  <c r="I332" i="2"/>
  <c r="G334" i="2"/>
  <c r="F335" i="2"/>
  <c r="J335" i="2"/>
  <c r="E336" i="2"/>
  <c r="I336" i="2"/>
  <c r="G338" i="2"/>
  <c r="G333" i="1"/>
  <c r="E332" i="1"/>
  <c r="G313" i="1"/>
  <c r="J310" i="1"/>
  <c r="E291" i="1"/>
  <c r="E287" i="1"/>
  <c r="L271" i="1"/>
  <c r="J271" i="1"/>
  <c r="I271" i="1"/>
  <c r="H271" i="1"/>
  <c r="G271" i="1"/>
  <c r="F271" i="1"/>
  <c r="E271" i="1"/>
  <c r="D271" i="1"/>
  <c r="L270" i="1"/>
  <c r="J270" i="1"/>
  <c r="I270" i="1"/>
  <c r="H270" i="1"/>
  <c r="G270" i="1"/>
  <c r="F270" i="1"/>
  <c r="E270" i="1"/>
  <c r="D270" i="1"/>
  <c r="L269" i="1"/>
  <c r="J269" i="1"/>
  <c r="I269" i="1"/>
  <c r="H269" i="1"/>
  <c r="G269" i="1"/>
  <c r="G337" i="1" s="1"/>
  <c r="F269" i="1"/>
  <c r="E269" i="1"/>
  <c r="D269" i="1"/>
  <c r="L268" i="1"/>
  <c r="J268" i="1"/>
  <c r="I268" i="1"/>
  <c r="H268" i="1"/>
  <c r="G268" i="1"/>
  <c r="F268" i="1"/>
  <c r="E268" i="1"/>
  <c r="D268" i="1"/>
  <c r="L267" i="1"/>
  <c r="J267" i="1"/>
  <c r="I267" i="1"/>
  <c r="H267" i="1"/>
  <c r="G267" i="1"/>
  <c r="F267" i="1"/>
  <c r="E267" i="1"/>
  <c r="D267" i="1"/>
  <c r="L266" i="1"/>
  <c r="J266" i="1"/>
  <c r="I266" i="1"/>
  <c r="H266" i="1"/>
  <c r="G266" i="1"/>
  <c r="F266" i="1"/>
  <c r="E266" i="1"/>
  <c r="D266" i="1"/>
  <c r="L265" i="1"/>
  <c r="J265" i="1"/>
  <c r="I265" i="1"/>
  <c r="H265" i="1"/>
  <c r="G265" i="1"/>
  <c r="F265" i="1"/>
  <c r="E265" i="1"/>
  <c r="D265" i="1"/>
  <c r="L264" i="1"/>
  <c r="J264" i="1"/>
  <c r="I264" i="1"/>
  <c r="H264" i="1"/>
  <c r="G264" i="1"/>
  <c r="F264" i="1"/>
  <c r="E264" i="1"/>
  <c r="D264" i="1"/>
  <c r="L263" i="1"/>
  <c r="J263" i="1"/>
  <c r="I263" i="1"/>
  <c r="H263" i="1"/>
  <c r="G263" i="1"/>
  <c r="F263" i="1"/>
  <c r="E263" i="1"/>
  <c r="D263" i="1"/>
  <c r="L262" i="1"/>
  <c r="J262" i="1"/>
  <c r="I262" i="1"/>
  <c r="H262" i="1"/>
  <c r="G262" i="1"/>
  <c r="F262" i="1"/>
  <c r="E262" i="1"/>
  <c r="D262" i="1"/>
  <c r="L261" i="1"/>
  <c r="J261" i="1"/>
  <c r="I261" i="1"/>
  <c r="H261" i="1"/>
  <c r="G261" i="1"/>
  <c r="G329" i="1" s="1"/>
  <c r="F261" i="1"/>
  <c r="E261" i="1"/>
  <c r="D261" i="1"/>
  <c r="L260" i="1"/>
  <c r="J260" i="1"/>
  <c r="I260" i="1"/>
  <c r="H260" i="1"/>
  <c r="G260" i="1"/>
  <c r="F260" i="1"/>
  <c r="E260" i="1"/>
  <c r="D260" i="1"/>
  <c r="L259" i="1"/>
  <c r="J259" i="1"/>
  <c r="I259" i="1"/>
  <c r="H259" i="1"/>
  <c r="G259" i="1"/>
  <c r="F259" i="1"/>
  <c r="E259" i="1"/>
  <c r="D259" i="1"/>
  <c r="L258" i="1"/>
  <c r="J258" i="1"/>
  <c r="J326" i="1" s="1"/>
  <c r="I258" i="1"/>
  <c r="H258" i="1"/>
  <c r="G258" i="1"/>
  <c r="F258" i="1"/>
  <c r="E258" i="1"/>
  <c r="D258" i="1"/>
  <c r="L257" i="1"/>
  <c r="J257" i="1"/>
  <c r="I257" i="1"/>
  <c r="H257" i="1"/>
  <c r="G257" i="1"/>
  <c r="F257" i="1"/>
  <c r="E257" i="1"/>
  <c r="D257" i="1"/>
  <c r="L256" i="1"/>
  <c r="J256" i="1"/>
  <c r="I256" i="1"/>
  <c r="H256" i="1"/>
  <c r="G256" i="1"/>
  <c r="F256" i="1"/>
  <c r="E256" i="1"/>
  <c r="D256" i="1"/>
  <c r="L255" i="1"/>
  <c r="J255" i="1"/>
  <c r="I255" i="1"/>
  <c r="H255" i="1"/>
  <c r="G255" i="1"/>
  <c r="F255" i="1"/>
  <c r="E255" i="1"/>
  <c r="D255" i="1"/>
  <c r="L254" i="1"/>
  <c r="J254" i="1"/>
  <c r="I254" i="1"/>
  <c r="H254" i="1"/>
  <c r="G254" i="1"/>
  <c r="F254" i="1"/>
  <c r="E254" i="1"/>
  <c r="D254" i="1"/>
  <c r="L253" i="1"/>
  <c r="J253" i="1"/>
  <c r="I253" i="1"/>
  <c r="H253" i="1"/>
  <c r="G253" i="1"/>
  <c r="F253" i="1"/>
  <c r="E253" i="1"/>
  <c r="D253" i="1"/>
  <c r="L252" i="1"/>
  <c r="J252" i="1"/>
  <c r="I252" i="1"/>
  <c r="H252" i="1"/>
  <c r="G252" i="1"/>
  <c r="F252" i="1"/>
  <c r="E252" i="1"/>
  <c r="D252" i="1"/>
  <c r="L251" i="1"/>
  <c r="J251" i="1"/>
  <c r="I251" i="1"/>
  <c r="H251" i="1"/>
  <c r="G251" i="1"/>
  <c r="F251" i="1"/>
  <c r="E251" i="1"/>
  <c r="D251" i="1"/>
  <c r="L250" i="1"/>
  <c r="J250" i="1"/>
  <c r="I250" i="1"/>
  <c r="H250" i="1"/>
  <c r="G250" i="1"/>
  <c r="F250" i="1"/>
  <c r="E250" i="1"/>
  <c r="D250" i="1"/>
  <c r="L249" i="1"/>
  <c r="J249" i="1"/>
  <c r="I249" i="1"/>
  <c r="H249" i="1"/>
  <c r="G249" i="1"/>
  <c r="G317" i="1" s="1"/>
  <c r="F249" i="1"/>
  <c r="E249" i="1"/>
  <c r="D249" i="1"/>
  <c r="L248" i="1"/>
  <c r="J248" i="1"/>
  <c r="I248" i="1"/>
  <c r="H248" i="1"/>
  <c r="G248" i="1"/>
  <c r="F248" i="1"/>
  <c r="E248" i="1"/>
  <c r="E316" i="1" s="1"/>
  <c r="D248" i="1"/>
  <c r="L247" i="1"/>
  <c r="J247" i="1"/>
  <c r="I247" i="1"/>
  <c r="H247" i="1"/>
  <c r="G247" i="1"/>
  <c r="F247" i="1"/>
  <c r="E247" i="1"/>
  <c r="D247" i="1"/>
  <c r="L246" i="1"/>
  <c r="J246" i="1"/>
  <c r="I246" i="1"/>
  <c r="H246" i="1"/>
  <c r="G246" i="1"/>
  <c r="F246" i="1"/>
  <c r="E246" i="1"/>
  <c r="D246" i="1"/>
  <c r="L245" i="1"/>
  <c r="J245" i="1"/>
  <c r="I245" i="1"/>
  <c r="H245" i="1"/>
  <c r="G245" i="1"/>
  <c r="F245" i="1"/>
  <c r="E245" i="1"/>
  <c r="D245" i="1"/>
  <c r="L244" i="1"/>
  <c r="J244" i="1"/>
  <c r="I244" i="1"/>
  <c r="H244" i="1"/>
  <c r="G244" i="1"/>
  <c r="F244" i="1"/>
  <c r="E244" i="1"/>
  <c r="D244" i="1"/>
  <c r="L243" i="1"/>
  <c r="J243" i="1"/>
  <c r="I243" i="1"/>
  <c r="H243" i="1"/>
  <c r="G243" i="1"/>
  <c r="F243" i="1"/>
  <c r="E243" i="1"/>
  <c r="D243" i="1"/>
  <c r="L242" i="1"/>
  <c r="J242" i="1"/>
  <c r="I242" i="1"/>
  <c r="H242" i="1"/>
  <c r="G242" i="1"/>
  <c r="F242" i="1"/>
  <c r="E242" i="1"/>
  <c r="D242" i="1"/>
  <c r="L241" i="1"/>
  <c r="J241" i="1"/>
  <c r="I241" i="1"/>
  <c r="H241" i="1"/>
  <c r="G241" i="1"/>
  <c r="G309" i="1" s="1"/>
  <c r="F241" i="1"/>
  <c r="E241" i="1"/>
  <c r="D241" i="1"/>
  <c r="L240" i="1"/>
  <c r="J240" i="1"/>
  <c r="I240" i="1"/>
  <c r="H240" i="1"/>
  <c r="G240" i="1"/>
  <c r="F240" i="1"/>
  <c r="E240" i="1"/>
  <c r="D240" i="1"/>
  <c r="L239" i="1"/>
  <c r="J239" i="1"/>
  <c r="I239" i="1"/>
  <c r="H239" i="1"/>
  <c r="G239" i="1"/>
  <c r="F239" i="1"/>
  <c r="E239" i="1"/>
  <c r="D239" i="1"/>
  <c r="L238" i="1"/>
  <c r="J238" i="1"/>
  <c r="I238" i="1"/>
  <c r="H238" i="1"/>
  <c r="G238" i="1"/>
  <c r="F238" i="1"/>
  <c r="E238" i="1"/>
  <c r="D238" i="1"/>
  <c r="L237" i="1"/>
  <c r="J237" i="1"/>
  <c r="I237" i="1"/>
  <c r="H237" i="1"/>
  <c r="G237" i="1"/>
  <c r="G305" i="1" s="1"/>
  <c r="F237" i="1"/>
  <c r="E237" i="1"/>
  <c r="D237" i="1"/>
  <c r="L236" i="1"/>
  <c r="J236" i="1"/>
  <c r="I236" i="1"/>
  <c r="H236" i="1"/>
  <c r="G236" i="1"/>
  <c r="F236" i="1"/>
  <c r="E236" i="1"/>
  <c r="D236" i="1"/>
  <c r="L235" i="1"/>
  <c r="J235" i="1"/>
  <c r="I235" i="1"/>
  <c r="H235" i="1"/>
  <c r="G235" i="1"/>
  <c r="F235" i="1"/>
  <c r="E235" i="1"/>
  <c r="D235" i="1"/>
  <c r="L234" i="1"/>
  <c r="J234" i="1"/>
  <c r="I234" i="1"/>
  <c r="H234" i="1"/>
  <c r="G234" i="1"/>
  <c r="F234" i="1"/>
  <c r="E234" i="1"/>
  <c r="D234" i="1"/>
  <c r="L233" i="1"/>
  <c r="J233" i="1"/>
  <c r="I233" i="1"/>
  <c r="H233" i="1"/>
  <c r="G233" i="1"/>
  <c r="G301" i="1" s="1"/>
  <c r="F233" i="1"/>
  <c r="E233" i="1"/>
  <c r="D233" i="1"/>
  <c r="L232" i="1"/>
  <c r="J232" i="1"/>
  <c r="I232" i="1"/>
  <c r="H232" i="1"/>
  <c r="G232" i="1"/>
  <c r="F232" i="1"/>
  <c r="E232" i="1"/>
  <c r="E300" i="1" s="1"/>
  <c r="D232" i="1"/>
  <c r="L231" i="1"/>
  <c r="J231" i="1"/>
  <c r="I231" i="1"/>
  <c r="H231" i="1"/>
  <c r="G231" i="1"/>
  <c r="F231" i="1"/>
  <c r="E231" i="1"/>
  <c r="D231" i="1"/>
  <c r="L230" i="1"/>
  <c r="J230" i="1"/>
  <c r="I230" i="1"/>
  <c r="H230" i="1"/>
  <c r="G230" i="1"/>
  <c r="F230" i="1"/>
  <c r="E230" i="1"/>
  <c r="D230" i="1"/>
  <c r="L229" i="1"/>
  <c r="J229" i="1"/>
  <c r="I229" i="1"/>
  <c r="H229" i="1"/>
  <c r="G229" i="1"/>
  <c r="G297" i="1" s="1"/>
  <c r="F229" i="1"/>
  <c r="E229" i="1"/>
  <c r="D229" i="1"/>
  <c r="L228" i="1"/>
  <c r="J228" i="1"/>
  <c r="I228" i="1"/>
  <c r="H228" i="1"/>
  <c r="G228" i="1"/>
  <c r="F228" i="1"/>
  <c r="E228" i="1"/>
  <c r="D228" i="1"/>
  <c r="L227" i="1"/>
  <c r="J227" i="1"/>
  <c r="I227" i="1"/>
  <c r="H227" i="1"/>
  <c r="G227" i="1"/>
  <c r="F227" i="1"/>
  <c r="E227" i="1"/>
  <c r="E295" i="1" s="1"/>
  <c r="D227" i="1"/>
  <c r="L226" i="1"/>
  <c r="J226" i="1"/>
  <c r="I226" i="1"/>
  <c r="H226" i="1"/>
  <c r="G226" i="1"/>
  <c r="F226" i="1"/>
  <c r="E226" i="1"/>
  <c r="D226" i="1"/>
  <c r="L225" i="1"/>
  <c r="J225" i="1"/>
  <c r="I225" i="1"/>
  <c r="H225" i="1"/>
  <c r="G225" i="1"/>
  <c r="F225" i="1"/>
  <c r="E225" i="1"/>
  <c r="D225" i="1"/>
  <c r="L224" i="1"/>
  <c r="J224" i="1"/>
  <c r="I224" i="1"/>
  <c r="H224" i="1"/>
  <c r="G224" i="1"/>
  <c r="F224" i="1"/>
  <c r="E224" i="1"/>
  <c r="D224" i="1"/>
  <c r="L223" i="1"/>
  <c r="J223" i="1"/>
  <c r="I223" i="1"/>
  <c r="H223" i="1"/>
  <c r="G223" i="1"/>
  <c r="F223" i="1"/>
  <c r="E223" i="1"/>
  <c r="D223" i="1"/>
  <c r="L222" i="1"/>
  <c r="J222" i="1"/>
  <c r="I222" i="1"/>
  <c r="H222" i="1"/>
  <c r="G222" i="1"/>
  <c r="F222" i="1"/>
  <c r="E222" i="1"/>
  <c r="D222" i="1"/>
  <c r="L221" i="1"/>
  <c r="J221" i="1"/>
  <c r="I221" i="1"/>
  <c r="H221" i="1"/>
  <c r="G221" i="1"/>
  <c r="F221" i="1"/>
  <c r="E221" i="1"/>
  <c r="D221" i="1"/>
  <c r="L220" i="1"/>
  <c r="J220" i="1"/>
  <c r="I220" i="1"/>
  <c r="H220" i="1"/>
  <c r="G220" i="1"/>
  <c r="F220" i="1"/>
  <c r="E220" i="1"/>
  <c r="D220" i="1"/>
  <c r="L219" i="1"/>
  <c r="J219" i="1"/>
  <c r="I219" i="1"/>
  <c r="H219" i="1"/>
  <c r="G219" i="1"/>
  <c r="F219" i="1"/>
  <c r="E219" i="1"/>
  <c r="D219" i="1"/>
  <c r="L218" i="1"/>
  <c r="J218" i="1"/>
  <c r="I218" i="1"/>
  <c r="H218" i="1"/>
  <c r="G218" i="1"/>
  <c r="F218" i="1"/>
  <c r="E218" i="1"/>
  <c r="D218" i="1"/>
  <c r="L217" i="1"/>
  <c r="J217" i="1"/>
  <c r="I217" i="1"/>
  <c r="H217" i="1"/>
  <c r="G217" i="1"/>
  <c r="F217" i="1"/>
  <c r="E217" i="1"/>
  <c r="D217" i="1"/>
  <c r="L216" i="1"/>
  <c r="J216" i="1"/>
  <c r="I216" i="1"/>
  <c r="H216" i="1"/>
  <c r="G216" i="1"/>
  <c r="F216" i="1"/>
  <c r="E216" i="1"/>
  <c r="D216" i="1"/>
  <c r="D284" i="1" s="1"/>
  <c r="L215" i="1"/>
  <c r="J215" i="1"/>
  <c r="I215" i="1"/>
  <c r="H215" i="1"/>
  <c r="G215" i="1"/>
  <c r="F215" i="1"/>
  <c r="E215" i="1"/>
  <c r="D215" i="1"/>
  <c r="L214" i="1"/>
  <c r="J214" i="1"/>
  <c r="I214" i="1"/>
  <c r="H214" i="1"/>
  <c r="G214" i="1"/>
  <c r="F214" i="1"/>
  <c r="E214" i="1"/>
  <c r="D214" i="1"/>
  <c r="L213" i="1"/>
  <c r="J213" i="1"/>
  <c r="I213" i="1"/>
  <c r="I281" i="1" s="1"/>
  <c r="H213" i="1"/>
  <c r="G213" i="1"/>
  <c r="F213" i="1"/>
  <c r="E213" i="1"/>
  <c r="D213" i="1"/>
  <c r="L212" i="1"/>
  <c r="J212" i="1"/>
  <c r="I212" i="1"/>
  <c r="I280" i="1" s="1"/>
  <c r="H212" i="1"/>
  <c r="G212" i="1"/>
  <c r="F212" i="1"/>
  <c r="E212" i="1"/>
  <c r="D212" i="1"/>
  <c r="L211" i="1"/>
  <c r="J211" i="1"/>
  <c r="I211" i="1"/>
  <c r="I279" i="1" s="1"/>
  <c r="H211" i="1"/>
  <c r="G211" i="1"/>
  <c r="F211" i="1"/>
  <c r="E211" i="1"/>
  <c r="D211" i="1"/>
  <c r="L210" i="1"/>
  <c r="J210" i="1"/>
  <c r="I210" i="1"/>
  <c r="I278" i="1" s="1"/>
  <c r="H210" i="1"/>
  <c r="G210" i="1"/>
  <c r="F210" i="1"/>
  <c r="E210" i="1"/>
  <c r="D210" i="1"/>
  <c r="L209" i="1"/>
  <c r="J209" i="1"/>
  <c r="I209" i="1"/>
  <c r="I277" i="1" s="1"/>
  <c r="H209" i="1"/>
  <c r="G209" i="1"/>
  <c r="F209" i="1"/>
  <c r="E209" i="1"/>
  <c r="D209" i="1"/>
  <c r="L208" i="1"/>
  <c r="J208" i="1"/>
  <c r="J276" i="1" s="1"/>
  <c r="I208" i="1"/>
  <c r="I276" i="1" s="1"/>
  <c r="H208" i="1"/>
  <c r="H276" i="1" s="1"/>
  <c r="G208" i="1"/>
  <c r="G276" i="1" s="1"/>
  <c r="F208" i="1"/>
  <c r="F276" i="1" s="1"/>
  <c r="E208" i="1"/>
  <c r="E276" i="1" s="1"/>
  <c r="D208" i="1"/>
  <c r="D276" i="1" s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L135" i="1"/>
  <c r="J135" i="1"/>
  <c r="I135" i="1"/>
  <c r="H135" i="1"/>
  <c r="G135" i="1"/>
  <c r="F135" i="1"/>
  <c r="E135" i="1"/>
  <c r="D135" i="1"/>
  <c r="L134" i="1"/>
  <c r="J134" i="1"/>
  <c r="I134" i="1"/>
  <c r="H134" i="1"/>
  <c r="G134" i="1"/>
  <c r="F134" i="1"/>
  <c r="E134" i="1"/>
  <c r="D134" i="1"/>
  <c r="L133" i="1"/>
  <c r="J133" i="1"/>
  <c r="I133" i="1"/>
  <c r="H133" i="1"/>
  <c r="G133" i="1"/>
  <c r="F133" i="1"/>
  <c r="E133" i="1"/>
  <c r="D133" i="1"/>
  <c r="L132" i="1"/>
  <c r="J132" i="1"/>
  <c r="I132" i="1"/>
  <c r="H132" i="1"/>
  <c r="G132" i="1"/>
  <c r="F132" i="1"/>
  <c r="E132" i="1"/>
  <c r="D132" i="1"/>
  <c r="L131" i="1"/>
  <c r="J131" i="1"/>
  <c r="I131" i="1"/>
  <c r="H131" i="1"/>
  <c r="G131" i="1"/>
  <c r="F131" i="1"/>
  <c r="E131" i="1"/>
  <c r="D131" i="1"/>
  <c r="L130" i="1"/>
  <c r="J130" i="1"/>
  <c r="I130" i="1"/>
  <c r="H130" i="1"/>
  <c r="G130" i="1"/>
  <c r="F130" i="1"/>
  <c r="E130" i="1"/>
  <c r="D130" i="1"/>
  <c r="L129" i="1"/>
  <c r="J129" i="1"/>
  <c r="I129" i="1"/>
  <c r="H129" i="1"/>
  <c r="G129" i="1"/>
  <c r="F129" i="1"/>
  <c r="E129" i="1"/>
  <c r="D129" i="1"/>
  <c r="L128" i="1"/>
  <c r="J128" i="1"/>
  <c r="I128" i="1"/>
  <c r="H128" i="1"/>
  <c r="G128" i="1"/>
  <c r="F128" i="1"/>
  <c r="E128" i="1"/>
  <c r="D128" i="1"/>
  <c r="L127" i="1"/>
  <c r="J127" i="1"/>
  <c r="I127" i="1"/>
  <c r="H127" i="1"/>
  <c r="G127" i="1"/>
  <c r="F127" i="1"/>
  <c r="E127" i="1"/>
  <c r="D127" i="1"/>
  <c r="L126" i="1"/>
  <c r="J126" i="1"/>
  <c r="I126" i="1"/>
  <c r="H126" i="1"/>
  <c r="G126" i="1"/>
  <c r="F126" i="1"/>
  <c r="E126" i="1"/>
  <c r="D126" i="1"/>
  <c r="L125" i="1"/>
  <c r="J125" i="1"/>
  <c r="I125" i="1"/>
  <c r="H125" i="1"/>
  <c r="G125" i="1"/>
  <c r="F125" i="1"/>
  <c r="E125" i="1"/>
  <c r="D125" i="1"/>
  <c r="L124" i="1"/>
  <c r="J124" i="1"/>
  <c r="I124" i="1"/>
  <c r="H124" i="1"/>
  <c r="G124" i="1"/>
  <c r="F124" i="1"/>
  <c r="E124" i="1"/>
  <c r="D124" i="1"/>
  <c r="L123" i="1"/>
  <c r="J123" i="1"/>
  <c r="I123" i="1"/>
  <c r="H123" i="1"/>
  <c r="G123" i="1"/>
  <c r="F123" i="1"/>
  <c r="E123" i="1"/>
  <c r="D123" i="1"/>
  <c r="L122" i="1"/>
  <c r="J122" i="1"/>
  <c r="I122" i="1"/>
  <c r="H122" i="1"/>
  <c r="G122" i="1"/>
  <c r="F122" i="1"/>
  <c r="E122" i="1"/>
  <c r="D122" i="1"/>
  <c r="L121" i="1"/>
  <c r="J121" i="1"/>
  <c r="I121" i="1"/>
  <c r="H121" i="1"/>
  <c r="G121" i="1"/>
  <c r="F121" i="1"/>
  <c r="E121" i="1"/>
  <c r="D121" i="1"/>
  <c r="L120" i="1"/>
  <c r="J120" i="1"/>
  <c r="I120" i="1"/>
  <c r="H120" i="1"/>
  <c r="G120" i="1"/>
  <c r="F120" i="1"/>
  <c r="E120" i="1"/>
  <c r="D120" i="1"/>
  <c r="L119" i="1"/>
  <c r="J119" i="1"/>
  <c r="I119" i="1"/>
  <c r="H119" i="1"/>
  <c r="G119" i="1"/>
  <c r="F119" i="1"/>
  <c r="E119" i="1"/>
  <c r="D119" i="1"/>
  <c r="L118" i="1"/>
  <c r="J118" i="1"/>
  <c r="I118" i="1"/>
  <c r="H118" i="1"/>
  <c r="G118" i="1"/>
  <c r="F118" i="1"/>
  <c r="E118" i="1"/>
  <c r="D118" i="1"/>
  <c r="L117" i="1"/>
  <c r="J117" i="1"/>
  <c r="I117" i="1"/>
  <c r="H117" i="1"/>
  <c r="G117" i="1"/>
  <c r="F117" i="1"/>
  <c r="E117" i="1"/>
  <c r="D117" i="1"/>
  <c r="L116" i="1"/>
  <c r="J116" i="1"/>
  <c r="I116" i="1"/>
  <c r="H116" i="1"/>
  <c r="G116" i="1"/>
  <c r="F116" i="1"/>
  <c r="E116" i="1"/>
  <c r="D116" i="1"/>
  <c r="L115" i="1"/>
  <c r="J115" i="1"/>
  <c r="I115" i="1"/>
  <c r="H115" i="1"/>
  <c r="G115" i="1"/>
  <c r="F115" i="1"/>
  <c r="E115" i="1"/>
  <c r="D115" i="1"/>
  <c r="L114" i="1"/>
  <c r="J114" i="1"/>
  <c r="I114" i="1"/>
  <c r="H114" i="1"/>
  <c r="G114" i="1"/>
  <c r="F114" i="1"/>
  <c r="E114" i="1"/>
  <c r="D114" i="1"/>
  <c r="L113" i="1"/>
  <c r="J113" i="1"/>
  <c r="I113" i="1"/>
  <c r="H113" i="1"/>
  <c r="G113" i="1"/>
  <c r="F113" i="1"/>
  <c r="E113" i="1"/>
  <c r="D113" i="1"/>
  <c r="L112" i="1"/>
  <c r="J112" i="1"/>
  <c r="I112" i="1"/>
  <c r="H112" i="1"/>
  <c r="G112" i="1"/>
  <c r="F112" i="1"/>
  <c r="E112" i="1"/>
  <c r="D112" i="1"/>
  <c r="L111" i="1"/>
  <c r="J111" i="1"/>
  <c r="I111" i="1"/>
  <c r="H111" i="1"/>
  <c r="G111" i="1"/>
  <c r="F111" i="1"/>
  <c r="E111" i="1"/>
  <c r="D111" i="1"/>
  <c r="L110" i="1"/>
  <c r="J110" i="1"/>
  <c r="I110" i="1"/>
  <c r="H110" i="1"/>
  <c r="G110" i="1"/>
  <c r="F110" i="1"/>
  <c r="E110" i="1"/>
  <c r="D110" i="1"/>
  <c r="L109" i="1"/>
  <c r="J109" i="1"/>
  <c r="I109" i="1"/>
  <c r="H109" i="1"/>
  <c r="G109" i="1"/>
  <c r="F109" i="1"/>
  <c r="E109" i="1"/>
  <c r="D109" i="1"/>
  <c r="L108" i="1"/>
  <c r="J108" i="1"/>
  <c r="I108" i="1"/>
  <c r="H108" i="1"/>
  <c r="G108" i="1"/>
  <c r="F108" i="1"/>
  <c r="E108" i="1"/>
  <c r="D108" i="1"/>
  <c r="L107" i="1"/>
  <c r="J107" i="1"/>
  <c r="I107" i="1"/>
  <c r="H107" i="1"/>
  <c r="G107" i="1"/>
  <c r="F107" i="1"/>
  <c r="E107" i="1"/>
  <c r="D107" i="1"/>
  <c r="L106" i="1"/>
  <c r="J106" i="1"/>
  <c r="I106" i="1"/>
  <c r="H106" i="1"/>
  <c r="G106" i="1"/>
  <c r="F106" i="1"/>
  <c r="E106" i="1"/>
  <c r="D106" i="1"/>
  <c r="L105" i="1"/>
  <c r="J105" i="1"/>
  <c r="I105" i="1"/>
  <c r="H105" i="1"/>
  <c r="G105" i="1"/>
  <c r="F105" i="1"/>
  <c r="E105" i="1"/>
  <c r="D105" i="1"/>
  <c r="L104" i="1"/>
  <c r="J104" i="1"/>
  <c r="I104" i="1"/>
  <c r="H104" i="1"/>
  <c r="G104" i="1"/>
  <c r="F104" i="1"/>
  <c r="E104" i="1"/>
  <c r="D104" i="1"/>
  <c r="L103" i="1"/>
  <c r="J103" i="1"/>
  <c r="I103" i="1"/>
  <c r="H103" i="1"/>
  <c r="G103" i="1"/>
  <c r="F103" i="1"/>
  <c r="E103" i="1"/>
  <c r="D103" i="1"/>
  <c r="L102" i="1"/>
  <c r="J102" i="1"/>
  <c r="I102" i="1"/>
  <c r="H102" i="1"/>
  <c r="G102" i="1"/>
  <c r="F102" i="1"/>
  <c r="E102" i="1"/>
  <c r="D102" i="1"/>
  <c r="L101" i="1"/>
  <c r="J101" i="1"/>
  <c r="I101" i="1"/>
  <c r="H101" i="1"/>
  <c r="G101" i="1"/>
  <c r="F101" i="1"/>
  <c r="E101" i="1"/>
  <c r="D101" i="1"/>
  <c r="L100" i="1"/>
  <c r="J100" i="1"/>
  <c r="I100" i="1"/>
  <c r="H100" i="1"/>
  <c r="G100" i="1"/>
  <c r="F100" i="1"/>
  <c r="E100" i="1"/>
  <c r="D100" i="1"/>
  <c r="L99" i="1"/>
  <c r="J99" i="1"/>
  <c r="I99" i="1"/>
  <c r="H99" i="1"/>
  <c r="G99" i="1"/>
  <c r="F99" i="1"/>
  <c r="E99" i="1"/>
  <c r="D99" i="1"/>
  <c r="L98" i="1"/>
  <c r="J98" i="1"/>
  <c r="I98" i="1"/>
  <c r="H98" i="1"/>
  <c r="G98" i="1"/>
  <c r="F98" i="1"/>
  <c r="E98" i="1"/>
  <c r="D98" i="1"/>
  <c r="L97" i="1"/>
  <c r="J97" i="1"/>
  <c r="I97" i="1"/>
  <c r="H97" i="1"/>
  <c r="G97" i="1"/>
  <c r="F97" i="1"/>
  <c r="E97" i="1"/>
  <c r="D97" i="1"/>
  <c r="L96" i="1"/>
  <c r="J96" i="1"/>
  <c r="I96" i="1"/>
  <c r="H96" i="1"/>
  <c r="G96" i="1"/>
  <c r="F96" i="1"/>
  <c r="E96" i="1"/>
  <c r="D96" i="1"/>
  <c r="L95" i="1"/>
  <c r="J95" i="1"/>
  <c r="I95" i="1"/>
  <c r="H95" i="1"/>
  <c r="G95" i="1"/>
  <c r="F95" i="1"/>
  <c r="E95" i="1"/>
  <c r="D95" i="1"/>
  <c r="L94" i="1"/>
  <c r="J94" i="1"/>
  <c r="I94" i="1"/>
  <c r="H94" i="1"/>
  <c r="G94" i="1"/>
  <c r="F94" i="1"/>
  <c r="E94" i="1"/>
  <c r="D94" i="1"/>
  <c r="L93" i="1"/>
  <c r="J93" i="1"/>
  <c r="I93" i="1"/>
  <c r="H93" i="1"/>
  <c r="G93" i="1"/>
  <c r="F93" i="1"/>
  <c r="E93" i="1"/>
  <c r="D93" i="1"/>
  <c r="L92" i="1"/>
  <c r="J92" i="1"/>
  <c r="I92" i="1"/>
  <c r="H92" i="1"/>
  <c r="G92" i="1"/>
  <c r="F92" i="1"/>
  <c r="E92" i="1"/>
  <c r="D92" i="1"/>
  <c r="L91" i="1"/>
  <c r="J91" i="1"/>
  <c r="I91" i="1"/>
  <c r="H91" i="1"/>
  <c r="G91" i="1"/>
  <c r="F91" i="1"/>
  <c r="E91" i="1"/>
  <c r="D91" i="1"/>
  <c r="L90" i="1"/>
  <c r="J90" i="1"/>
  <c r="I90" i="1"/>
  <c r="H90" i="1"/>
  <c r="G90" i="1"/>
  <c r="F90" i="1"/>
  <c r="E90" i="1"/>
  <c r="D90" i="1"/>
  <c r="L89" i="1"/>
  <c r="J89" i="1"/>
  <c r="I89" i="1"/>
  <c r="H89" i="1"/>
  <c r="G89" i="1"/>
  <c r="F89" i="1"/>
  <c r="E89" i="1"/>
  <c r="D89" i="1"/>
  <c r="L88" i="1"/>
  <c r="J88" i="1"/>
  <c r="I88" i="1"/>
  <c r="H88" i="1"/>
  <c r="G88" i="1"/>
  <c r="F88" i="1"/>
  <c r="E88" i="1"/>
  <c r="D88" i="1"/>
  <c r="L87" i="1"/>
  <c r="J87" i="1"/>
  <c r="I87" i="1"/>
  <c r="H87" i="1"/>
  <c r="G87" i="1"/>
  <c r="F87" i="1"/>
  <c r="E87" i="1"/>
  <c r="D87" i="1"/>
  <c r="L86" i="1"/>
  <c r="J86" i="1"/>
  <c r="I86" i="1"/>
  <c r="H86" i="1"/>
  <c r="G86" i="1"/>
  <c r="F86" i="1"/>
  <c r="E86" i="1"/>
  <c r="D86" i="1"/>
  <c r="L85" i="1"/>
  <c r="J85" i="1"/>
  <c r="I85" i="1"/>
  <c r="H85" i="1"/>
  <c r="G85" i="1"/>
  <c r="F85" i="1"/>
  <c r="E85" i="1"/>
  <c r="D85" i="1"/>
  <c r="L84" i="1"/>
  <c r="J84" i="1"/>
  <c r="I84" i="1"/>
  <c r="H84" i="1"/>
  <c r="G84" i="1"/>
  <c r="F84" i="1"/>
  <c r="E84" i="1"/>
  <c r="D84" i="1"/>
  <c r="L83" i="1"/>
  <c r="J83" i="1"/>
  <c r="I83" i="1"/>
  <c r="H83" i="1"/>
  <c r="G83" i="1"/>
  <c r="F83" i="1"/>
  <c r="E83" i="1"/>
  <c r="D83" i="1"/>
  <c r="L82" i="1"/>
  <c r="J82" i="1"/>
  <c r="I82" i="1"/>
  <c r="H82" i="1"/>
  <c r="G82" i="1"/>
  <c r="F82" i="1"/>
  <c r="E82" i="1"/>
  <c r="D82" i="1"/>
  <c r="L81" i="1"/>
  <c r="J81" i="1"/>
  <c r="I81" i="1"/>
  <c r="H81" i="1"/>
  <c r="G81" i="1"/>
  <c r="F81" i="1"/>
  <c r="E81" i="1"/>
  <c r="D81" i="1"/>
  <c r="L80" i="1"/>
  <c r="J80" i="1"/>
  <c r="I80" i="1"/>
  <c r="H80" i="1"/>
  <c r="G80" i="1"/>
  <c r="F80" i="1"/>
  <c r="E80" i="1"/>
  <c r="D80" i="1"/>
  <c r="L79" i="1"/>
  <c r="J79" i="1"/>
  <c r="I79" i="1"/>
  <c r="H79" i="1"/>
  <c r="G79" i="1"/>
  <c r="F79" i="1"/>
  <c r="E79" i="1"/>
  <c r="D79" i="1"/>
  <c r="L78" i="1"/>
  <c r="J78" i="1"/>
  <c r="I78" i="1"/>
  <c r="H78" i="1"/>
  <c r="G78" i="1"/>
  <c r="F78" i="1"/>
  <c r="E78" i="1"/>
  <c r="D78" i="1"/>
  <c r="L77" i="1"/>
  <c r="J77" i="1"/>
  <c r="I77" i="1"/>
  <c r="H77" i="1"/>
  <c r="G77" i="1"/>
  <c r="F77" i="1"/>
  <c r="E77" i="1"/>
  <c r="D77" i="1"/>
  <c r="L76" i="1"/>
  <c r="J76" i="1"/>
  <c r="I76" i="1"/>
  <c r="H76" i="1"/>
  <c r="G76" i="1"/>
  <c r="F76" i="1"/>
  <c r="E76" i="1"/>
  <c r="D76" i="1"/>
  <c r="L75" i="1"/>
  <c r="J75" i="1"/>
  <c r="I75" i="1"/>
  <c r="H75" i="1"/>
  <c r="G75" i="1"/>
  <c r="F75" i="1"/>
  <c r="E75" i="1"/>
  <c r="D75" i="1"/>
  <c r="L74" i="1"/>
  <c r="J74" i="1"/>
  <c r="I74" i="1"/>
  <c r="H74" i="1"/>
  <c r="G74" i="1"/>
  <c r="F74" i="1"/>
  <c r="E74" i="1"/>
  <c r="D74" i="1"/>
  <c r="L73" i="1"/>
  <c r="J73" i="1"/>
  <c r="I73" i="1"/>
  <c r="H73" i="1"/>
  <c r="G73" i="1"/>
  <c r="F73" i="1"/>
  <c r="E73" i="1"/>
  <c r="D73" i="1"/>
  <c r="L72" i="1"/>
  <c r="J72" i="1"/>
  <c r="I72" i="1"/>
  <c r="H72" i="1"/>
  <c r="G72" i="1"/>
  <c r="F72" i="1"/>
  <c r="E72" i="1"/>
  <c r="D72" i="1"/>
  <c r="I282" i="1" l="1"/>
  <c r="J298" i="1"/>
  <c r="J302" i="1"/>
  <c r="J306" i="1"/>
  <c r="J314" i="1"/>
  <c r="I284" i="1"/>
  <c r="G321" i="1"/>
  <c r="E278" i="1"/>
  <c r="E280" i="1"/>
  <c r="E281" i="1"/>
  <c r="E282" i="1"/>
  <c r="E288" i="1"/>
  <c r="E289" i="1"/>
  <c r="E290" i="1"/>
  <c r="E292" i="1"/>
  <c r="E293" i="1"/>
  <c r="E294" i="1"/>
  <c r="E296" i="1"/>
  <c r="E304" i="1"/>
  <c r="E308" i="1"/>
  <c r="E312" i="1"/>
  <c r="E320" i="1"/>
  <c r="E324" i="1"/>
  <c r="E328" i="1"/>
  <c r="E336" i="1"/>
  <c r="G325" i="1"/>
  <c r="E277" i="1"/>
  <c r="E279" i="1"/>
  <c r="E286" i="1"/>
  <c r="F283" i="1"/>
  <c r="F285" i="1"/>
  <c r="G277" i="1"/>
  <c r="G278" i="1"/>
  <c r="G279" i="1"/>
  <c r="G280" i="1"/>
  <c r="G281" i="1"/>
  <c r="G282" i="1"/>
  <c r="G299" i="1"/>
  <c r="G303" i="1"/>
  <c r="G307" i="1"/>
  <c r="G311" i="1"/>
  <c r="G315" i="1"/>
  <c r="G319" i="1"/>
  <c r="G323" i="1"/>
  <c r="G327" i="1"/>
  <c r="G331" i="1"/>
  <c r="G335" i="1"/>
  <c r="F144" i="1"/>
  <c r="L141" i="1"/>
  <c r="G143" i="1"/>
  <c r="L147" i="1"/>
  <c r="L149" i="1"/>
  <c r="L151" i="1"/>
  <c r="L155" i="1"/>
  <c r="G160" i="1"/>
  <c r="G164" i="1"/>
  <c r="G168" i="1"/>
  <c r="L187" i="1"/>
  <c r="D277" i="1"/>
  <c r="H277" i="1"/>
  <c r="D278" i="1"/>
  <c r="H278" i="1"/>
  <c r="D279" i="1"/>
  <c r="H279" i="1"/>
  <c r="D280" i="1"/>
  <c r="H280" i="1"/>
  <c r="D281" i="1"/>
  <c r="H281" i="1"/>
  <c r="D282" i="1"/>
  <c r="H282" i="1"/>
  <c r="D283" i="1"/>
  <c r="H283" i="1"/>
  <c r="H284" i="1"/>
  <c r="D285" i="1"/>
  <c r="H285" i="1"/>
  <c r="D286" i="1"/>
  <c r="H286" i="1"/>
  <c r="D287" i="1"/>
  <c r="H287" i="1"/>
  <c r="D288" i="1"/>
  <c r="H288" i="1"/>
  <c r="D289" i="1"/>
  <c r="H289" i="1"/>
  <c r="D290" i="1"/>
  <c r="H290" i="1"/>
  <c r="D291" i="1"/>
  <c r="H291" i="1"/>
  <c r="D292" i="1"/>
  <c r="H292" i="1"/>
  <c r="J322" i="1"/>
  <c r="J338" i="1"/>
  <c r="D145" i="1"/>
  <c r="H145" i="1"/>
  <c r="D146" i="1"/>
  <c r="H146" i="1"/>
  <c r="E283" i="1"/>
  <c r="I283" i="1"/>
  <c r="E284" i="1"/>
  <c r="E285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E297" i="1"/>
  <c r="I297" i="1"/>
  <c r="E298" i="1"/>
  <c r="I298" i="1"/>
  <c r="E299" i="1"/>
  <c r="I299" i="1"/>
  <c r="I300" i="1"/>
  <c r="E301" i="1"/>
  <c r="I301" i="1"/>
  <c r="E302" i="1"/>
  <c r="I302" i="1"/>
  <c r="E303" i="1"/>
  <c r="I303" i="1"/>
  <c r="I304" i="1"/>
  <c r="E305" i="1"/>
  <c r="I305" i="1"/>
  <c r="E306" i="1"/>
  <c r="I306" i="1"/>
  <c r="E307" i="1"/>
  <c r="I307" i="1"/>
  <c r="I308" i="1"/>
  <c r="E309" i="1"/>
  <c r="I309" i="1"/>
  <c r="E310" i="1"/>
  <c r="I310" i="1"/>
  <c r="E311" i="1"/>
  <c r="I311" i="1"/>
  <c r="I312" i="1"/>
  <c r="E313" i="1"/>
  <c r="I313" i="1"/>
  <c r="E314" i="1"/>
  <c r="I314" i="1"/>
  <c r="E315" i="1"/>
  <c r="I315" i="1"/>
  <c r="I316" i="1"/>
  <c r="E317" i="1"/>
  <c r="I317" i="1"/>
  <c r="E318" i="1"/>
  <c r="I318" i="1"/>
  <c r="E319" i="1"/>
  <c r="I319" i="1"/>
  <c r="I320" i="1"/>
  <c r="E321" i="1"/>
  <c r="I321" i="1"/>
  <c r="E322" i="1"/>
  <c r="I322" i="1"/>
  <c r="E323" i="1"/>
  <c r="I323" i="1"/>
  <c r="I324" i="1"/>
  <c r="E325" i="1"/>
  <c r="I325" i="1"/>
  <c r="E326" i="1"/>
  <c r="I326" i="1"/>
  <c r="E327" i="1"/>
  <c r="I327" i="1"/>
  <c r="I328" i="1"/>
  <c r="E329" i="1"/>
  <c r="I329" i="1"/>
  <c r="E330" i="1"/>
  <c r="I330" i="1"/>
  <c r="E331" i="1"/>
  <c r="I331" i="1"/>
  <c r="I332" i="1"/>
  <c r="E333" i="1"/>
  <c r="I333" i="1"/>
  <c r="E334" i="1"/>
  <c r="I334" i="1"/>
  <c r="E335" i="1"/>
  <c r="I335" i="1"/>
  <c r="I336" i="1"/>
  <c r="E337" i="1"/>
  <c r="I337" i="1"/>
  <c r="E338" i="1"/>
  <c r="I338" i="1"/>
  <c r="J318" i="1"/>
  <c r="J334" i="1"/>
  <c r="J144" i="1"/>
  <c r="E141" i="1"/>
  <c r="I141" i="1"/>
  <c r="F277" i="1"/>
  <c r="J277" i="1"/>
  <c r="F278" i="1"/>
  <c r="J278" i="1"/>
  <c r="F279" i="1"/>
  <c r="J279" i="1"/>
  <c r="F280" i="1"/>
  <c r="J280" i="1"/>
  <c r="F281" i="1"/>
  <c r="J281" i="1"/>
  <c r="F282" i="1"/>
  <c r="J282" i="1"/>
  <c r="J283" i="1"/>
  <c r="F284" i="1"/>
  <c r="J284" i="1"/>
  <c r="J285" i="1"/>
  <c r="F286" i="1"/>
  <c r="J286" i="1"/>
  <c r="F287" i="1"/>
  <c r="J287" i="1"/>
  <c r="F288" i="1"/>
  <c r="J288" i="1"/>
  <c r="F289" i="1"/>
  <c r="J289" i="1"/>
  <c r="F290" i="1"/>
  <c r="J290" i="1"/>
  <c r="F291" i="1"/>
  <c r="J291" i="1"/>
  <c r="F292" i="1"/>
  <c r="J292" i="1"/>
  <c r="F293" i="1"/>
  <c r="J293" i="1"/>
  <c r="F294" i="1"/>
  <c r="J294" i="1"/>
  <c r="F295" i="1"/>
  <c r="J295" i="1"/>
  <c r="F296" i="1"/>
  <c r="J296" i="1"/>
  <c r="F297" i="1"/>
  <c r="J297" i="1"/>
  <c r="F298" i="1"/>
  <c r="F299" i="1"/>
  <c r="J299" i="1"/>
  <c r="F300" i="1"/>
  <c r="J300" i="1"/>
  <c r="F301" i="1"/>
  <c r="J301" i="1"/>
  <c r="F302" i="1"/>
  <c r="F303" i="1"/>
  <c r="J303" i="1"/>
  <c r="F304" i="1"/>
  <c r="J304" i="1"/>
  <c r="F305" i="1"/>
  <c r="J305" i="1"/>
  <c r="F306" i="1"/>
  <c r="F307" i="1"/>
  <c r="J307" i="1"/>
  <c r="F308" i="1"/>
  <c r="J308" i="1"/>
  <c r="F309" i="1"/>
  <c r="J309" i="1"/>
  <c r="F310" i="1"/>
  <c r="F311" i="1"/>
  <c r="J311" i="1"/>
  <c r="F312" i="1"/>
  <c r="J312" i="1"/>
  <c r="F313" i="1"/>
  <c r="J313" i="1"/>
  <c r="F314" i="1"/>
  <c r="F316" i="1"/>
  <c r="J316" i="1"/>
  <c r="F318" i="1"/>
  <c r="F320" i="1"/>
  <c r="J320" i="1"/>
  <c r="F322" i="1"/>
  <c r="F324" i="1"/>
  <c r="J324" i="1"/>
  <c r="F326" i="1"/>
  <c r="F328" i="1"/>
  <c r="J328" i="1"/>
  <c r="F330" i="1"/>
  <c r="F332" i="1"/>
  <c r="J332" i="1"/>
  <c r="F334" i="1"/>
  <c r="F336" i="1"/>
  <c r="J336" i="1"/>
  <c r="F338" i="1"/>
  <c r="J330" i="1"/>
  <c r="F315" i="1"/>
  <c r="J315" i="1"/>
  <c r="F317" i="1"/>
  <c r="J317" i="1"/>
  <c r="F319" i="1"/>
  <c r="J319" i="1"/>
  <c r="F321" i="1"/>
  <c r="J321" i="1"/>
  <c r="F323" i="1"/>
  <c r="J323" i="1"/>
  <c r="F325" i="1"/>
  <c r="J325" i="1"/>
  <c r="F327" i="1"/>
  <c r="J327" i="1"/>
  <c r="F329" i="1"/>
  <c r="J329" i="1"/>
  <c r="F331" i="1"/>
  <c r="J331" i="1"/>
  <c r="F333" i="1"/>
  <c r="J333" i="1"/>
  <c r="F335" i="1"/>
  <c r="J335" i="1"/>
  <c r="F337" i="1"/>
  <c r="J337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D293" i="1"/>
  <c r="H293" i="1"/>
  <c r="D294" i="1"/>
  <c r="H294" i="1"/>
  <c r="D295" i="1"/>
  <c r="H295" i="1"/>
  <c r="D296" i="1"/>
  <c r="H296" i="1"/>
  <c r="D297" i="1"/>
  <c r="H297" i="1"/>
  <c r="D298" i="1"/>
  <c r="H298" i="1"/>
  <c r="D299" i="1"/>
  <c r="H299" i="1"/>
  <c r="D300" i="1"/>
  <c r="H300" i="1"/>
  <c r="D301" i="1"/>
  <c r="H301" i="1"/>
  <c r="D302" i="1"/>
  <c r="H302" i="1"/>
  <c r="D303" i="1"/>
  <c r="H303" i="1"/>
  <c r="D304" i="1"/>
  <c r="H304" i="1"/>
  <c r="D305" i="1"/>
  <c r="H305" i="1"/>
  <c r="D306" i="1"/>
  <c r="H306" i="1"/>
  <c r="D307" i="1"/>
  <c r="H307" i="1"/>
  <c r="D308" i="1"/>
  <c r="H308" i="1"/>
  <c r="D309" i="1"/>
  <c r="H309" i="1"/>
  <c r="D310" i="1"/>
  <c r="H310" i="1"/>
  <c r="D311" i="1"/>
  <c r="H311" i="1"/>
  <c r="D312" i="1"/>
  <c r="H312" i="1"/>
  <c r="D313" i="1"/>
  <c r="H313" i="1"/>
  <c r="D314" i="1"/>
  <c r="H314" i="1"/>
  <c r="D315" i="1"/>
  <c r="H315" i="1"/>
  <c r="D316" i="1"/>
  <c r="H316" i="1"/>
  <c r="D317" i="1"/>
  <c r="H317" i="1"/>
  <c r="D318" i="1"/>
  <c r="H318" i="1"/>
  <c r="D319" i="1"/>
  <c r="H319" i="1"/>
  <c r="D320" i="1"/>
  <c r="H320" i="1"/>
  <c r="D321" i="1"/>
  <c r="H321" i="1"/>
  <c r="D322" i="1"/>
  <c r="H322" i="1"/>
  <c r="D323" i="1"/>
  <c r="H323" i="1"/>
  <c r="D324" i="1"/>
  <c r="H324" i="1"/>
  <c r="D325" i="1"/>
  <c r="H325" i="1"/>
  <c r="D326" i="1"/>
  <c r="H326" i="1"/>
  <c r="D327" i="1"/>
  <c r="H327" i="1"/>
  <c r="D328" i="1"/>
  <c r="H328" i="1"/>
  <c r="D329" i="1"/>
  <c r="H329" i="1"/>
  <c r="D330" i="1"/>
  <c r="H330" i="1"/>
  <c r="D331" i="1"/>
  <c r="H331" i="1"/>
  <c r="D332" i="1"/>
  <c r="H332" i="1"/>
  <c r="D333" i="1"/>
  <c r="H333" i="1"/>
  <c r="D334" i="1"/>
  <c r="H334" i="1"/>
  <c r="D335" i="1"/>
  <c r="H335" i="1"/>
  <c r="D336" i="1"/>
  <c r="H336" i="1"/>
  <c r="D337" i="1"/>
  <c r="H337" i="1"/>
  <c r="D338" i="1"/>
  <c r="H338" i="1"/>
  <c r="K282" i="2"/>
  <c r="K293" i="2"/>
  <c r="K334" i="2"/>
  <c r="K326" i="2"/>
  <c r="K330" i="3"/>
  <c r="K289" i="3"/>
  <c r="K323" i="3"/>
  <c r="K308" i="3"/>
  <c r="K307" i="3"/>
  <c r="K314" i="3"/>
  <c r="K276" i="3"/>
  <c r="K291" i="3"/>
  <c r="K324" i="3"/>
  <c r="K317" i="3"/>
  <c r="K282" i="3"/>
  <c r="K329" i="3"/>
  <c r="K199" i="3"/>
  <c r="K144" i="3"/>
  <c r="K192" i="3"/>
  <c r="K161" i="2"/>
  <c r="K143" i="2"/>
  <c r="K191" i="3"/>
  <c r="K198" i="3"/>
  <c r="K182" i="3"/>
  <c r="K151" i="3"/>
  <c r="K143" i="3"/>
  <c r="K176" i="3"/>
  <c r="K196" i="3"/>
  <c r="K170" i="3"/>
  <c r="K162" i="3"/>
  <c r="K154" i="3"/>
  <c r="K167" i="3"/>
  <c r="K335" i="3"/>
  <c r="K319" i="3"/>
  <c r="K303" i="3"/>
  <c r="K202" i="3"/>
  <c r="K186" i="3"/>
  <c r="K326" i="3"/>
  <c r="K201" i="3"/>
  <c r="K193" i="3"/>
  <c r="K185" i="3"/>
  <c r="K177" i="3"/>
  <c r="K169" i="3"/>
  <c r="K153" i="3"/>
  <c r="K325" i="3"/>
  <c r="K305" i="3"/>
  <c r="K188" i="3"/>
  <c r="K336" i="3"/>
  <c r="K320" i="3"/>
  <c r="K304" i="3"/>
  <c r="K288" i="3"/>
  <c r="K301" i="3"/>
  <c r="K152" i="3"/>
  <c r="K287" i="3"/>
  <c r="K279" i="3"/>
  <c r="K141" i="3"/>
  <c r="K180" i="3"/>
  <c r="K306" i="3"/>
  <c r="K298" i="3"/>
  <c r="K150" i="3"/>
  <c r="K278" i="3"/>
  <c r="K183" i="3"/>
  <c r="K175" i="3"/>
  <c r="K163" i="3"/>
  <c r="K156" i="3"/>
  <c r="K195" i="3"/>
  <c r="K187" i="3"/>
  <c r="K179" i="3"/>
  <c r="K171" i="3"/>
  <c r="K331" i="3"/>
  <c r="K315" i="3"/>
  <c r="K299" i="3"/>
  <c r="K190" i="3"/>
  <c r="K174" i="3"/>
  <c r="K338" i="3"/>
  <c r="K322" i="3"/>
  <c r="K161" i="3"/>
  <c r="K337" i="3"/>
  <c r="K321" i="3"/>
  <c r="K297" i="3"/>
  <c r="K172" i="3"/>
  <c r="K332" i="3"/>
  <c r="K316" i="3"/>
  <c r="K300" i="3"/>
  <c r="K284" i="3"/>
  <c r="K145" i="3"/>
  <c r="K147" i="3"/>
  <c r="K277" i="3"/>
  <c r="K164" i="3"/>
  <c r="K148" i="3"/>
  <c r="K166" i="3"/>
  <c r="K158" i="3"/>
  <c r="K286" i="3"/>
  <c r="K142" i="3"/>
  <c r="K149" i="3"/>
  <c r="K155" i="3"/>
  <c r="K157" i="3"/>
  <c r="K159" i="3"/>
  <c r="K327" i="3"/>
  <c r="K311" i="3"/>
  <c r="K295" i="3"/>
  <c r="K194" i="3"/>
  <c r="K178" i="3"/>
  <c r="K334" i="3"/>
  <c r="K318" i="3"/>
  <c r="K197" i="3"/>
  <c r="K189" i="3"/>
  <c r="K181" i="3"/>
  <c r="K173" i="3"/>
  <c r="K165" i="3"/>
  <c r="K333" i="3"/>
  <c r="K313" i="3"/>
  <c r="K293" i="3"/>
  <c r="K140" i="3"/>
  <c r="K328" i="3"/>
  <c r="K312" i="3"/>
  <c r="K296" i="3"/>
  <c r="K280" i="3"/>
  <c r="K160" i="3"/>
  <c r="K281" i="3"/>
  <c r="K200" i="3"/>
  <c r="K184" i="3"/>
  <c r="K168" i="3"/>
  <c r="K283" i="3"/>
  <c r="K290" i="3"/>
  <c r="K310" i="3"/>
  <c r="K302" i="3"/>
  <c r="K294" i="3"/>
  <c r="K146" i="3"/>
  <c r="K285" i="3"/>
  <c r="K302" i="2"/>
  <c r="K201" i="2"/>
  <c r="K149" i="2"/>
  <c r="K317" i="2"/>
  <c r="K191" i="2"/>
  <c r="K320" i="2"/>
  <c r="K304" i="2"/>
  <c r="K280" i="2"/>
  <c r="K303" i="2"/>
  <c r="K202" i="2"/>
  <c r="K194" i="2"/>
  <c r="K186" i="2"/>
  <c r="K178" i="2"/>
  <c r="K170" i="2"/>
  <c r="K162" i="2"/>
  <c r="K286" i="2"/>
  <c r="K281" i="2"/>
  <c r="K147" i="2"/>
  <c r="K187" i="2"/>
  <c r="K159" i="2"/>
  <c r="K329" i="2"/>
  <c r="K313" i="2"/>
  <c r="K155" i="2"/>
  <c r="K327" i="2"/>
  <c r="K307" i="2"/>
  <c r="K289" i="2"/>
  <c r="K181" i="2"/>
  <c r="K196" i="2"/>
  <c r="K188" i="2"/>
  <c r="K316" i="2"/>
  <c r="K172" i="2"/>
  <c r="K300" i="2"/>
  <c r="K292" i="2"/>
  <c r="K276" i="2"/>
  <c r="K199" i="2"/>
  <c r="K183" i="2"/>
  <c r="K291" i="2"/>
  <c r="K318" i="2"/>
  <c r="K290" i="2"/>
  <c r="K297" i="2"/>
  <c r="K311" i="2"/>
  <c r="K333" i="2"/>
  <c r="K301" i="2"/>
  <c r="K287" i="2"/>
  <c r="K328" i="2"/>
  <c r="K312" i="2"/>
  <c r="K331" i="2"/>
  <c r="K173" i="2"/>
  <c r="K158" i="2"/>
  <c r="K338" i="2"/>
  <c r="K330" i="2"/>
  <c r="K322" i="2"/>
  <c r="K314" i="2"/>
  <c r="K306" i="2"/>
  <c r="K298" i="2"/>
  <c r="K323" i="2"/>
  <c r="K295" i="2"/>
  <c r="K169" i="2"/>
  <c r="K141" i="2"/>
  <c r="K325" i="2"/>
  <c r="K309" i="2"/>
  <c r="K285" i="2"/>
  <c r="K179" i="2"/>
  <c r="K163" i="2"/>
  <c r="K197" i="2"/>
  <c r="K165" i="2"/>
  <c r="K156" i="2"/>
  <c r="K152" i="2"/>
  <c r="K148" i="2"/>
  <c r="K144" i="2"/>
  <c r="K140" i="2"/>
  <c r="K332" i="2"/>
  <c r="K324" i="2"/>
  <c r="K180" i="2"/>
  <c r="K308" i="2"/>
  <c r="K164" i="2"/>
  <c r="K288" i="2"/>
  <c r="K193" i="2"/>
  <c r="K177" i="2"/>
  <c r="K335" i="2"/>
  <c r="K319" i="2"/>
  <c r="K279" i="2"/>
  <c r="K310" i="2"/>
  <c r="K157" i="2"/>
  <c r="K151" i="2"/>
  <c r="K171" i="2"/>
  <c r="K336" i="2"/>
  <c r="K296" i="2"/>
  <c r="K189" i="2"/>
  <c r="K154" i="2"/>
  <c r="K150" i="2"/>
  <c r="K146" i="2"/>
  <c r="K142" i="2"/>
  <c r="K198" i="2"/>
  <c r="K190" i="2"/>
  <c r="K182" i="2"/>
  <c r="K174" i="2"/>
  <c r="K166" i="2"/>
  <c r="K294" i="2"/>
  <c r="K278" i="2"/>
  <c r="K175" i="2"/>
  <c r="K283" i="2"/>
  <c r="K185" i="2"/>
  <c r="K145" i="2"/>
  <c r="K337" i="2"/>
  <c r="K321" i="2"/>
  <c r="K305" i="2"/>
  <c r="K277" i="2"/>
  <c r="K315" i="2"/>
  <c r="K299" i="2"/>
  <c r="K200" i="2"/>
  <c r="K192" i="2"/>
  <c r="K184" i="2"/>
  <c r="K176" i="2"/>
  <c r="K168" i="2"/>
  <c r="K160" i="2"/>
  <c r="K284" i="2"/>
  <c r="K195" i="2"/>
  <c r="K167" i="2"/>
  <c r="K153" i="2"/>
  <c r="D147" i="1"/>
  <c r="F150" i="1"/>
  <c r="F142" i="1"/>
  <c r="F140" i="1"/>
  <c r="J140" i="1"/>
  <c r="J142" i="1"/>
  <c r="E145" i="1"/>
  <c r="I145" i="1"/>
  <c r="H149" i="1"/>
  <c r="D150" i="1"/>
  <c r="D151" i="1"/>
  <c r="D153" i="1"/>
  <c r="H153" i="1"/>
  <c r="D155" i="1"/>
  <c r="H155" i="1"/>
  <c r="H157" i="1"/>
  <c r="H189" i="1"/>
  <c r="D191" i="1"/>
  <c r="F146" i="1"/>
  <c r="J146" i="1"/>
  <c r="E149" i="1"/>
  <c r="I149" i="1"/>
  <c r="I159" i="1"/>
  <c r="E161" i="1"/>
  <c r="I163" i="1"/>
  <c r="E165" i="1"/>
  <c r="I167" i="1"/>
  <c r="E169" i="1"/>
  <c r="E173" i="1"/>
  <c r="E177" i="1"/>
  <c r="I183" i="1"/>
  <c r="H147" i="1"/>
  <c r="L142" i="1"/>
  <c r="L145" i="1"/>
  <c r="L153" i="1"/>
  <c r="H141" i="1"/>
  <c r="D142" i="1"/>
  <c r="D157" i="1"/>
  <c r="D141" i="1"/>
  <c r="D149" i="1"/>
  <c r="H142" i="1"/>
  <c r="H151" i="1"/>
  <c r="H143" i="1"/>
  <c r="D143" i="1"/>
  <c r="L143" i="1"/>
  <c r="L146" i="1"/>
  <c r="G147" i="1"/>
  <c r="F148" i="1"/>
  <c r="J148" i="1"/>
  <c r="J150" i="1"/>
  <c r="F152" i="1"/>
  <c r="J152" i="1"/>
  <c r="F154" i="1"/>
  <c r="J154" i="1"/>
  <c r="F156" i="1"/>
  <c r="J156" i="1"/>
  <c r="F186" i="1"/>
  <c r="J192" i="1"/>
  <c r="L150" i="1"/>
  <c r="D154" i="1"/>
  <c r="G155" i="1"/>
  <c r="D158" i="1"/>
  <c r="G159" i="1"/>
  <c r="I161" i="1"/>
  <c r="L162" i="1"/>
  <c r="J164" i="1"/>
  <c r="H166" i="1"/>
  <c r="F168" i="1"/>
  <c r="D170" i="1"/>
  <c r="L170" i="1"/>
  <c r="I173" i="1"/>
  <c r="L174" i="1"/>
  <c r="F176" i="1"/>
  <c r="H178" i="1"/>
  <c r="J180" i="1"/>
  <c r="D182" i="1"/>
  <c r="L182" i="1"/>
  <c r="E185" i="1"/>
  <c r="H186" i="1"/>
  <c r="F188" i="1"/>
  <c r="I189" i="1"/>
  <c r="H190" i="1"/>
  <c r="F192" i="1"/>
  <c r="E197" i="1"/>
  <c r="D202" i="1"/>
  <c r="G140" i="1"/>
  <c r="F141" i="1"/>
  <c r="J141" i="1"/>
  <c r="E142" i="1"/>
  <c r="I142" i="1"/>
  <c r="G144" i="1"/>
  <c r="F145" i="1"/>
  <c r="J145" i="1"/>
  <c r="E146" i="1"/>
  <c r="I146" i="1"/>
  <c r="G148" i="1"/>
  <c r="F149" i="1"/>
  <c r="J149" i="1"/>
  <c r="E150" i="1"/>
  <c r="I150" i="1"/>
  <c r="G152" i="1"/>
  <c r="F153" i="1"/>
  <c r="J153" i="1"/>
  <c r="E154" i="1"/>
  <c r="I154" i="1"/>
  <c r="G156" i="1"/>
  <c r="F157" i="1"/>
  <c r="J157" i="1"/>
  <c r="E158" i="1"/>
  <c r="I158" i="1"/>
  <c r="D159" i="1"/>
  <c r="H159" i="1"/>
  <c r="L159" i="1"/>
  <c r="F161" i="1"/>
  <c r="J161" i="1"/>
  <c r="E162" i="1"/>
  <c r="I162" i="1"/>
  <c r="D163" i="1"/>
  <c r="H163" i="1"/>
  <c r="L163" i="1"/>
  <c r="F165" i="1"/>
  <c r="J165" i="1"/>
  <c r="E166" i="1"/>
  <c r="I166" i="1"/>
  <c r="D167" i="1"/>
  <c r="H167" i="1"/>
  <c r="L167" i="1"/>
  <c r="F169" i="1"/>
  <c r="J169" i="1"/>
  <c r="E170" i="1"/>
  <c r="I170" i="1"/>
  <c r="D171" i="1"/>
  <c r="H171" i="1"/>
  <c r="L171" i="1"/>
  <c r="G172" i="1"/>
  <c r="F173" i="1"/>
  <c r="J173" i="1"/>
  <c r="E174" i="1"/>
  <c r="I174" i="1"/>
  <c r="D175" i="1"/>
  <c r="H175" i="1"/>
  <c r="L175" i="1"/>
  <c r="G176" i="1"/>
  <c r="F177" i="1"/>
  <c r="J177" i="1"/>
  <c r="E178" i="1"/>
  <c r="I178" i="1"/>
  <c r="D179" i="1"/>
  <c r="H179" i="1"/>
  <c r="L179" i="1"/>
  <c r="G180" i="1"/>
  <c r="F181" i="1"/>
  <c r="J181" i="1"/>
  <c r="E182" i="1"/>
  <c r="I182" i="1"/>
  <c r="D183" i="1"/>
  <c r="H183" i="1"/>
  <c r="L183" i="1"/>
  <c r="G184" i="1"/>
  <c r="F185" i="1"/>
  <c r="J185" i="1"/>
  <c r="E186" i="1"/>
  <c r="I186" i="1"/>
  <c r="D187" i="1"/>
  <c r="H187" i="1"/>
  <c r="G188" i="1"/>
  <c r="F189" i="1"/>
  <c r="J189" i="1"/>
  <c r="E190" i="1"/>
  <c r="I190" i="1"/>
  <c r="H191" i="1"/>
  <c r="L191" i="1"/>
  <c r="G192" i="1"/>
  <c r="L192" i="1"/>
  <c r="L194" i="1"/>
  <c r="G195" i="1"/>
  <c r="F196" i="1"/>
  <c r="J196" i="1"/>
  <c r="J198" i="1"/>
  <c r="E201" i="1"/>
  <c r="I201" i="1"/>
  <c r="H150" i="1"/>
  <c r="E153" i="1"/>
  <c r="H154" i="1"/>
  <c r="E157" i="1"/>
  <c r="H158" i="1"/>
  <c r="F160" i="1"/>
  <c r="D162" i="1"/>
  <c r="G163" i="1"/>
  <c r="I165" i="1"/>
  <c r="L166" i="1"/>
  <c r="J168" i="1"/>
  <c r="H170" i="1"/>
  <c r="F172" i="1"/>
  <c r="D174" i="1"/>
  <c r="G175" i="1"/>
  <c r="I177" i="1"/>
  <c r="L178" i="1"/>
  <c r="F180" i="1"/>
  <c r="I181" i="1"/>
  <c r="G183" i="1"/>
  <c r="J184" i="1"/>
  <c r="D186" i="1"/>
  <c r="G187" i="1"/>
  <c r="E189" i="1"/>
  <c r="L190" i="1"/>
  <c r="F194" i="1"/>
  <c r="H202" i="1"/>
  <c r="D140" i="1"/>
  <c r="L140" i="1"/>
  <c r="E143" i="1"/>
  <c r="D144" i="1"/>
  <c r="H144" i="1"/>
  <c r="L144" i="1"/>
  <c r="G145" i="1"/>
  <c r="E147" i="1"/>
  <c r="I147" i="1"/>
  <c r="D148" i="1"/>
  <c r="H148" i="1"/>
  <c r="L148" i="1"/>
  <c r="G149" i="1"/>
  <c r="E151" i="1"/>
  <c r="I151" i="1"/>
  <c r="D152" i="1"/>
  <c r="H152" i="1"/>
  <c r="L152" i="1"/>
  <c r="G153" i="1"/>
  <c r="E155" i="1"/>
  <c r="I155" i="1"/>
  <c r="D156" i="1"/>
  <c r="H156" i="1"/>
  <c r="L156" i="1"/>
  <c r="G157" i="1"/>
  <c r="F158" i="1"/>
  <c r="J158" i="1"/>
  <c r="E159" i="1"/>
  <c r="D160" i="1"/>
  <c r="H160" i="1"/>
  <c r="L160" i="1"/>
  <c r="G161" i="1"/>
  <c r="F162" i="1"/>
  <c r="J162" i="1"/>
  <c r="E163" i="1"/>
  <c r="D164" i="1"/>
  <c r="H164" i="1"/>
  <c r="L164" i="1"/>
  <c r="G165" i="1"/>
  <c r="F166" i="1"/>
  <c r="J166" i="1"/>
  <c r="E167" i="1"/>
  <c r="D168" i="1"/>
  <c r="H168" i="1"/>
  <c r="L168" i="1"/>
  <c r="G169" i="1"/>
  <c r="F170" i="1"/>
  <c r="J170" i="1"/>
  <c r="E171" i="1"/>
  <c r="I171" i="1"/>
  <c r="D172" i="1"/>
  <c r="H172" i="1"/>
  <c r="L172" i="1"/>
  <c r="G173" i="1"/>
  <c r="F174" i="1"/>
  <c r="J174" i="1"/>
  <c r="E175" i="1"/>
  <c r="I175" i="1"/>
  <c r="D176" i="1"/>
  <c r="H176" i="1"/>
  <c r="L176" i="1"/>
  <c r="G177" i="1"/>
  <c r="F178" i="1"/>
  <c r="J178" i="1"/>
  <c r="E179" i="1"/>
  <c r="I179" i="1"/>
  <c r="D180" i="1"/>
  <c r="H180" i="1"/>
  <c r="L180" i="1"/>
  <c r="G181" i="1"/>
  <c r="F182" i="1"/>
  <c r="J182" i="1"/>
  <c r="E183" i="1"/>
  <c r="D184" i="1"/>
  <c r="H184" i="1"/>
  <c r="L184" i="1"/>
  <c r="G185" i="1"/>
  <c r="J186" i="1"/>
  <c r="E187" i="1"/>
  <c r="I187" i="1"/>
  <c r="D188" i="1"/>
  <c r="H188" i="1"/>
  <c r="L188" i="1"/>
  <c r="G189" i="1"/>
  <c r="F190" i="1"/>
  <c r="J190" i="1"/>
  <c r="E191" i="1"/>
  <c r="I191" i="1"/>
  <c r="D192" i="1"/>
  <c r="H192" i="1"/>
  <c r="D193" i="1"/>
  <c r="D194" i="1"/>
  <c r="H194" i="1"/>
  <c r="D195" i="1"/>
  <c r="L198" i="1"/>
  <c r="G199" i="1"/>
  <c r="F200" i="1"/>
  <c r="J200" i="1"/>
  <c r="G151" i="1"/>
  <c r="I153" i="1"/>
  <c r="L154" i="1"/>
  <c r="I157" i="1"/>
  <c r="L158" i="1"/>
  <c r="J160" i="1"/>
  <c r="H162" i="1"/>
  <c r="F164" i="1"/>
  <c r="D166" i="1"/>
  <c r="G167" i="1"/>
  <c r="I169" i="1"/>
  <c r="G171" i="1"/>
  <c r="J172" i="1"/>
  <c r="H174" i="1"/>
  <c r="J176" i="1"/>
  <c r="D178" i="1"/>
  <c r="G179" i="1"/>
  <c r="E181" i="1"/>
  <c r="H182" i="1"/>
  <c r="F184" i="1"/>
  <c r="I185" i="1"/>
  <c r="L186" i="1"/>
  <c r="J188" i="1"/>
  <c r="D190" i="1"/>
  <c r="G191" i="1"/>
  <c r="I197" i="1"/>
  <c r="H140" i="1"/>
  <c r="G141" i="1"/>
  <c r="I143" i="1"/>
  <c r="E140" i="1"/>
  <c r="I140" i="1"/>
  <c r="G142" i="1"/>
  <c r="F143" i="1"/>
  <c r="J143" i="1"/>
  <c r="E144" i="1"/>
  <c r="I144" i="1"/>
  <c r="G146" i="1"/>
  <c r="F147" i="1"/>
  <c r="J147" i="1"/>
  <c r="E148" i="1"/>
  <c r="I148" i="1"/>
  <c r="G150" i="1"/>
  <c r="F151" i="1"/>
  <c r="J151" i="1"/>
  <c r="E152" i="1"/>
  <c r="I152" i="1"/>
  <c r="G154" i="1"/>
  <c r="F155" i="1"/>
  <c r="J155" i="1"/>
  <c r="E156" i="1"/>
  <c r="I156" i="1"/>
  <c r="L157" i="1"/>
  <c r="G158" i="1"/>
  <c r="F159" i="1"/>
  <c r="J159" i="1"/>
  <c r="E160" i="1"/>
  <c r="I160" i="1"/>
  <c r="D161" i="1"/>
  <c r="H161" i="1"/>
  <c r="L161" i="1"/>
  <c r="G162" i="1"/>
  <c r="F163" i="1"/>
  <c r="J163" i="1"/>
  <c r="E164" i="1"/>
  <c r="I164" i="1"/>
  <c r="D165" i="1"/>
  <c r="H165" i="1"/>
  <c r="L165" i="1"/>
  <c r="G166" i="1"/>
  <c r="F167" i="1"/>
  <c r="J167" i="1"/>
  <c r="E168" i="1"/>
  <c r="I168" i="1"/>
  <c r="D169" i="1"/>
  <c r="H169" i="1"/>
  <c r="L169" i="1"/>
  <c r="G170" i="1"/>
  <c r="F171" i="1"/>
  <c r="J171" i="1"/>
  <c r="E172" i="1"/>
  <c r="I172" i="1"/>
  <c r="D173" i="1"/>
  <c r="H173" i="1"/>
  <c r="L173" i="1"/>
  <c r="G174" i="1"/>
  <c r="F175" i="1"/>
  <c r="J175" i="1"/>
  <c r="E176" i="1"/>
  <c r="I176" i="1"/>
  <c r="D177" i="1"/>
  <c r="H177" i="1"/>
  <c r="L177" i="1"/>
  <c r="G178" i="1"/>
  <c r="F179" i="1"/>
  <c r="J179" i="1"/>
  <c r="E180" i="1"/>
  <c r="I180" i="1"/>
  <c r="D181" i="1"/>
  <c r="H181" i="1"/>
  <c r="L181" i="1"/>
  <c r="G182" i="1"/>
  <c r="F183" i="1"/>
  <c r="J183" i="1"/>
  <c r="E184" i="1"/>
  <c r="I184" i="1"/>
  <c r="D185" i="1"/>
  <c r="H185" i="1"/>
  <c r="L185" i="1"/>
  <c r="G186" i="1"/>
  <c r="F187" i="1"/>
  <c r="J187" i="1"/>
  <c r="E188" i="1"/>
  <c r="I188" i="1"/>
  <c r="D189" i="1"/>
  <c r="L189" i="1"/>
  <c r="G190" i="1"/>
  <c r="F191" i="1"/>
  <c r="J191" i="1"/>
  <c r="E192" i="1"/>
  <c r="I192" i="1"/>
  <c r="E193" i="1"/>
  <c r="I193" i="1"/>
  <c r="H197" i="1"/>
  <c r="D198" i="1"/>
  <c r="H198" i="1"/>
  <c r="L199" i="1"/>
  <c r="L202" i="1"/>
  <c r="F193" i="1"/>
  <c r="J193" i="1"/>
  <c r="E194" i="1"/>
  <c r="I194" i="1"/>
  <c r="H195" i="1"/>
  <c r="L195" i="1"/>
  <c r="G196" i="1"/>
  <c r="F197" i="1"/>
  <c r="J197" i="1"/>
  <c r="E198" i="1"/>
  <c r="I198" i="1"/>
  <c r="D199" i="1"/>
  <c r="H199" i="1"/>
  <c r="G200" i="1"/>
  <c r="F201" i="1"/>
  <c r="J201" i="1"/>
  <c r="E202" i="1"/>
  <c r="I202" i="1"/>
  <c r="G193" i="1"/>
  <c r="J194" i="1"/>
  <c r="E195" i="1"/>
  <c r="I195" i="1"/>
  <c r="D196" i="1"/>
  <c r="H196" i="1"/>
  <c r="L196" i="1"/>
  <c r="G197" i="1"/>
  <c r="F198" i="1"/>
  <c r="E199" i="1"/>
  <c r="I199" i="1"/>
  <c r="D200" i="1"/>
  <c r="H200" i="1"/>
  <c r="L200" i="1"/>
  <c r="G201" i="1"/>
  <c r="F202" i="1"/>
  <c r="J202" i="1"/>
  <c r="H193" i="1"/>
  <c r="L193" i="1"/>
  <c r="G194" i="1"/>
  <c r="F195" i="1"/>
  <c r="J195" i="1"/>
  <c r="E196" i="1"/>
  <c r="I196" i="1"/>
  <c r="D197" i="1"/>
  <c r="L197" i="1"/>
  <c r="G198" i="1"/>
  <c r="F199" i="1"/>
  <c r="J199" i="1"/>
  <c r="E200" i="1"/>
  <c r="I200" i="1"/>
  <c r="D201" i="1"/>
  <c r="H201" i="1"/>
  <c r="L201" i="1"/>
  <c r="G202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4" i="1"/>
  <c r="K264" i="1" l="1"/>
  <c r="K128" i="1"/>
  <c r="K248" i="1"/>
  <c r="K112" i="1"/>
  <c r="K236" i="1"/>
  <c r="K100" i="1"/>
  <c r="K224" i="1"/>
  <c r="K88" i="1"/>
  <c r="K212" i="1"/>
  <c r="K76" i="1"/>
  <c r="K271" i="1"/>
  <c r="K135" i="1"/>
  <c r="K267" i="1"/>
  <c r="K131" i="1"/>
  <c r="K263" i="1"/>
  <c r="K127" i="1"/>
  <c r="K259" i="1"/>
  <c r="K123" i="1"/>
  <c r="K255" i="1"/>
  <c r="K119" i="1"/>
  <c r="K251" i="1"/>
  <c r="K115" i="1"/>
  <c r="K247" i="1"/>
  <c r="K111" i="1"/>
  <c r="K243" i="1"/>
  <c r="K107" i="1"/>
  <c r="K239" i="1"/>
  <c r="K103" i="1"/>
  <c r="K235" i="1"/>
  <c r="K99" i="1"/>
  <c r="K231" i="1"/>
  <c r="K95" i="1"/>
  <c r="K227" i="1"/>
  <c r="K91" i="1"/>
  <c r="K223" i="1"/>
  <c r="K87" i="1"/>
  <c r="K219" i="1"/>
  <c r="K83" i="1"/>
  <c r="K215" i="1"/>
  <c r="K79" i="1"/>
  <c r="K211" i="1"/>
  <c r="K75" i="1"/>
  <c r="K268" i="1"/>
  <c r="K132" i="1"/>
  <c r="K256" i="1"/>
  <c r="K120" i="1"/>
  <c r="K244" i="1"/>
  <c r="K108" i="1"/>
  <c r="K232" i="1"/>
  <c r="K96" i="1"/>
  <c r="K220" i="1"/>
  <c r="K84" i="1"/>
  <c r="K270" i="1"/>
  <c r="K134" i="1"/>
  <c r="K266" i="1"/>
  <c r="K130" i="1"/>
  <c r="K262" i="1"/>
  <c r="K126" i="1"/>
  <c r="K258" i="1"/>
  <c r="K122" i="1"/>
  <c r="K254" i="1"/>
  <c r="K118" i="1"/>
  <c r="K250" i="1"/>
  <c r="K114" i="1"/>
  <c r="K246" i="1"/>
  <c r="K110" i="1"/>
  <c r="K242" i="1"/>
  <c r="K106" i="1"/>
  <c r="K238" i="1"/>
  <c r="K102" i="1"/>
  <c r="K234" i="1"/>
  <c r="K98" i="1"/>
  <c r="K230" i="1"/>
  <c r="K94" i="1"/>
  <c r="K226" i="1"/>
  <c r="K90" i="1"/>
  <c r="K222" i="1"/>
  <c r="K86" i="1"/>
  <c r="K218" i="1"/>
  <c r="K82" i="1"/>
  <c r="K214" i="1"/>
  <c r="K78" i="1"/>
  <c r="K210" i="1"/>
  <c r="K74" i="1"/>
  <c r="K208" i="1"/>
  <c r="K72" i="1"/>
  <c r="K260" i="1"/>
  <c r="K124" i="1"/>
  <c r="K252" i="1"/>
  <c r="K116" i="1"/>
  <c r="K240" i="1"/>
  <c r="K104" i="1"/>
  <c r="K228" i="1"/>
  <c r="K92" i="1"/>
  <c r="K216" i="1"/>
  <c r="K80" i="1"/>
  <c r="K269" i="1"/>
  <c r="K133" i="1"/>
  <c r="K265" i="1"/>
  <c r="K129" i="1"/>
  <c r="K261" i="1"/>
  <c r="K125" i="1"/>
  <c r="K257" i="1"/>
  <c r="K121" i="1"/>
  <c r="K253" i="1"/>
  <c r="K117" i="1"/>
  <c r="K249" i="1"/>
  <c r="K113" i="1"/>
  <c r="K245" i="1"/>
  <c r="K109" i="1"/>
  <c r="K241" i="1"/>
  <c r="K105" i="1"/>
  <c r="K237" i="1"/>
  <c r="K101" i="1"/>
  <c r="K233" i="1"/>
  <c r="K97" i="1"/>
  <c r="K229" i="1"/>
  <c r="K297" i="1" s="1"/>
  <c r="K93" i="1"/>
  <c r="K225" i="1"/>
  <c r="K89" i="1"/>
  <c r="K221" i="1"/>
  <c r="K85" i="1"/>
  <c r="K217" i="1"/>
  <c r="K81" i="1"/>
  <c r="K213" i="1"/>
  <c r="K281" i="1" s="1"/>
  <c r="K77" i="1"/>
  <c r="K209" i="1"/>
  <c r="K73" i="1"/>
  <c r="K141" i="1" s="1"/>
  <c r="K289" i="1" l="1"/>
  <c r="K305" i="1"/>
  <c r="K321" i="1"/>
  <c r="K337" i="1"/>
  <c r="K149" i="1"/>
  <c r="K277" i="1"/>
  <c r="K293" i="1"/>
  <c r="K309" i="1"/>
  <c r="K325" i="1"/>
  <c r="K284" i="1"/>
  <c r="K328" i="1"/>
  <c r="K286" i="1"/>
  <c r="K302" i="1"/>
  <c r="K318" i="1"/>
  <c r="K326" i="1"/>
  <c r="K334" i="1"/>
  <c r="K312" i="1"/>
  <c r="K336" i="1"/>
  <c r="K283" i="1"/>
  <c r="K291" i="1"/>
  <c r="K299" i="1"/>
  <c r="K307" i="1"/>
  <c r="K315" i="1"/>
  <c r="K323" i="1"/>
  <c r="K331" i="1"/>
  <c r="K292" i="1"/>
  <c r="K316" i="1"/>
  <c r="K285" i="1"/>
  <c r="K301" i="1"/>
  <c r="K317" i="1"/>
  <c r="K333" i="1"/>
  <c r="K308" i="1"/>
  <c r="K278" i="1"/>
  <c r="K294" i="1"/>
  <c r="K310" i="1"/>
  <c r="K288" i="1"/>
  <c r="K313" i="1"/>
  <c r="K329" i="1"/>
  <c r="K296" i="1"/>
  <c r="K320" i="1"/>
  <c r="K276" i="1"/>
  <c r="K282" i="1"/>
  <c r="K290" i="1"/>
  <c r="K298" i="1"/>
  <c r="K306" i="1"/>
  <c r="K314" i="1"/>
  <c r="K322" i="1"/>
  <c r="K330" i="1"/>
  <c r="K338" i="1"/>
  <c r="K300" i="1"/>
  <c r="K324" i="1"/>
  <c r="K279" i="1"/>
  <c r="K287" i="1"/>
  <c r="K295" i="1"/>
  <c r="K303" i="1"/>
  <c r="K311" i="1"/>
  <c r="K319" i="1"/>
  <c r="K327" i="1"/>
  <c r="K335" i="1"/>
  <c r="K280" i="1"/>
  <c r="K304" i="1"/>
  <c r="K332" i="1"/>
  <c r="K165" i="1"/>
  <c r="K189" i="1"/>
  <c r="K172" i="1"/>
  <c r="K150" i="1"/>
  <c r="K174" i="1"/>
  <c r="K190" i="1"/>
  <c r="K152" i="1"/>
  <c r="K176" i="1"/>
  <c r="K200" i="1"/>
  <c r="K147" i="1"/>
  <c r="K155" i="1"/>
  <c r="K163" i="1"/>
  <c r="K171" i="1"/>
  <c r="K179" i="1"/>
  <c r="K187" i="1"/>
  <c r="K195" i="1"/>
  <c r="K156" i="1"/>
  <c r="K180" i="1"/>
  <c r="K181" i="1"/>
  <c r="K148" i="1"/>
  <c r="K142" i="1"/>
  <c r="K166" i="1"/>
  <c r="K198" i="1"/>
  <c r="K161" i="1"/>
  <c r="K177" i="1"/>
  <c r="K201" i="1"/>
  <c r="K184" i="1"/>
  <c r="K146" i="1"/>
  <c r="K162" i="1"/>
  <c r="K178" i="1"/>
  <c r="K194" i="1"/>
  <c r="K164" i="1"/>
  <c r="K188" i="1"/>
  <c r="K151" i="1"/>
  <c r="K159" i="1"/>
  <c r="K167" i="1"/>
  <c r="K175" i="1"/>
  <c r="K183" i="1"/>
  <c r="K191" i="1"/>
  <c r="K199" i="1"/>
  <c r="K144" i="1"/>
  <c r="K168" i="1"/>
  <c r="K196" i="1"/>
  <c r="K157" i="1"/>
  <c r="K173" i="1"/>
  <c r="K197" i="1"/>
  <c r="K192" i="1"/>
  <c r="K158" i="1"/>
  <c r="K182" i="1"/>
  <c r="K145" i="1"/>
  <c r="K153" i="1"/>
  <c r="K169" i="1"/>
  <c r="K185" i="1"/>
  <c r="K193" i="1"/>
  <c r="K160" i="1"/>
  <c r="K140" i="1"/>
  <c r="K154" i="1"/>
  <c r="K170" i="1"/>
  <c r="K186" i="1"/>
  <c r="K202" i="1"/>
  <c r="K143" i="1"/>
</calcChain>
</file>

<file path=xl/sharedStrings.xml><?xml version="1.0" encoding="utf-8"?>
<sst xmlns="http://schemas.openxmlformats.org/spreadsheetml/2006/main" count="5177" uniqueCount="131">
  <si>
    <t>（単位：千円）</t>
  </si>
  <si>
    <t>地方税</t>
    <rPh sb="0" eb="3">
      <t>チホウゼイ</t>
    </rPh>
    <phoneticPr fontId="2"/>
  </si>
  <si>
    <t>地方消費税
交付金</t>
    <rPh sb="0" eb="2">
      <t>チホウ</t>
    </rPh>
    <rPh sb="2" eb="5">
      <t>ショウヒゼイ</t>
    </rPh>
    <phoneticPr fontId="2"/>
  </si>
  <si>
    <t>地方交付税</t>
    <rPh sb="0" eb="2">
      <t>チホウ</t>
    </rPh>
    <rPh sb="2" eb="5">
      <t>コウフゼイ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</si>
  <si>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</si>
  <si>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</si>
  <si>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</si>
  <si>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</si>
  <si>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</si>
  <si>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</si>
  <si>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</si>
  <si>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</si>
  <si>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</si>
  <si>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</si>
  <si>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</si>
  <si>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</si>
  <si>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</si>
  <si>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</si>
  <si>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</si>
  <si>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</si>
  <si>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</si>
  <si>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</si>
  <si>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</si>
  <si>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</si>
  <si>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</si>
  <si>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</si>
  <si>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</si>
  <si>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</si>
  <si>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</si>
  <si>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</si>
  <si>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</si>
  <si>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</si>
  <si>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</si>
  <si>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</si>
  <si>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</si>
  <si>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</si>
  <si>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</si>
  <si>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</si>
  <si>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</si>
  <si>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</si>
  <si>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</si>
  <si>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</si>
  <si>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</si>
  <si>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</si>
  <si>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</si>
  <si>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</si>
  <si>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</si>
  <si>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</si>
  <si>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</si>
  <si>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</si>
  <si>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</si>
  <si>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</si>
  <si>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</si>
  <si>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</si>
  <si>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</si>
  <si>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</si>
  <si>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</si>
  <si>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</si>
  <si>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</si>
  <si>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</si>
  <si>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</si>
  <si>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</si>
  <si>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</si>
  <si>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</si>
  <si>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</si>
  <si>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</si>
  <si>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</si>
  <si>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</si>
  <si>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</si>
  <si>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</si>
  <si>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</si>
  <si>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</si>
  <si>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</si>
  <si>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</si>
  <si>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</si>
  <si>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</si>
  <si>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</si>
  <si>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</si>
  <si>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</si>
  <si>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</si>
  <si>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</si>
  <si>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</si>
  <si>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</si>
  <si>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</si>
  <si>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</si>
  <si>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</si>
  <si>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</si>
  <si>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</si>
  <si>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</si>
  <si>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</si>
  <si>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</si>
  <si>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</si>
  <si>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</si>
  <si>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</si>
  <si>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</si>
  <si>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</si>
  <si>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</si>
  <si>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</si>
  <si>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</si>
  <si>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</si>
  <si>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</si>
  <si>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</si>
  <si>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</si>
  <si>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</si>
  <si>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</si>
  <si>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</si>
  <si>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</si>
  <si>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</si>
  <si>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地方債</t>
    <rPh sb="0" eb="3">
      <t>チホウサイ</t>
    </rPh>
    <phoneticPr fontId="2"/>
  </si>
  <si>
    <t>歳入合計</t>
    <rPh sb="0" eb="2">
      <t>サイニュウ</t>
    </rPh>
    <rPh sb="2" eb="4">
      <t>ゴウケイ</t>
    </rPh>
    <phoneticPr fontId="2"/>
  </si>
  <si>
    <t>うち臨財債</t>
    <rPh sb="2" eb="3">
      <t>ノゾ</t>
    </rPh>
    <rPh sb="3" eb="4">
      <t>ザイ</t>
    </rPh>
    <rPh sb="4" eb="5">
      <t>サイ</t>
    </rPh>
    <phoneticPr fontId="2"/>
  </si>
  <si>
    <t>その他</t>
    <rPh sb="2" eb="3">
      <t>タ</t>
    </rPh>
    <phoneticPr fontId="3"/>
  </si>
  <si>
    <t>人口</t>
    <rPh sb="0" eb="2">
      <t>ジンコウ</t>
    </rPh>
    <phoneticPr fontId="3"/>
  </si>
  <si>
    <t>市町村</t>
    <rPh sb="0" eb="3">
      <t>シチョウソン</t>
    </rPh>
    <phoneticPr fontId="3"/>
  </si>
  <si>
    <t>（単位：円）</t>
    <phoneticPr fontId="3"/>
  </si>
  <si>
    <t>【人口１人当たり】</t>
    <rPh sb="1" eb="3">
      <t>ジンコウ</t>
    </rPh>
    <rPh sb="4" eb="5">
      <t>ニン</t>
    </rPh>
    <rPh sb="5" eb="6">
      <t>ア</t>
    </rPh>
    <phoneticPr fontId="3"/>
  </si>
  <si>
    <t>【人口１人当たり／順位】</t>
    <rPh sb="1" eb="3">
      <t>ジンコウ</t>
    </rPh>
    <rPh sb="4" eb="5">
      <t>ニン</t>
    </rPh>
    <rPh sb="5" eb="6">
      <t>ア</t>
    </rPh>
    <rPh sb="9" eb="11">
      <t>ジュンイ</t>
    </rPh>
    <phoneticPr fontId="3"/>
  </si>
  <si>
    <t>【構成比】</t>
    <rPh sb="1" eb="4">
      <t>コウセイヒ</t>
    </rPh>
    <phoneticPr fontId="3"/>
  </si>
  <si>
    <t>【構成比／順位】</t>
    <rPh sb="1" eb="4">
      <t>コウセイヒ</t>
    </rPh>
    <rPh sb="5" eb="7">
      <t>ジュンイ</t>
    </rPh>
    <phoneticPr fontId="3"/>
  </si>
  <si>
    <t>平成２７年度</t>
    <rPh sb="0" eb="2">
      <t>ヘイセイ</t>
    </rPh>
    <rPh sb="4" eb="6">
      <t>ネンド</t>
    </rPh>
    <phoneticPr fontId="3"/>
  </si>
  <si>
    <t>歳入内訳</t>
    <rPh sb="0" eb="2">
      <t>サイニュウ</t>
    </rPh>
    <rPh sb="2" eb="4">
      <t>ウチワケ</t>
    </rPh>
    <phoneticPr fontId="3"/>
  </si>
  <si>
    <t>平成２６年度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</si>
  <si>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</si>
  <si>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</si>
  <si>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</si>
  <si>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</si>
  <si>
    <t>令和元年度</t>
    <rPh sb="0" eb="3">
      <t>レイワガン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</si>
  <si>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</si>
  <si>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※　人口は令和３年１月１日現在の住民基本台帳人口</t>
  </si>
  <si>
    <t>令和３年度</t>
    <rPh sb="0" eb="2">
      <t>レイワ</t>
    </rPh>
    <rPh sb="3" eb="5">
      <t>ネンド</t>
    </rPh>
    <phoneticPr fontId="3"/>
  </si>
  <si>
    <t>※　人口は令和４年１月１日現在の住民基本台帳人口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</si>
</sst>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8" fontId="4" fillId="0" borderId="6" xfId="1" applyFont="1" applyBorder="1">
      <alignment vertical="center"/>
    </xf>
    <xf numFmtId="0" fontId="4" fillId="0" borderId="8" xfId="0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38" fontId="4" fillId="0" borderId="13" xfId="1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38" fontId="4" fillId="0" borderId="16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28" xfId="1" applyFont="1" applyBorder="1">
      <alignment vertical="center"/>
    </xf>
    <xf numFmtId="0" fontId="5" fillId="0" borderId="0" xfId="0" applyFont="1">
      <alignment vertical="center"/>
    </xf>
    <xf numFmtId="38" fontId="5" fillId="0" borderId="6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5" fillId="0" borderId="36" xfId="1" applyFont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45" xfId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" xfId="1" applyFont="1" applyBorder="1">
      <alignment vertical="center"/>
    </xf>
    <xf numFmtId="38" fontId="5" fillId="0" borderId="3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46" xfId="1" applyFont="1" applyBorder="1">
      <alignment vertical="center"/>
    </xf>
    <xf numFmtId="38" fontId="5" fillId="0" borderId="9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9" xfId="1" applyFont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7" xfId="0" applyFont="1" applyFill="1" applyBorder="1">
      <alignment vertical="center"/>
    </xf>
    <xf numFmtId="38" fontId="4" fillId="3" borderId="30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4" fillId="3" borderId="19" xfId="1" applyFont="1" applyFill="1" applyBorder="1">
      <alignment vertical="center"/>
    </xf>
    <xf numFmtId="38" fontId="4" fillId="3" borderId="27" xfId="1" applyFont="1" applyFill="1" applyBorder="1">
      <alignment vertical="center"/>
    </xf>
    <xf numFmtId="38" fontId="4" fillId="3" borderId="23" xfId="1" applyFont="1" applyFill="1" applyBorder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4" borderId="7" xfId="0" applyFont="1" applyFill="1" applyBorder="1">
      <alignment vertical="center"/>
    </xf>
    <xf numFmtId="38" fontId="4" fillId="4" borderId="30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5" fillId="4" borderId="6" xfId="1" applyFont="1" applyFill="1" applyBorder="1">
      <alignment vertical="center"/>
    </xf>
    <xf numFmtId="38" fontId="4" fillId="4" borderId="19" xfId="1" applyFont="1" applyFill="1" applyBorder="1">
      <alignment vertical="center"/>
    </xf>
    <xf numFmtId="38" fontId="4" fillId="4" borderId="27" xfId="1" applyFont="1" applyFill="1" applyBorder="1">
      <alignment vertical="center"/>
    </xf>
    <xf numFmtId="38" fontId="4" fillId="4" borderId="23" xfId="1" applyFont="1" applyFill="1" applyBorder="1">
      <alignment vertical="center"/>
    </xf>
    <xf numFmtId="0" fontId="4" fillId="5" borderId="5" xfId="0" applyFont="1" applyFill="1" applyBorder="1" applyAlignment="1">
      <alignment horizontal="right" vertical="center"/>
    </xf>
    <xf numFmtId="0" fontId="4" fillId="5" borderId="7" xfId="0" applyFont="1" applyFill="1" applyBorder="1">
      <alignment vertical="center"/>
    </xf>
    <xf numFmtId="38" fontId="4" fillId="5" borderId="30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5" fillId="5" borderId="6" xfId="1" applyFont="1" applyFill="1" applyBorder="1">
      <alignment vertical="center"/>
    </xf>
    <xf numFmtId="38" fontId="4" fillId="5" borderId="19" xfId="1" applyFont="1" applyFill="1" applyBorder="1">
      <alignment vertical="center"/>
    </xf>
    <xf numFmtId="38" fontId="4" fillId="5" borderId="27" xfId="1" applyFont="1" applyFill="1" applyBorder="1">
      <alignment vertical="center"/>
    </xf>
    <xf numFmtId="38" fontId="4" fillId="5" borderId="23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10" fontId="4" fillId="0" borderId="29" xfId="2" applyNumberFormat="1" applyFont="1" applyBorder="1">
      <alignment vertical="center"/>
    </xf>
    <xf numFmtId="10" fontId="4" fillId="0" borderId="3" xfId="2" applyNumberFormat="1" applyFont="1" applyBorder="1">
      <alignment vertical="center"/>
    </xf>
    <xf numFmtId="10" fontId="5" fillId="0" borderId="3" xfId="2" applyNumberFormat="1" applyFont="1" applyBorder="1">
      <alignment vertical="center"/>
    </xf>
    <xf numFmtId="10" fontId="4" fillId="0" borderId="18" xfId="2" applyNumberFormat="1" applyFont="1" applyBorder="1">
      <alignment vertical="center"/>
    </xf>
    <xf numFmtId="10" fontId="4" fillId="0" borderId="26" xfId="2" applyNumberFormat="1" applyFont="1" applyBorder="1">
      <alignment vertical="center"/>
    </xf>
    <xf numFmtId="10" fontId="4" fillId="0" borderId="30" xfId="2" applyNumberFormat="1" applyFont="1" applyBorder="1">
      <alignment vertical="center"/>
    </xf>
    <xf numFmtId="10" fontId="4" fillId="0" borderId="6" xfId="2" applyNumberFormat="1" applyFont="1" applyBorder="1">
      <alignment vertical="center"/>
    </xf>
    <xf numFmtId="10" fontId="5" fillId="0" borderId="6" xfId="2" applyNumberFormat="1" applyFont="1" applyBorder="1">
      <alignment vertical="center"/>
    </xf>
    <xf numFmtId="10" fontId="4" fillId="0" borderId="19" xfId="2" applyNumberFormat="1" applyFont="1" applyBorder="1">
      <alignment vertical="center"/>
    </xf>
    <xf numFmtId="10" fontId="4" fillId="0" borderId="27" xfId="2" applyNumberFormat="1" applyFont="1" applyBorder="1">
      <alignment vertical="center"/>
    </xf>
    <xf numFmtId="10" fontId="4" fillId="4" borderId="30" xfId="2" applyNumberFormat="1" applyFont="1" applyFill="1" applyBorder="1">
      <alignment vertical="center"/>
    </xf>
    <xf numFmtId="10" fontId="4" fillId="4" borderId="6" xfId="2" applyNumberFormat="1" applyFont="1" applyFill="1" applyBorder="1">
      <alignment vertical="center"/>
    </xf>
    <xf numFmtId="10" fontId="5" fillId="4" borderId="6" xfId="2" applyNumberFormat="1" applyFont="1" applyFill="1" applyBorder="1">
      <alignment vertical="center"/>
    </xf>
    <xf numFmtId="10" fontId="4" fillId="4" borderId="19" xfId="2" applyNumberFormat="1" applyFont="1" applyFill="1" applyBorder="1">
      <alignment vertical="center"/>
    </xf>
    <xf numFmtId="10" fontId="4" fillId="4" borderId="27" xfId="2" applyNumberFormat="1" applyFont="1" applyFill="1" applyBorder="1">
      <alignment vertical="center"/>
    </xf>
    <xf numFmtId="10" fontId="4" fillId="3" borderId="30" xfId="2" applyNumberFormat="1" applyFont="1" applyFill="1" applyBorder="1">
      <alignment vertical="center"/>
    </xf>
    <xf numFmtId="10" fontId="4" fillId="3" borderId="6" xfId="2" applyNumberFormat="1" applyFont="1" applyFill="1" applyBorder="1">
      <alignment vertical="center"/>
    </xf>
    <xf numFmtId="10" fontId="5" fillId="3" borderId="6" xfId="2" applyNumberFormat="1" applyFont="1" applyFill="1" applyBorder="1">
      <alignment vertical="center"/>
    </xf>
    <xf numFmtId="10" fontId="4" fillId="3" borderId="19" xfId="2" applyNumberFormat="1" applyFont="1" applyFill="1" applyBorder="1">
      <alignment vertical="center"/>
    </xf>
    <xf numFmtId="10" fontId="4" fillId="3" borderId="27" xfId="2" applyNumberFormat="1" applyFont="1" applyFill="1" applyBorder="1">
      <alignment vertical="center"/>
    </xf>
    <xf numFmtId="10" fontId="4" fillId="5" borderId="30" xfId="2" applyNumberFormat="1" applyFont="1" applyFill="1" applyBorder="1">
      <alignment vertical="center"/>
    </xf>
    <xf numFmtId="10" fontId="4" fillId="5" borderId="6" xfId="2" applyNumberFormat="1" applyFont="1" applyFill="1" applyBorder="1">
      <alignment vertical="center"/>
    </xf>
    <xf numFmtId="10" fontId="5" fillId="5" borderId="6" xfId="2" applyNumberFormat="1" applyFont="1" applyFill="1" applyBorder="1">
      <alignment vertical="center"/>
    </xf>
    <xf numFmtId="10" fontId="4" fillId="5" borderId="19" xfId="2" applyNumberFormat="1" applyFont="1" applyFill="1" applyBorder="1">
      <alignment vertical="center"/>
    </xf>
    <xf numFmtId="10" fontId="4" fillId="5" borderId="27" xfId="2" applyNumberFormat="1" applyFont="1" applyFill="1" applyBorder="1">
      <alignment vertical="center"/>
    </xf>
    <xf numFmtId="10" fontId="4" fillId="0" borderId="46" xfId="2" applyNumberFormat="1" applyFont="1" applyBorder="1">
      <alignment vertical="center"/>
    </xf>
    <xf numFmtId="10" fontId="4" fillId="0" borderId="9" xfId="2" applyNumberFormat="1" applyFont="1" applyBorder="1">
      <alignment vertical="center"/>
    </xf>
    <xf numFmtId="10" fontId="5" fillId="0" borderId="9" xfId="2" applyNumberFormat="1" applyFont="1" applyBorder="1">
      <alignment vertical="center"/>
    </xf>
    <xf numFmtId="10" fontId="4" fillId="0" borderId="47" xfId="2" applyNumberFormat="1" applyFont="1" applyBorder="1">
      <alignment vertical="center"/>
    </xf>
    <xf numFmtId="10" fontId="4" fillId="0" borderId="48" xfId="2" applyNumberFormat="1" applyFont="1" applyBorder="1">
      <alignment vertical="center"/>
    </xf>
    <xf numFmtId="10" fontId="4" fillId="0" borderId="35" xfId="2" applyNumberFormat="1" applyFont="1" applyBorder="1">
      <alignment vertical="center"/>
    </xf>
    <xf numFmtId="10" fontId="4" fillId="0" borderId="36" xfId="2" applyNumberFormat="1" applyFont="1" applyBorder="1">
      <alignment vertical="center"/>
    </xf>
    <xf numFmtId="10" fontId="5" fillId="0" borderId="36" xfId="2" applyNumberFormat="1" applyFont="1" applyBorder="1">
      <alignment vertical="center"/>
    </xf>
    <xf numFmtId="10" fontId="4" fillId="0" borderId="37" xfId="2" applyNumberFormat="1" applyFont="1" applyBorder="1">
      <alignment vertical="center"/>
    </xf>
    <xf numFmtId="10" fontId="4" fillId="0" borderId="38" xfId="2" applyNumberFormat="1" applyFont="1" applyBorder="1">
      <alignment vertical="center"/>
    </xf>
    <xf numFmtId="10" fontId="4" fillId="0" borderId="31" xfId="2" applyNumberFormat="1" applyFont="1" applyBorder="1">
      <alignment vertical="center"/>
    </xf>
    <xf numFmtId="10" fontId="4" fillId="0" borderId="16" xfId="2" applyNumberFormat="1" applyFont="1" applyBorder="1">
      <alignment vertical="center"/>
    </xf>
    <xf numFmtId="10" fontId="5" fillId="0" borderId="16" xfId="2" applyNumberFormat="1" applyFont="1" applyBorder="1">
      <alignment vertical="center"/>
    </xf>
    <xf numFmtId="10" fontId="4" fillId="0" borderId="20" xfId="2" applyNumberFormat="1" applyFont="1" applyBorder="1">
      <alignment vertical="center"/>
    </xf>
    <xf numFmtId="10" fontId="4" fillId="0" borderId="11" xfId="2" applyNumberFormat="1" applyFont="1" applyBorder="1">
      <alignment vertical="center"/>
    </xf>
    <xf numFmtId="10" fontId="4" fillId="0" borderId="32" xfId="2" applyNumberFormat="1" applyFont="1" applyBorder="1">
      <alignment vertical="center"/>
    </xf>
    <xf numFmtId="10" fontId="4" fillId="0" borderId="13" xfId="2" applyNumberFormat="1" applyFont="1" applyBorder="1">
      <alignment vertical="center"/>
    </xf>
    <xf numFmtId="10" fontId="5" fillId="0" borderId="13" xfId="2" applyNumberFormat="1" applyFont="1" applyBorder="1">
      <alignment vertical="center"/>
    </xf>
    <xf numFmtId="10" fontId="4" fillId="0" borderId="21" xfId="2" applyNumberFormat="1" applyFont="1" applyBorder="1">
      <alignment vertical="center"/>
    </xf>
    <xf numFmtId="10" fontId="4" fillId="0" borderId="28" xfId="2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8" fontId="6" fillId="0" borderId="0" xfId="1" applyFont="1">
      <alignment vertical="center"/>
    </xf>
    <xf numFmtId="38" fontId="4" fillId="0" borderId="30" xfId="1" applyFont="1" applyFill="1" applyBorder="1">
      <alignment vertical="center"/>
    </xf>
    <xf numFmtId="38" fontId="4" fillId="0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4" fillId="0" borderId="19" xfId="1" applyFont="1" applyFill="1" applyBorder="1">
      <alignment vertical="center"/>
    </xf>
    <xf numFmtId="10" fontId="4" fillId="0" borderId="27" xfId="2" applyNumberFormat="1" applyFont="1" applyFill="1" applyBorder="1">
      <alignment vertical="center"/>
    </xf>
    <xf numFmtId="10" fontId="4" fillId="0" borderId="30" xfId="2" applyNumberFormat="1" applyFont="1" applyFill="1" applyBorder="1">
      <alignment vertical="center"/>
    </xf>
    <xf numFmtId="10" fontId="4" fillId="0" borderId="6" xfId="2" applyNumberFormat="1" applyFont="1" applyFill="1" applyBorder="1">
      <alignment vertical="center"/>
    </xf>
    <xf numFmtId="10" fontId="5" fillId="0" borderId="6" xfId="2" applyNumberFormat="1" applyFont="1" applyFill="1" applyBorder="1">
      <alignment vertical="center"/>
    </xf>
    <xf numFmtId="10" fontId="4" fillId="0" borderId="19" xfId="2" applyNumberFormat="1" applyFont="1" applyFill="1" applyBorder="1">
      <alignment vertical="center"/>
    </xf>
    <xf numFmtId="38" fontId="4" fillId="0" borderId="27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38" fontId="7" fillId="0" borderId="29" xfId="1" applyFont="1" applyBorder="1">
      <alignment vertical="center"/>
    </xf>
    <xf numFmtId="38" fontId="7" fillId="0" borderId="3" xfId="1" applyFont="1" applyBorder="1">
      <alignment vertical="center"/>
    </xf>
    <xf numFmtId="38" fontId="8" fillId="0" borderId="3" xfId="1" applyFont="1" applyBorder="1">
      <alignment vertical="center"/>
    </xf>
    <xf numFmtId="38" fontId="7" fillId="0" borderId="18" xfId="1" applyFont="1" applyBorder="1">
      <alignment vertical="center"/>
    </xf>
    <xf numFmtId="10" fontId="7" fillId="0" borderId="26" xfId="2" applyNumberFormat="1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38" fontId="7" fillId="0" borderId="30" xfId="1" applyFont="1" applyBorder="1">
      <alignment vertical="center"/>
    </xf>
    <xf numFmtId="38" fontId="7" fillId="0" borderId="6" xfId="1" applyFont="1" applyBorder="1">
      <alignment vertical="center"/>
    </xf>
    <xf numFmtId="38" fontId="8" fillId="0" borderId="6" xfId="1" applyFont="1" applyBorder="1">
      <alignment vertical="center"/>
    </xf>
    <xf numFmtId="38" fontId="7" fillId="0" borderId="19" xfId="1" applyFont="1" applyBorder="1">
      <alignment vertical="center"/>
    </xf>
    <xf numFmtId="10" fontId="7" fillId="0" borderId="27" xfId="2" applyNumberFormat="1" applyFont="1" applyBorder="1">
      <alignment vertical="center"/>
    </xf>
    <xf numFmtId="0" fontId="7" fillId="4" borderId="5" xfId="0" applyFont="1" applyFill="1" applyBorder="1" applyAlignment="1">
      <alignment horizontal="right" vertical="center"/>
    </xf>
    <xf numFmtId="0" fontId="7" fillId="4" borderId="7" xfId="0" applyFont="1" applyFill="1" applyBorder="1">
      <alignment vertical="center"/>
    </xf>
    <xf numFmtId="38" fontId="7" fillId="4" borderId="30" xfId="1" applyFont="1" applyFill="1" applyBorder="1">
      <alignment vertical="center"/>
    </xf>
    <xf numFmtId="38" fontId="7" fillId="4" borderId="6" xfId="1" applyFont="1" applyFill="1" applyBorder="1">
      <alignment vertical="center"/>
    </xf>
    <xf numFmtId="38" fontId="8" fillId="4" borderId="6" xfId="1" applyFont="1" applyFill="1" applyBorder="1">
      <alignment vertical="center"/>
    </xf>
    <xf numFmtId="38" fontId="7" fillId="4" borderId="19" xfId="1" applyFont="1" applyFill="1" applyBorder="1">
      <alignment vertical="center"/>
    </xf>
    <xf numFmtId="10" fontId="7" fillId="4" borderId="27" xfId="2" applyNumberFormat="1" applyFont="1" applyFill="1" applyBorder="1">
      <alignment vertical="center"/>
    </xf>
    <xf numFmtId="38" fontId="7" fillId="0" borderId="30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8" fillId="0" borderId="6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10" fontId="7" fillId="0" borderId="27" xfId="2" applyNumberFormat="1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7" xfId="0" applyFont="1" applyFill="1" applyBorder="1">
      <alignment vertical="center"/>
    </xf>
    <xf numFmtId="38" fontId="7" fillId="3" borderId="30" xfId="1" applyFont="1" applyFill="1" applyBorder="1">
      <alignment vertical="center"/>
    </xf>
    <xf numFmtId="38" fontId="7" fillId="3" borderId="6" xfId="1" applyFont="1" applyFill="1" applyBorder="1">
      <alignment vertical="center"/>
    </xf>
    <xf numFmtId="38" fontId="8" fillId="3" borderId="6" xfId="1" applyFont="1" applyFill="1" applyBorder="1">
      <alignment vertical="center"/>
    </xf>
    <xf numFmtId="38" fontId="7" fillId="3" borderId="19" xfId="1" applyFont="1" applyFill="1" applyBorder="1">
      <alignment vertical="center"/>
    </xf>
    <xf numFmtId="10" fontId="7" fillId="3" borderId="27" xfId="2" applyNumberFormat="1" applyFont="1" applyFill="1" applyBorder="1">
      <alignment vertical="center"/>
    </xf>
    <xf numFmtId="0" fontId="7" fillId="5" borderId="5" xfId="0" applyFont="1" applyFill="1" applyBorder="1" applyAlignment="1">
      <alignment horizontal="right" vertical="center"/>
    </xf>
    <xf numFmtId="0" fontId="7" fillId="5" borderId="7" xfId="0" applyFont="1" applyFill="1" applyBorder="1">
      <alignment vertical="center"/>
    </xf>
    <xf numFmtId="38" fontId="7" fillId="5" borderId="30" xfId="1" applyFont="1" applyFill="1" applyBorder="1">
      <alignment vertical="center"/>
    </xf>
    <xf numFmtId="38" fontId="7" fillId="5" borderId="6" xfId="1" applyFont="1" applyFill="1" applyBorder="1">
      <alignment vertical="center"/>
    </xf>
    <xf numFmtId="38" fontId="8" fillId="5" borderId="6" xfId="1" applyFont="1" applyFill="1" applyBorder="1">
      <alignment vertical="center"/>
    </xf>
    <xf numFmtId="38" fontId="7" fillId="5" borderId="19" xfId="1" applyFont="1" applyFill="1" applyBorder="1">
      <alignment vertical="center"/>
    </xf>
    <xf numFmtId="10" fontId="7" fillId="5" borderId="27" xfId="2" applyNumberFormat="1" applyFont="1" applyFill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38" fontId="7" fillId="0" borderId="46" xfId="1" applyFont="1" applyBorder="1">
      <alignment vertical="center"/>
    </xf>
    <xf numFmtId="38" fontId="7" fillId="0" borderId="9" xfId="1" applyFont="1" applyBorder="1">
      <alignment vertical="center"/>
    </xf>
    <xf numFmtId="38" fontId="8" fillId="0" borderId="9" xfId="1" applyFont="1" applyBorder="1">
      <alignment vertical="center"/>
    </xf>
    <xf numFmtId="38" fontId="7" fillId="0" borderId="47" xfId="1" applyFont="1" applyBorder="1">
      <alignment vertical="center"/>
    </xf>
    <xf numFmtId="10" fontId="7" fillId="0" borderId="48" xfId="2" applyNumberFormat="1" applyFont="1" applyBorder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>
      <alignment vertical="center"/>
    </xf>
    <xf numFmtId="38" fontId="7" fillId="0" borderId="35" xfId="1" applyFont="1" applyBorder="1">
      <alignment vertical="center"/>
    </xf>
    <xf numFmtId="38" fontId="7" fillId="0" borderId="36" xfId="1" applyFont="1" applyBorder="1">
      <alignment vertical="center"/>
    </xf>
    <xf numFmtId="38" fontId="8" fillId="0" borderId="36" xfId="1" applyFont="1" applyBorder="1">
      <alignment vertical="center"/>
    </xf>
    <xf numFmtId="38" fontId="7" fillId="0" borderId="37" xfId="1" applyFont="1" applyBorder="1">
      <alignment vertical="center"/>
    </xf>
    <xf numFmtId="10" fontId="7" fillId="0" borderId="38" xfId="2" applyNumberFormat="1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38" fontId="7" fillId="0" borderId="31" xfId="1" applyFont="1" applyBorder="1">
      <alignment vertical="center"/>
    </xf>
    <xf numFmtId="38" fontId="7" fillId="0" borderId="16" xfId="1" applyFont="1" applyBorder="1">
      <alignment vertical="center"/>
    </xf>
    <xf numFmtId="38" fontId="8" fillId="0" borderId="16" xfId="1" applyFont="1" applyBorder="1">
      <alignment vertical="center"/>
    </xf>
    <xf numFmtId="38" fontId="7" fillId="0" borderId="20" xfId="1" applyFont="1" applyBorder="1">
      <alignment vertical="center"/>
    </xf>
    <xf numFmtId="10" fontId="7" fillId="0" borderId="11" xfId="2" applyNumberFormat="1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10" fontId="7" fillId="0" borderId="32" xfId="2" applyNumberFormat="1" applyFont="1" applyBorder="1">
      <alignment vertical="center"/>
    </xf>
    <xf numFmtId="10" fontId="7" fillId="0" borderId="13" xfId="2" applyNumberFormat="1" applyFont="1" applyBorder="1">
      <alignment vertical="center"/>
    </xf>
    <xf numFmtId="10" fontId="8" fillId="0" borderId="13" xfId="2" applyNumberFormat="1" applyFont="1" applyBorder="1">
      <alignment vertical="center"/>
    </xf>
    <xf numFmtId="10" fontId="7" fillId="0" borderId="21" xfId="2" applyNumberFormat="1" applyFont="1" applyBorder="1">
      <alignment vertical="center"/>
    </xf>
    <xf numFmtId="10" fontId="7" fillId="0" borderId="28" xfId="2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桁区切り 2" xfId="3" xr:uid="{EE051142-AE3A-4EA5-BE75-282F318E0ADB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BCED-E4AA-40DE-AA47-76408914F71F}">
  <sheetPr>
    <pageSetUpPr fitToPage="1"/>
  </sheetPr>
  <dimension ref="B1:O339"/>
  <sheetViews>
    <sheetView tabSelected="1" topLeftCell="A205" zoomScaleNormal="100" workbookViewId="0">
      <selection activeCell="E230" sqref="E230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6" width="10.125" style="1" bestFit="1" customWidth="1"/>
    <col min="7" max="7" width="11.5" style="1" bestFit="1" customWidth="1"/>
    <col min="8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129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273786943</v>
      </c>
      <c r="E4" s="50">
        <v>29230742</v>
      </c>
      <c r="F4" s="50">
        <v>15557415</v>
      </c>
      <c r="G4" s="50">
        <v>160964707</v>
      </c>
      <c r="H4" s="50">
        <v>28858312</v>
      </c>
      <c r="I4" s="50">
        <v>56144507</v>
      </c>
      <c r="J4" s="51">
        <v>18943907</v>
      </c>
      <c r="K4" s="52">
        <f>+L4-SUM(D4:I4)</f>
        <v>90371745</v>
      </c>
      <c r="L4" s="53">
        <v>654914371</v>
      </c>
      <c r="M4" s="54">
        <v>1332226</v>
      </c>
    </row>
    <row r="5" spans="2:13" x14ac:dyDescent="0.15">
      <c r="B5" s="5" t="s">
        <v>6</v>
      </c>
      <c r="C5" s="29" t="s">
        <v>7</v>
      </c>
      <c r="D5" s="26">
        <v>56974715</v>
      </c>
      <c r="E5" s="6">
        <v>7955214</v>
      </c>
      <c r="F5" s="6">
        <v>4135926</v>
      </c>
      <c r="G5" s="6">
        <v>33875377</v>
      </c>
      <c r="H5" s="6">
        <v>7836959</v>
      </c>
      <c r="I5" s="6">
        <v>8836811</v>
      </c>
      <c r="J5" s="23">
        <v>3693111</v>
      </c>
      <c r="K5" s="13">
        <f t="shared" ref="K5:K67" si="0">+L5-SUM(D5:I5)</f>
        <v>13977395</v>
      </c>
      <c r="L5" s="19">
        <v>133592397</v>
      </c>
      <c r="M5" s="16">
        <v>353235</v>
      </c>
    </row>
    <row r="6" spans="2:13" x14ac:dyDescent="0.15">
      <c r="B6" s="5" t="s">
        <v>8</v>
      </c>
      <c r="C6" s="29" t="s">
        <v>9</v>
      </c>
      <c r="D6" s="26">
        <v>30052796</v>
      </c>
      <c r="E6" s="6">
        <v>4643480</v>
      </c>
      <c r="F6" s="6">
        <v>6148722</v>
      </c>
      <c r="G6" s="6">
        <v>18165679</v>
      </c>
      <c r="H6" s="6">
        <v>4975198</v>
      </c>
      <c r="I6" s="6">
        <v>2610900</v>
      </c>
      <c r="J6" s="23">
        <v>1000000</v>
      </c>
      <c r="K6" s="13">
        <f t="shared" si="0"/>
        <v>12402120</v>
      </c>
      <c r="L6" s="19">
        <v>78998895</v>
      </c>
      <c r="M6" s="16">
        <v>193820</v>
      </c>
    </row>
    <row r="7" spans="2:13" x14ac:dyDescent="0.15">
      <c r="B7" s="5" t="s">
        <v>10</v>
      </c>
      <c r="C7" s="29" t="s">
        <v>11</v>
      </c>
      <c r="D7" s="26">
        <v>97533185</v>
      </c>
      <c r="E7" s="6">
        <v>12614050</v>
      </c>
      <c r="F7" s="6">
        <v>8431804</v>
      </c>
      <c r="G7" s="6">
        <v>65744794</v>
      </c>
      <c r="H7" s="6">
        <v>13017826</v>
      </c>
      <c r="I7" s="6">
        <v>18490757</v>
      </c>
      <c r="J7" s="23">
        <v>5409157</v>
      </c>
      <c r="K7" s="13">
        <f t="shared" si="0"/>
        <v>31635109</v>
      </c>
      <c r="L7" s="19">
        <v>247467525</v>
      </c>
      <c r="M7" s="16">
        <v>605545</v>
      </c>
    </row>
    <row r="8" spans="2:13" x14ac:dyDescent="0.15">
      <c r="B8" s="5" t="s">
        <v>12</v>
      </c>
      <c r="C8" s="29" t="s">
        <v>13</v>
      </c>
      <c r="D8" s="26">
        <v>10376238</v>
      </c>
      <c r="E8" s="6">
        <v>1863500</v>
      </c>
      <c r="F8" s="6">
        <v>5311261</v>
      </c>
      <c r="G8" s="6">
        <v>7139754</v>
      </c>
      <c r="H8" s="6">
        <v>1888322</v>
      </c>
      <c r="I8" s="6">
        <v>1697203</v>
      </c>
      <c r="J8" s="23">
        <v>1378703</v>
      </c>
      <c r="K8" s="13">
        <f t="shared" si="0"/>
        <v>3533509</v>
      </c>
      <c r="L8" s="19">
        <v>31809787</v>
      </c>
      <c r="M8" s="16">
        <v>79324</v>
      </c>
    </row>
    <row r="9" spans="2:13" x14ac:dyDescent="0.15">
      <c r="B9" s="5" t="s">
        <v>14</v>
      </c>
      <c r="C9" s="29" t="s">
        <v>15</v>
      </c>
      <c r="D9" s="26">
        <v>8807614</v>
      </c>
      <c r="E9" s="6">
        <v>1455584</v>
      </c>
      <c r="F9" s="6">
        <v>8045007</v>
      </c>
      <c r="G9" s="6">
        <v>6065612</v>
      </c>
      <c r="H9" s="6">
        <v>1744731</v>
      </c>
      <c r="I9" s="6">
        <v>2452282</v>
      </c>
      <c r="J9" s="23">
        <v>788882</v>
      </c>
      <c r="K9" s="13">
        <f t="shared" si="0"/>
        <v>6093307</v>
      </c>
      <c r="L9" s="19">
        <v>34664137</v>
      </c>
      <c r="M9" s="16">
        <v>60314</v>
      </c>
    </row>
    <row r="10" spans="2:13" x14ac:dyDescent="0.15">
      <c r="B10" s="5" t="s">
        <v>16</v>
      </c>
      <c r="C10" s="29" t="s">
        <v>17</v>
      </c>
      <c r="D10" s="26">
        <v>53459944</v>
      </c>
      <c r="E10" s="6">
        <v>7372467</v>
      </c>
      <c r="F10" s="6">
        <v>3725959</v>
      </c>
      <c r="G10" s="6">
        <v>30747650</v>
      </c>
      <c r="H10" s="6">
        <v>7153705</v>
      </c>
      <c r="I10" s="6">
        <v>7575961</v>
      </c>
      <c r="J10" s="23">
        <v>3088861</v>
      </c>
      <c r="K10" s="13">
        <f t="shared" si="0"/>
        <v>17624152</v>
      </c>
      <c r="L10" s="19">
        <v>127659838</v>
      </c>
      <c r="M10" s="16">
        <v>343637</v>
      </c>
    </row>
    <row r="11" spans="2:13" x14ac:dyDescent="0.15">
      <c r="B11" s="5" t="s">
        <v>18</v>
      </c>
      <c r="C11" s="29" t="s">
        <v>19</v>
      </c>
      <c r="D11" s="26">
        <v>11978370</v>
      </c>
      <c r="E11" s="6">
        <v>1778041</v>
      </c>
      <c r="F11" s="6">
        <v>4596106</v>
      </c>
      <c r="G11" s="6">
        <v>7438066</v>
      </c>
      <c r="H11" s="6">
        <v>1755141</v>
      </c>
      <c r="I11" s="6">
        <v>3684237</v>
      </c>
      <c r="J11" s="23">
        <v>1623937</v>
      </c>
      <c r="K11" s="13">
        <f t="shared" si="0"/>
        <v>5386975</v>
      </c>
      <c r="L11" s="19">
        <v>36616936</v>
      </c>
      <c r="M11" s="16">
        <v>78630</v>
      </c>
    </row>
    <row r="12" spans="2:13" x14ac:dyDescent="0.15">
      <c r="B12" s="5" t="s">
        <v>20</v>
      </c>
      <c r="C12" s="29" t="s">
        <v>21</v>
      </c>
      <c r="D12" s="26">
        <v>15717427</v>
      </c>
      <c r="E12" s="6">
        <v>2553137</v>
      </c>
      <c r="F12" s="6">
        <v>6737623</v>
      </c>
      <c r="G12" s="6">
        <v>9232940</v>
      </c>
      <c r="H12" s="6">
        <v>2596248</v>
      </c>
      <c r="I12" s="6">
        <v>1935507</v>
      </c>
      <c r="J12" s="23">
        <v>1544107</v>
      </c>
      <c r="K12" s="13">
        <f t="shared" si="0"/>
        <v>13168782</v>
      </c>
      <c r="L12" s="19">
        <v>51941664</v>
      </c>
      <c r="M12" s="16">
        <v>112235</v>
      </c>
    </row>
    <row r="13" spans="2:13" x14ac:dyDescent="0.15">
      <c r="B13" s="5" t="s">
        <v>22</v>
      </c>
      <c r="C13" s="29" t="s">
        <v>23</v>
      </c>
      <c r="D13" s="26">
        <v>11505350</v>
      </c>
      <c r="E13" s="6">
        <v>1820005</v>
      </c>
      <c r="F13" s="6">
        <v>4924390</v>
      </c>
      <c r="G13" s="6">
        <v>7845348</v>
      </c>
      <c r="H13" s="6">
        <v>2204886</v>
      </c>
      <c r="I13" s="6">
        <v>1579627</v>
      </c>
      <c r="J13" s="23">
        <v>1048027</v>
      </c>
      <c r="K13" s="13">
        <f t="shared" si="0"/>
        <v>4925062</v>
      </c>
      <c r="L13" s="19">
        <v>34804668</v>
      </c>
      <c r="M13" s="16">
        <v>77720</v>
      </c>
    </row>
    <row r="14" spans="2:13" x14ac:dyDescent="0.15">
      <c r="B14" s="5" t="s">
        <v>24</v>
      </c>
      <c r="C14" s="29" t="s">
        <v>25</v>
      </c>
      <c r="D14" s="26">
        <v>13298025</v>
      </c>
      <c r="E14" s="6">
        <v>2111156</v>
      </c>
      <c r="F14" s="6">
        <v>3153410</v>
      </c>
      <c r="G14" s="6">
        <v>8775259</v>
      </c>
      <c r="H14" s="6">
        <v>2205702</v>
      </c>
      <c r="I14" s="6">
        <v>2608193</v>
      </c>
      <c r="J14" s="23">
        <v>1741393</v>
      </c>
      <c r="K14" s="13">
        <f t="shared" si="0"/>
        <v>5251781</v>
      </c>
      <c r="L14" s="19">
        <v>37403526</v>
      </c>
      <c r="M14" s="16">
        <v>90385</v>
      </c>
    </row>
    <row r="15" spans="2:13" x14ac:dyDescent="0.15">
      <c r="B15" s="5" t="s">
        <v>26</v>
      </c>
      <c r="C15" s="29" t="s">
        <v>27</v>
      </c>
      <c r="D15" s="26">
        <v>28483379</v>
      </c>
      <c r="E15" s="6">
        <v>4938550</v>
      </c>
      <c r="F15" s="6">
        <v>11140552</v>
      </c>
      <c r="G15" s="6">
        <v>23536882</v>
      </c>
      <c r="H15" s="6">
        <v>5381713</v>
      </c>
      <c r="I15" s="6">
        <v>6741011</v>
      </c>
      <c r="J15" s="23">
        <v>4387111</v>
      </c>
      <c r="K15" s="13">
        <f t="shared" si="0"/>
        <v>9711435</v>
      </c>
      <c r="L15" s="19">
        <v>89933522</v>
      </c>
      <c r="M15" s="16">
        <v>232864</v>
      </c>
    </row>
    <row r="16" spans="2:13" x14ac:dyDescent="0.15">
      <c r="B16" s="5" t="s">
        <v>28</v>
      </c>
      <c r="C16" s="29" t="s">
        <v>29</v>
      </c>
      <c r="D16" s="26">
        <v>21277109</v>
      </c>
      <c r="E16" s="6">
        <v>3584886</v>
      </c>
      <c r="F16" s="6">
        <v>3525941</v>
      </c>
      <c r="G16" s="6">
        <v>12286469</v>
      </c>
      <c r="H16" s="6">
        <v>3115924</v>
      </c>
      <c r="I16" s="6">
        <v>4277554</v>
      </c>
      <c r="J16" s="23">
        <v>2613654</v>
      </c>
      <c r="K16" s="13">
        <f t="shared" si="0"/>
        <v>8613373</v>
      </c>
      <c r="L16" s="19">
        <v>56681256</v>
      </c>
      <c r="M16" s="16">
        <v>149692</v>
      </c>
    </row>
    <row r="17" spans="2:13" x14ac:dyDescent="0.15">
      <c r="B17" s="5" t="s">
        <v>30</v>
      </c>
      <c r="C17" s="29" t="s">
        <v>31</v>
      </c>
      <c r="D17" s="26">
        <v>7782407</v>
      </c>
      <c r="E17" s="6">
        <v>1255963</v>
      </c>
      <c r="F17" s="6">
        <v>2367274</v>
      </c>
      <c r="G17" s="6">
        <v>4954557</v>
      </c>
      <c r="H17" s="6">
        <v>1264421</v>
      </c>
      <c r="I17" s="6">
        <v>1536119</v>
      </c>
      <c r="J17" s="23">
        <v>963319</v>
      </c>
      <c r="K17" s="13">
        <f t="shared" si="0"/>
        <v>4441448</v>
      </c>
      <c r="L17" s="19">
        <v>23602189</v>
      </c>
      <c r="M17" s="16">
        <v>54051</v>
      </c>
    </row>
    <row r="18" spans="2:13" x14ac:dyDescent="0.15">
      <c r="B18" s="69" t="s">
        <v>32</v>
      </c>
      <c r="C18" s="70" t="s">
        <v>33</v>
      </c>
      <c r="D18" s="71">
        <v>14810331</v>
      </c>
      <c r="E18" s="72">
        <v>2483280</v>
      </c>
      <c r="F18" s="72">
        <v>7454961</v>
      </c>
      <c r="G18" s="72">
        <v>9942043</v>
      </c>
      <c r="H18" s="72">
        <v>2699654</v>
      </c>
      <c r="I18" s="72">
        <v>4124194</v>
      </c>
      <c r="J18" s="73">
        <v>1982494</v>
      </c>
      <c r="K18" s="74">
        <f t="shared" si="0"/>
        <v>5889519</v>
      </c>
      <c r="L18" s="75">
        <v>47403982</v>
      </c>
      <c r="M18" s="76">
        <v>117660</v>
      </c>
    </row>
    <row r="19" spans="2:13" x14ac:dyDescent="0.15">
      <c r="B19" s="5" t="s">
        <v>34</v>
      </c>
      <c r="C19" s="29" t="s">
        <v>35</v>
      </c>
      <c r="D19" s="26">
        <v>19245724</v>
      </c>
      <c r="E19" s="6">
        <v>3224436</v>
      </c>
      <c r="F19" s="6">
        <v>7620368</v>
      </c>
      <c r="G19" s="6">
        <v>14124443</v>
      </c>
      <c r="H19" s="6">
        <v>3775729</v>
      </c>
      <c r="I19" s="6">
        <v>3488600</v>
      </c>
      <c r="J19" s="23">
        <v>1793000</v>
      </c>
      <c r="K19" s="13">
        <f t="shared" si="0"/>
        <v>11161244</v>
      </c>
      <c r="L19" s="19">
        <v>62640544</v>
      </c>
      <c r="M19" s="16">
        <v>142383</v>
      </c>
    </row>
    <row r="20" spans="2:13" x14ac:dyDescent="0.15">
      <c r="B20" s="69" t="s">
        <v>36</v>
      </c>
      <c r="C20" s="70" t="s">
        <v>37</v>
      </c>
      <c r="D20" s="71">
        <v>31639083</v>
      </c>
      <c r="E20" s="72">
        <v>4883635</v>
      </c>
      <c r="F20" s="72">
        <v>4849035</v>
      </c>
      <c r="G20" s="72">
        <v>19553197</v>
      </c>
      <c r="H20" s="72">
        <v>4951916</v>
      </c>
      <c r="I20" s="72">
        <v>6092200</v>
      </c>
      <c r="J20" s="73">
        <v>2531200</v>
      </c>
      <c r="K20" s="74">
        <f t="shared" si="0"/>
        <v>7924619</v>
      </c>
      <c r="L20" s="75">
        <v>79893685</v>
      </c>
      <c r="M20" s="76">
        <v>230507</v>
      </c>
    </row>
    <row r="21" spans="2:13" x14ac:dyDescent="0.15">
      <c r="B21" s="5" t="s">
        <v>38</v>
      </c>
      <c r="C21" s="29" t="s">
        <v>39</v>
      </c>
      <c r="D21" s="26">
        <v>37554262</v>
      </c>
      <c r="E21" s="6">
        <v>5290877</v>
      </c>
      <c r="F21" s="6">
        <v>4877141</v>
      </c>
      <c r="G21" s="6">
        <v>23631983</v>
      </c>
      <c r="H21" s="6">
        <v>5188867</v>
      </c>
      <c r="I21" s="6">
        <v>9717300</v>
      </c>
      <c r="J21" s="23">
        <v>4214100</v>
      </c>
      <c r="K21" s="13">
        <f t="shared" si="0"/>
        <v>13188206</v>
      </c>
      <c r="L21" s="19">
        <v>99448636</v>
      </c>
      <c r="M21" s="16">
        <v>250824</v>
      </c>
    </row>
    <row r="22" spans="2:13" x14ac:dyDescent="0.15">
      <c r="B22" s="5" t="s">
        <v>40</v>
      </c>
      <c r="C22" s="29" t="s">
        <v>41</v>
      </c>
      <c r="D22" s="26">
        <v>49558010</v>
      </c>
      <c r="E22" s="6">
        <v>7364075</v>
      </c>
      <c r="F22" s="6">
        <v>6568895</v>
      </c>
      <c r="G22" s="6">
        <v>34289513</v>
      </c>
      <c r="H22" s="6">
        <v>7472624</v>
      </c>
      <c r="I22" s="6">
        <v>10115300</v>
      </c>
      <c r="J22" s="23">
        <v>6200900</v>
      </c>
      <c r="K22" s="13">
        <f t="shared" si="0"/>
        <v>19003193</v>
      </c>
      <c r="L22" s="19">
        <v>134371610</v>
      </c>
      <c r="M22" s="16">
        <v>345047</v>
      </c>
    </row>
    <row r="23" spans="2:13" x14ac:dyDescent="0.15">
      <c r="B23" s="5" t="s">
        <v>42</v>
      </c>
      <c r="C23" s="29" t="s">
        <v>43</v>
      </c>
      <c r="D23" s="26">
        <v>11897671</v>
      </c>
      <c r="E23" s="6">
        <v>1565895</v>
      </c>
      <c r="F23" s="6">
        <v>2170073</v>
      </c>
      <c r="G23" s="6">
        <v>8453279</v>
      </c>
      <c r="H23" s="6">
        <v>1674598</v>
      </c>
      <c r="I23" s="6">
        <v>3197600</v>
      </c>
      <c r="J23" s="23">
        <v>927400</v>
      </c>
      <c r="K23" s="13">
        <f t="shared" si="0"/>
        <v>4377605</v>
      </c>
      <c r="L23" s="19">
        <v>33336721</v>
      </c>
      <c r="M23" s="16">
        <v>75391</v>
      </c>
    </row>
    <row r="24" spans="2:13" x14ac:dyDescent="0.15">
      <c r="B24" s="5" t="s">
        <v>44</v>
      </c>
      <c r="C24" s="29" t="s">
        <v>45</v>
      </c>
      <c r="D24" s="26">
        <v>28931599</v>
      </c>
      <c r="E24" s="6">
        <v>3243619</v>
      </c>
      <c r="F24" s="6">
        <v>23361</v>
      </c>
      <c r="G24" s="6">
        <v>15655074</v>
      </c>
      <c r="H24" s="6">
        <v>3319496</v>
      </c>
      <c r="I24" s="6">
        <v>1933500</v>
      </c>
      <c r="J24" s="23">
        <v>0</v>
      </c>
      <c r="K24" s="13">
        <f t="shared" si="0"/>
        <v>13194609</v>
      </c>
      <c r="L24" s="19">
        <v>66301258</v>
      </c>
      <c r="M24" s="16">
        <v>141324</v>
      </c>
    </row>
    <row r="25" spans="2:13" x14ac:dyDescent="0.15">
      <c r="B25" s="5" t="s">
        <v>46</v>
      </c>
      <c r="C25" s="29" t="s">
        <v>47</v>
      </c>
      <c r="D25" s="26">
        <v>20853981</v>
      </c>
      <c r="E25" s="6">
        <v>3221390</v>
      </c>
      <c r="F25" s="6">
        <v>2798908</v>
      </c>
      <c r="G25" s="6">
        <v>12311593</v>
      </c>
      <c r="H25" s="6">
        <v>3406312</v>
      </c>
      <c r="I25" s="6">
        <v>3940753</v>
      </c>
      <c r="J25" s="23">
        <v>2360753</v>
      </c>
      <c r="K25" s="13">
        <f t="shared" si="0"/>
        <v>4625416</v>
      </c>
      <c r="L25" s="19">
        <v>51158353</v>
      </c>
      <c r="M25" s="16">
        <v>146309</v>
      </c>
    </row>
    <row r="26" spans="2:13" x14ac:dyDescent="0.15">
      <c r="B26" s="5" t="s">
        <v>48</v>
      </c>
      <c r="C26" s="29" t="s">
        <v>49</v>
      </c>
      <c r="D26" s="26">
        <v>23094484</v>
      </c>
      <c r="E26" s="6">
        <v>2940222</v>
      </c>
      <c r="F26" s="6">
        <v>1131977</v>
      </c>
      <c r="G26" s="6">
        <v>14116913</v>
      </c>
      <c r="H26" s="6">
        <v>3347969</v>
      </c>
      <c r="I26" s="6">
        <v>2358136</v>
      </c>
      <c r="J26" s="23">
        <v>824136</v>
      </c>
      <c r="K26" s="13">
        <f t="shared" si="0"/>
        <v>6678430</v>
      </c>
      <c r="L26" s="19">
        <v>53668131</v>
      </c>
      <c r="M26" s="16">
        <v>143585</v>
      </c>
    </row>
    <row r="27" spans="2:13" x14ac:dyDescent="0.15">
      <c r="B27" s="5" t="s">
        <v>50</v>
      </c>
      <c r="C27" s="29" t="s">
        <v>51</v>
      </c>
      <c r="D27" s="26">
        <v>11215597</v>
      </c>
      <c r="E27" s="6">
        <v>1489321</v>
      </c>
      <c r="F27" s="6">
        <v>2650507</v>
      </c>
      <c r="G27" s="6">
        <v>7168920</v>
      </c>
      <c r="H27" s="6">
        <v>1853735</v>
      </c>
      <c r="I27" s="6">
        <v>5077710</v>
      </c>
      <c r="J27" s="23">
        <v>1005910</v>
      </c>
      <c r="K27" s="13">
        <f t="shared" si="0"/>
        <v>4008579</v>
      </c>
      <c r="L27" s="19">
        <v>33464369</v>
      </c>
      <c r="M27" s="16">
        <v>76595</v>
      </c>
    </row>
    <row r="28" spans="2:13" x14ac:dyDescent="0.15">
      <c r="B28" s="5" t="s">
        <v>52</v>
      </c>
      <c r="C28" s="29" t="s">
        <v>53</v>
      </c>
      <c r="D28" s="26">
        <v>15903083</v>
      </c>
      <c r="E28" s="6">
        <v>1776426</v>
      </c>
      <c r="F28" s="6">
        <v>315227</v>
      </c>
      <c r="G28" s="6">
        <v>8376731</v>
      </c>
      <c r="H28" s="6">
        <v>2030132</v>
      </c>
      <c r="I28" s="6">
        <v>1667100</v>
      </c>
      <c r="J28" s="23">
        <v>0</v>
      </c>
      <c r="K28" s="13">
        <f t="shared" si="0"/>
        <v>5646717</v>
      </c>
      <c r="L28" s="19">
        <v>35715416</v>
      </c>
      <c r="M28" s="16">
        <v>83746</v>
      </c>
    </row>
    <row r="29" spans="2:13" x14ac:dyDescent="0.15">
      <c r="B29" s="5" t="s">
        <v>54</v>
      </c>
      <c r="C29" s="29" t="s">
        <v>55</v>
      </c>
      <c r="D29" s="134">
        <v>25008207</v>
      </c>
      <c r="E29" s="135">
        <v>3531321</v>
      </c>
      <c r="F29" s="135">
        <v>3301325</v>
      </c>
      <c r="G29" s="135">
        <v>16847513</v>
      </c>
      <c r="H29" s="135">
        <v>3950691</v>
      </c>
      <c r="I29" s="135">
        <v>3717900</v>
      </c>
      <c r="J29" s="136">
        <v>2443200</v>
      </c>
      <c r="K29" s="137">
        <f t="shared" si="0"/>
        <v>9308506</v>
      </c>
      <c r="L29" s="143">
        <v>65665463</v>
      </c>
      <c r="M29" s="144">
        <v>166108</v>
      </c>
    </row>
    <row r="30" spans="2:13" x14ac:dyDescent="0.15">
      <c r="B30" s="69" t="s">
        <v>56</v>
      </c>
      <c r="C30" s="70" t="s">
        <v>57</v>
      </c>
      <c r="D30" s="71">
        <v>10141782</v>
      </c>
      <c r="E30" s="72">
        <v>1593299</v>
      </c>
      <c r="F30" s="72">
        <v>3328685</v>
      </c>
      <c r="G30" s="72">
        <v>6740481</v>
      </c>
      <c r="H30" s="72">
        <v>1626743</v>
      </c>
      <c r="I30" s="72">
        <v>2392166</v>
      </c>
      <c r="J30" s="73">
        <v>1440666</v>
      </c>
      <c r="K30" s="74">
        <f t="shared" si="0"/>
        <v>2107186</v>
      </c>
      <c r="L30" s="75">
        <v>27930342</v>
      </c>
      <c r="M30" s="76">
        <v>74822</v>
      </c>
    </row>
    <row r="31" spans="2:13" x14ac:dyDescent="0.15">
      <c r="B31" s="5" t="s">
        <v>58</v>
      </c>
      <c r="C31" s="29" t="s">
        <v>59</v>
      </c>
      <c r="D31" s="26">
        <v>22916366</v>
      </c>
      <c r="E31" s="6">
        <v>3392424</v>
      </c>
      <c r="F31" s="6">
        <v>5395950</v>
      </c>
      <c r="G31" s="6">
        <v>13412745</v>
      </c>
      <c r="H31" s="6">
        <v>3641768</v>
      </c>
      <c r="I31" s="6">
        <v>6262720</v>
      </c>
      <c r="J31" s="23">
        <v>2853420</v>
      </c>
      <c r="K31" s="13">
        <f t="shared" si="0"/>
        <v>5637493</v>
      </c>
      <c r="L31" s="19">
        <v>60659466</v>
      </c>
      <c r="M31" s="16">
        <v>151669</v>
      </c>
    </row>
    <row r="32" spans="2:13" x14ac:dyDescent="0.15">
      <c r="B32" s="61" t="s">
        <v>60</v>
      </c>
      <c r="C32" s="62" t="s">
        <v>61</v>
      </c>
      <c r="D32" s="63">
        <v>8857939</v>
      </c>
      <c r="E32" s="64">
        <v>1430857</v>
      </c>
      <c r="F32" s="64">
        <v>3003939</v>
      </c>
      <c r="G32" s="64">
        <v>5519292</v>
      </c>
      <c r="H32" s="64">
        <v>1415641</v>
      </c>
      <c r="I32" s="64">
        <v>1865000</v>
      </c>
      <c r="J32" s="65">
        <v>1279300</v>
      </c>
      <c r="K32" s="66">
        <f t="shared" si="0"/>
        <v>3630331</v>
      </c>
      <c r="L32" s="67">
        <v>25722999</v>
      </c>
      <c r="M32" s="68">
        <v>65817</v>
      </c>
    </row>
    <row r="33" spans="2:13" x14ac:dyDescent="0.15">
      <c r="B33" s="5" t="s">
        <v>62</v>
      </c>
      <c r="C33" s="29" t="s">
        <v>63</v>
      </c>
      <c r="D33" s="26">
        <v>17228478</v>
      </c>
      <c r="E33" s="6">
        <v>2103908</v>
      </c>
      <c r="F33" s="6">
        <v>496044</v>
      </c>
      <c r="G33" s="6">
        <v>9525744</v>
      </c>
      <c r="H33" s="6">
        <v>2003496</v>
      </c>
      <c r="I33" s="6">
        <v>2843400</v>
      </c>
      <c r="J33" s="23">
        <v>541600</v>
      </c>
      <c r="K33" s="13">
        <f t="shared" si="0"/>
        <v>5532693</v>
      </c>
      <c r="L33" s="19">
        <v>39733763</v>
      </c>
      <c r="M33" s="16">
        <v>92192</v>
      </c>
    </row>
    <row r="34" spans="2:13" x14ac:dyDescent="0.15">
      <c r="B34" s="5" t="s">
        <v>64</v>
      </c>
      <c r="C34" s="29" t="s">
        <v>65</v>
      </c>
      <c r="D34" s="26">
        <v>15583746</v>
      </c>
      <c r="E34" s="6">
        <v>2182280</v>
      </c>
      <c r="F34" s="6">
        <v>3899785</v>
      </c>
      <c r="G34" s="6">
        <v>10681575</v>
      </c>
      <c r="H34" s="6">
        <v>2561733</v>
      </c>
      <c r="I34" s="6">
        <v>2594518</v>
      </c>
      <c r="J34" s="23">
        <v>1417018</v>
      </c>
      <c r="K34" s="13">
        <f t="shared" si="0"/>
        <v>2906584</v>
      </c>
      <c r="L34" s="19">
        <v>40410221</v>
      </c>
      <c r="M34" s="16">
        <v>112420</v>
      </c>
    </row>
    <row r="35" spans="2:13" x14ac:dyDescent="0.15">
      <c r="B35" s="5" t="s">
        <v>66</v>
      </c>
      <c r="C35" s="29" t="s">
        <v>67</v>
      </c>
      <c r="D35" s="26">
        <v>22356093</v>
      </c>
      <c r="E35" s="6">
        <v>3098656</v>
      </c>
      <c r="F35" s="6">
        <v>2145584</v>
      </c>
      <c r="G35" s="6">
        <v>15995207</v>
      </c>
      <c r="H35" s="6">
        <v>3589529</v>
      </c>
      <c r="I35" s="6">
        <v>4915459</v>
      </c>
      <c r="J35" s="23">
        <v>1955059</v>
      </c>
      <c r="K35" s="13">
        <f t="shared" si="0"/>
        <v>11176282</v>
      </c>
      <c r="L35" s="19">
        <v>63276810</v>
      </c>
      <c r="M35" s="16">
        <v>143046</v>
      </c>
    </row>
    <row r="36" spans="2:13" x14ac:dyDescent="0.15">
      <c r="B36" s="77" t="s">
        <v>68</v>
      </c>
      <c r="C36" s="78" t="s">
        <v>69</v>
      </c>
      <c r="D36" s="79">
        <v>8078205</v>
      </c>
      <c r="E36" s="80">
        <v>1308965</v>
      </c>
      <c r="F36" s="80">
        <v>3245607</v>
      </c>
      <c r="G36" s="80">
        <v>5088954</v>
      </c>
      <c r="H36" s="80">
        <v>1387877</v>
      </c>
      <c r="I36" s="80">
        <v>1342877</v>
      </c>
      <c r="J36" s="81">
        <v>848477</v>
      </c>
      <c r="K36" s="82">
        <f t="shared" si="0"/>
        <v>3705412</v>
      </c>
      <c r="L36" s="83">
        <v>24157897</v>
      </c>
      <c r="M36" s="84">
        <v>61563</v>
      </c>
    </row>
    <row r="37" spans="2:13" x14ac:dyDescent="0.15">
      <c r="B37" s="5" t="s">
        <v>70</v>
      </c>
      <c r="C37" s="29" t="s">
        <v>71</v>
      </c>
      <c r="D37" s="26">
        <v>13919367</v>
      </c>
      <c r="E37" s="6">
        <v>2160342</v>
      </c>
      <c r="F37" s="6">
        <v>3832437</v>
      </c>
      <c r="G37" s="6">
        <v>8987175</v>
      </c>
      <c r="H37" s="6">
        <v>2150598</v>
      </c>
      <c r="I37" s="6">
        <v>2286115</v>
      </c>
      <c r="J37" s="23">
        <v>1452315</v>
      </c>
      <c r="K37" s="13">
        <f t="shared" si="0"/>
        <v>4142103</v>
      </c>
      <c r="L37" s="19">
        <v>37478137</v>
      </c>
      <c r="M37" s="16">
        <v>99992</v>
      </c>
    </row>
    <row r="38" spans="2:13" x14ac:dyDescent="0.15">
      <c r="B38" s="5" t="s">
        <v>72</v>
      </c>
      <c r="C38" s="29" t="s">
        <v>73</v>
      </c>
      <c r="D38" s="26">
        <v>6615076</v>
      </c>
      <c r="E38" s="6">
        <v>1134723</v>
      </c>
      <c r="F38" s="6">
        <v>3040020</v>
      </c>
      <c r="G38" s="6">
        <v>4415665</v>
      </c>
      <c r="H38" s="6">
        <v>1110573</v>
      </c>
      <c r="I38" s="6">
        <v>988100</v>
      </c>
      <c r="J38" s="23">
        <v>866500</v>
      </c>
      <c r="K38" s="13">
        <f t="shared" si="0"/>
        <v>2417518</v>
      </c>
      <c r="L38" s="19">
        <v>19721675</v>
      </c>
      <c r="M38" s="16">
        <v>49721</v>
      </c>
    </row>
    <row r="39" spans="2:13" x14ac:dyDescent="0.15">
      <c r="B39" s="77" t="s">
        <v>74</v>
      </c>
      <c r="C39" s="78" t="s">
        <v>75</v>
      </c>
      <c r="D39" s="79">
        <v>9999621</v>
      </c>
      <c r="E39" s="80">
        <v>1515891</v>
      </c>
      <c r="F39" s="80">
        <v>2339703</v>
      </c>
      <c r="G39" s="80">
        <v>6405490</v>
      </c>
      <c r="H39" s="80">
        <v>1521702</v>
      </c>
      <c r="I39" s="80">
        <v>1533510</v>
      </c>
      <c r="J39" s="81">
        <v>892510</v>
      </c>
      <c r="K39" s="82">
        <f t="shared" si="0"/>
        <v>3973418</v>
      </c>
      <c r="L39" s="83">
        <v>27289335</v>
      </c>
      <c r="M39" s="84">
        <v>70069</v>
      </c>
    </row>
    <row r="40" spans="2:13" x14ac:dyDescent="0.15">
      <c r="B40" s="77" t="s">
        <v>76</v>
      </c>
      <c r="C40" s="78" t="s">
        <v>77</v>
      </c>
      <c r="D40" s="79">
        <v>8141010</v>
      </c>
      <c r="E40" s="80">
        <v>1284727</v>
      </c>
      <c r="F40" s="80">
        <v>1926326</v>
      </c>
      <c r="G40" s="80">
        <v>4801970</v>
      </c>
      <c r="H40" s="80">
        <v>1244249</v>
      </c>
      <c r="I40" s="80">
        <v>1497940</v>
      </c>
      <c r="J40" s="81">
        <v>1070640</v>
      </c>
      <c r="K40" s="82">
        <f t="shared" si="0"/>
        <v>4534524</v>
      </c>
      <c r="L40" s="83">
        <v>23430746</v>
      </c>
      <c r="M40" s="84">
        <v>54852</v>
      </c>
    </row>
    <row r="41" spans="2:13" x14ac:dyDescent="0.15">
      <c r="B41" s="5" t="s">
        <v>78</v>
      </c>
      <c r="C41" s="29" t="s">
        <v>79</v>
      </c>
      <c r="D41" s="26">
        <v>9729143</v>
      </c>
      <c r="E41" s="6">
        <v>1519212</v>
      </c>
      <c r="F41" s="6">
        <v>2376487</v>
      </c>
      <c r="G41" s="6">
        <v>7083598</v>
      </c>
      <c r="H41" s="6">
        <v>1704406</v>
      </c>
      <c r="I41" s="6">
        <v>2224024</v>
      </c>
      <c r="J41" s="23">
        <v>1300124</v>
      </c>
      <c r="K41" s="13">
        <f t="shared" si="0"/>
        <v>3718647</v>
      </c>
      <c r="L41" s="19">
        <v>28355517</v>
      </c>
      <c r="M41" s="16">
        <v>73182</v>
      </c>
    </row>
    <row r="42" spans="2:13" x14ac:dyDescent="0.15">
      <c r="B42" s="5">
        <v>39</v>
      </c>
      <c r="C42" s="29" t="s">
        <v>80</v>
      </c>
      <c r="D42" s="26">
        <v>16600396</v>
      </c>
      <c r="E42" s="6">
        <v>2358771</v>
      </c>
      <c r="F42" s="6">
        <v>4868126</v>
      </c>
      <c r="G42" s="6">
        <v>10969657</v>
      </c>
      <c r="H42" s="6">
        <v>2600208</v>
      </c>
      <c r="I42" s="6">
        <v>6366333</v>
      </c>
      <c r="J42" s="23">
        <v>2038233</v>
      </c>
      <c r="K42" s="13">
        <f t="shared" si="0"/>
        <v>7181913</v>
      </c>
      <c r="L42" s="19">
        <v>50945404</v>
      </c>
      <c r="M42" s="16">
        <v>114279</v>
      </c>
    </row>
    <row r="43" spans="2:13" x14ac:dyDescent="0.15">
      <c r="B43" s="7">
        <v>40</v>
      </c>
      <c r="C43" s="55" t="s">
        <v>81</v>
      </c>
      <c r="D43" s="56">
        <v>7230448</v>
      </c>
      <c r="E43" s="8">
        <v>1085473</v>
      </c>
      <c r="F43" s="8">
        <v>1950021</v>
      </c>
      <c r="G43" s="8">
        <v>4065413</v>
      </c>
      <c r="H43" s="8">
        <v>1057511</v>
      </c>
      <c r="I43" s="8">
        <v>1050314</v>
      </c>
      <c r="J43" s="57">
        <v>574514</v>
      </c>
      <c r="K43" s="58">
        <f t="shared" si="0"/>
        <v>1795771</v>
      </c>
      <c r="L43" s="59">
        <v>18234951</v>
      </c>
      <c r="M43" s="60">
        <v>52705</v>
      </c>
    </row>
    <row r="44" spans="2:13" x14ac:dyDescent="0.15">
      <c r="B44" s="32">
        <v>41</v>
      </c>
      <c r="C44" s="33" t="s">
        <v>82</v>
      </c>
      <c r="D44" s="34">
        <v>5796924</v>
      </c>
      <c r="E44" s="35">
        <v>992974</v>
      </c>
      <c r="F44" s="6">
        <v>1401939</v>
      </c>
      <c r="G44" s="35">
        <v>3223675</v>
      </c>
      <c r="H44" s="35">
        <v>956337</v>
      </c>
      <c r="I44" s="35">
        <v>1341066</v>
      </c>
      <c r="J44" s="36">
        <v>819066</v>
      </c>
      <c r="K44" s="37">
        <f t="shared" si="0"/>
        <v>1739419</v>
      </c>
      <c r="L44" s="38">
        <v>15452334</v>
      </c>
      <c r="M44" s="39">
        <v>45030</v>
      </c>
    </row>
    <row r="45" spans="2:13" x14ac:dyDescent="0.15">
      <c r="B45" s="5">
        <v>42</v>
      </c>
      <c r="C45" s="29" t="s">
        <v>83</v>
      </c>
      <c r="D45" s="26">
        <v>7815999</v>
      </c>
      <c r="E45" s="6">
        <v>1033987</v>
      </c>
      <c r="F45" s="1">
        <v>119092</v>
      </c>
      <c r="G45" s="6">
        <v>2736425</v>
      </c>
      <c r="H45" s="6">
        <v>791506</v>
      </c>
      <c r="I45" s="6">
        <v>536000</v>
      </c>
      <c r="J45" s="23">
        <v>0</v>
      </c>
      <c r="K45" s="13">
        <f t="shared" si="0"/>
        <v>2847363</v>
      </c>
      <c r="L45" s="19">
        <v>15880372</v>
      </c>
      <c r="M45" s="16">
        <v>37942</v>
      </c>
    </row>
    <row r="46" spans="2:13" x14ac:dyDescent="0.15">
      <c r="B46" s="5">
        <v>43</v>
      </c>
      <c r="C46" s="29" t="s">
        <v>84</v>
      </c>
      <c r="D46" s="26">
        <v>3516143</v>
      </c>
      <c r="E46" s="6">
        <v>802189</v>
      </c>
      <c r="F46" s="6">
        <v>2671199</v>
      </c>
      <c r="G46" s="6">
        <v>2230357</v>
      </c>
      <c r="H46" s="6">
        <v>715876</v>
      </c>
      <c r="I46" s="6">
        <v>511945</v>
      </c>
      <c r="J46" s="23">
        <v>511945</v>
      </c>
      <c r="K46" s="13">
        <f t="shared" si="0"/>
        <v>1228004</v>
      </c>
      <c r="L46" s="19">
        <v>11675713</v>
      </c>
      <c r="M46" s="16">
        <v>32900</v>
      </c>
    </row>
    <row r="47" spans="2:13" x14ac:dyDescent="0.15">
      <c r="B47" s="5">
        <v>44</v>
      </c>
      <c r="C47" s="29" t="s">
        <v>85</v>
      </c>
      <c r="D47" s="26">
        <v>1316015</v>
      </c>
      <c r="E47" s="6">
        <v>243752</v>
      </c>
      <c r="F47" s="6">
        <v>1601431</v>
      </c>
      <c r="G47" s="6">
        <v>946542</v>
      </c>
      <c r="H47" s="6">
        <v>273388</v>
      </c>
      <c r="I47" s="6">
        <v>219155</v>
      </c>
      <c r="J47" s="23">
        <v>203655</v>
      </c>
      <c r="K47" s="13">
        <f t="shared" si="0"/>
        <v>678124</v>
      </c>
      <c r="L47" s="19">
        <v>5278407</v>
      </c>
      <c r="M47" s="16">
        <v>11248</v>
      </c>
    </row>
    <row r="48" spans="2:13" x14ac:dyDescent="0.15">
      <c r="B48" s="5">
        <v>45</v>
      </c>
      <c r="C48" s="29" t="s">
        <v>86</v>
      </c>
      <c r="D48" s="26">
        <v>3077016</v>
      </c>
      <c r="E48" s="6">
        <v>457845</v>
      </c>
      <c r="F48" s="6">
        <v>749682</v>
      </c>
      <c r="G48" s="6">
        <v>1824733</v>
      </c>
      <c r="H48" s="6">
        <v>573383</v>
      </c>
      <c r="I48" s="6">
        <v>676049</v>
      </c>
      <c r="J48" s="23">
        <v>554449</v>
      </c>
      <c r="K48" s="13">
        <f t="shared" si="0"/>
        <v>999972</v>
      </c>
      <c r="L48" s="19">
        <v>8358680</v>
      </c>
      <c r="M48" s="16">
        <v>19670</v>
      </c>
    </row>
    <row r="49" spans="2:13" x14ac:dyDescent="0.15">
      <c r="B49" s="5">
        <v>46</v>
      </c>
      <c r="C49" s="29" t="s">
        <v>87</v>
      </c>
      <c r="D49" s="26">
        <v>2756600</v>
      </c>
      <c r="E49" s="6">
        <v>427014</v>
      </c>
      <c r="F49" s="6">
        <v>1105819</v>
      </c>
      <c r="G49" s="6">
        <v>1373886</v>
      </c>
      <c r="H49" s="6">
        <v>486619</v>
      </c>
      <c r="I49" s="6">
        <v>546303</v>
      </c>
      <c r="J49" s="23">
        <v>440503</v>
      </c>
      <c r="K49" s="13">
        <f t="shared" si="0"/>
        <v>959083</v>
      </c>
      <c r="L49" s="19">
        <v>7655324</v>
      </c>
      <c r="M49" s="16">
        <v>17630</v>
      </c>
    </row>
    <row r="50" spans="2:13" x14ac:dyDescent="0.15">
      <c r="B50" s="5">
        <v>47</v>
      </c>
      <c r="C50" s="29" t="s">
        <v>88</v>
      </c>
      <c r="D50" s="26">
        <v>3476068</v>
      </c>
      <c r="E50" s="6">
        <v>665926</v>
      </c>
      <c r="F50" s="6">
        <v>2429495</v>
      </c>
      <c r="G50" s="6">
        <v>1844442</v>
      </c>
      <c r="H50" s="6">
        <v>727944</v>
      </c>
      <c r="I50" s="6">
        <v>499951</v>
      </c>
      <c r="J50" s="23">
        <v>390651</v>
      </c>
      <c r="K50" s="13">
        <f t="shared" si="0"/>
        <v>674770</v>
      </c>
      <c r="L50" s="19">
        <v>10318596</v>
      </c>
      <c r="M50" s="16">
        <v>28647</v>
      </c>
    </row>
    <row r="51" spans="2:13" x14ac:dyDescent="0.15">
      <c r="B51" s="5">
        <v>48</v>
      </c>
      <c r="C51" s="29" t="s">
        <v>89</v>
      </c>
      <c r="D51" s="26">
        <v>3337607</v>
      </c>
      <c r="E51" s="6">
        <v>504930</v>
      </c>
      <c r="F51" s="6">
        <v>1273491</v>
      </c>
      <c r="G51" s="6">
        <v>1286070</v>
      </c>
      <c r="H51" s="6">
        <v>434075</v>
      </c>
      <c r="I51" s="6">
        <v>372672</v>
      </c>
      <c r="J51" s="23">
        <v>340272</v>
      </c>
      <c r="K51" s="13">
        <f t="shared" si="0"/>
        <v>1347923</v>
      </c>
      <c r="L51" s="19">
        <v>8556768</v>
      </c>
      <c r="M51" s="16">
        <v>19345</v>
      </c>
    </row>
    <row r="52" spans="2:13" x14ac:dyDescent="0.15">
      <c r="B52" s="5">
        <v>49</v>
      </c>
      <c r="C52" s="29" t="s">
        <v>90</v>
      </c>
      <c r="D52" s="26">
        <v>2829364</v>
      </c>
      <c r="E52" s="6">
        <v>416241</v>
      </c>
      <c r="F52" s="6">
        <v>1683299</v>
      </c>
      <c r="G52" s="6">
        <v>968755</v>
      </c>
      <c r="H52" s="6">
        <v>903173</v>
      </c>
      <c r="I52" s="6">
        <v>1201728</v>
      </c>
      <c r="J52" s="23">
        <v>445328</v>
      </c>
      <c r="K52" s="13">
        <f t="shared" si="0"/>
        <v>1171984</v>
      </c>
      <c r="L52" s="19">
        <v>9174544</v>
      </c>
      <c r="M52" s="16">
        <v>18390</v>
      </c>
    </row>
    <row r="53" spans="2:13" x14ac:dyDescent="0.15">
      <c r="B53" s="5">
        <v>50</v>
      </c>
      <c r="C53" s="29" t="s">
        <v>91</v>
      </c>
      <c r="D53" s="26">
        <v>1681320</v>
      </c>
      <c r="E53" s="6">
        <v>293058</v>
      </c>
      <c r="F53" s="6">
        <v>1712280</v>
      </c>
      <c r="G53" s="6">
        <v>927347</v>
      </c>
      <c r="H53" s="6">
        <v>399541</v>
      </c>
      <c r="I53" s="6">
        <v>296057</v>
      </c>
      <c r="J53" s="23">
        <v>281957</v>
      </c>
      <c r="K53" s="13">
        <f t="shared" si="0"/>
        <v>961223</v>
      </c>
      <c r="L53" s="19">
        <v>6270826</v>
      </c>
      <c r="M53" s="16">
        <v>13289</v>
      </c>
    </row>
    <row r="54" spans="2:13" x14ac:dyDescent="0.15">
      <c r="B54" s="5">
        <v>51</v>
      </c>
      <c r="C54" s="29" t="s">
        <v>92</v>
      </c>
      <c r="D54" s="26">
        <v>1301704</v>
      </c>
      <c r="E54" s="6">
        <v>263454</v>
      </c>
      <c r="F54" s="6">
        <v>2527277</v>
      </c>
      <c r="G54" s="6">
        <v>966304</v>
      </c>
      <c r="H54" s="6">
        <v>398065</v>
      </c>
      <c r="I54" s="6">
        <v>284089</v>
      </c>
      <c r="J54" s="23">
        <v>209889</v>
      </c>
      <c r="K54" s="13">
        <f t="shared" si="0"/>
        <v>822200</v>
      </c>
      <c r="L54" s="19">
        <v>6563093</v>
      </c>
      <c r="M54" s="16">
        <v>10759</v>
      </c>
    </row>
    <row r="55" spans="2:13" x14ac:dyDescent="0.15">
      <c r="B55" s="5">
        <v>52</v>
      </c>
      <c r="C55" s="29" t="s">
        <v>93</v>
      </c>
      <c r="D55" s="26">
        <v>1172157</v>
      </c>
      <c r="E55" s="6">
        <v>183971</v>
      </c>
      <c r="F55" s="6">
        <v>1353108</v>
      </c>
      <c r="G55" s="6">
        <v>927244</v>
      </c>
      <c r="H55" s="6">
        <v>211344</v>
      </c>
      <c r="I55" s="6">
        <v>920407</v>
      </c>
      <c r="J55" s="23">
        <v>159907</v>
      </c>
      <c r="K55" s="13">
        <f t="shared" si="0"/>
        <v>656613</v>
      </c>
      <c r="L55" s="19">
        <v>5424844</v>
      </c>
      <c r="M55" s="16">
        <v>7976</v>
      </c>
    </row>
    <row r="56" spans="2:13" x14ac:dyDescent="0.15">
      <c r="B56" s="5">
        <v>53</v>
      </c>
      <c r="C56" s="29" t="s">
        <v>94</v>
      </c>
      <c r="D56" s="26">
        <v>1057762</v>
      </c>
      <c r="E56" s="6">
        <v>232020</v>
      </c>
      <c r="F56" s="6">
        <v>1909856</v>
      </c>
      <c r="G56" s="6">
        <v>894887</v>
      </c>
      <c r="H56" s="6">
        <v>276425</v>
      </c>
      <c r="I56" s="6">
        <v>245400</v>
      </c>
      <c r="J56" s="23">
        <v>152500</v>
      </c>
      <c r="K56" s="13">
        <f t="shared" si="0"/>
        <v>526213</v>
      </c>
      <c r="L56" s="19">
        <v>5142563</v>
      </c>
      <c r="M56" s="16">
        <v>9371</v>
      </c>
    </row>
    <row r="57" spans="2:13" x14ac:dyDescent="0.15">
      <c r="B57" s="5">
        <v>54</v>
      </c>
      <c r="C57" s="29" t="s">
        <v>95</v>
      </c>
      <c r="D57" s="26">
        <v>822728</v>
      </c>
      <c r="E57" s="6">
        <v>162151</v>
      </c>
      <c r="F57" s="6">
        <v>1556146</v>
      </c>
      <c r="G57" s="6">
        <v>728718</v>
      </c>
      <c r="H57" s="6">
        <v>191280</v>
      </c>
      <c r="I57" s="6">
        <v>252886</v>
      </c>
      <c r="J57" s="23">
        <v>120986</v>
      </c>
      <c r="K57" s="13">
        <f t="shared" si="0"/>
        <v>415679</v>
      </c>
      <c r="L57" s="19">
        <v>4129588</v>
      </c>
      <c r="M57" s="16">
        <v>6748</v>
      </c>
    </row>
    <row r="58" spans="2:13" x14ac:dyDescent="0.15">
      <c r="B58" s="5">
        <v>55</v>
      </c>
      <c r="C58" s="29" t="s">
        <v>96</v>
      </c>
      <c r="D58" s="26">
        <v>1188542</v>
      </c>
      <c r="E58" s="6">
        <v>275960</v>
      </c>
      <c r="F58" s="6">
        <v>3410783</v>
      </c>
      <c r="G58" s="6">
        <v>896393</v>
      </c>
      <c r="H58" s="6">
        <v>353380</v>
      </c>
      <c r="I58" s="6">
        <v>675842</v>
      </c>
      <c r="J58" s="23">
        <v>194842</v>
      </c>
      <c r="K58" s="13">
        <f t="shared" si="0"/>
        <v>1357925</v>
      </c>
      <c r="L58" s="19">
        <v>8158825</v>
      </c>
      <c r="M58" s="16">
        <v>10893</v>
      </c>
    </row>
    <row r="59" spans="2:13" x14ac:dyDescent="0.15">
      <c r="B59" s="5">
        <v>56</v>
      </c>
      <c r="C59" s="29" t="s">
        <v>97</v>
      </c>
      <c r="D59" s="26">
        <v>246346</v>
      </c>
      <c r="E59" s="6">
        <v>61216</v>
      </c>
      <c r="F59" s="6">
        <v>1386450</v>
      </c>
      <c r="G59" s="6">
        <v>250782</v>
      </c>
      <c r="H59" s="6">
        <v>193491</v>
      </c>
      <c r="I59" s="6">
        <v>100300</v>
      </c>
      <c r="J59" s="23">
        <v>54300</v>
      </c>
      <c r="K59" s="13">
        <f t="shared" si="0"/>
        <v>631308</v>
      </c>
      <c r="L59" s="19">
        <v>2869893</v>
      </c>
      <c r="M59" s="16">
        <v>2635</v>
      </c>
    </row>
    <row r="60" spans="2:13" x14ac:dyDescent="0.15">
      <c r="B60" s="5">
        <v>57</v>
      </c>
      <c r="C60" s="29" t="s">
        <v>98</v>
      </c>
      <c r="D60" s="26">
        <v>1758889</v>
      </c>
      <c r="E60" s="6">
        <v>271627</v>
      </c>
      <c r="F60" s="6">
        <v>1216884</v>
      </c>
      <c r="G60" s="6">
        <v>974462</v>
      </c>
      <c r="H60" s="6">
        <v>347385</v>
      </c>
      <c r="I60" s="6">
        <v>260400</v>
      </c>
      <c r="J60" s="23">
        <v>205600</v>
      </c>
      <c r="K60" s="13">
        <f t="shared" si="0"/>
        <v>1362198</v>
      </c>
      <c r="L60" s="19">
        <v>6191845</v>
      </c>
      <c r="M60" s="16">
        <v>10994</v>
      </c>
    </row>
    <row r="61" spans="2:13" x14ac:dyDescent="0.15">
      <c r="B61" s="5">
        <v>58</v>
      </c>
      <c r="C61" s="29" t="s">
        <v>99</v>
      </c>
      <c r="D61" s="26">
        <v>1788208</v>
      </c>
      <c r="E61" s="6">
        <v>318564</v>
      </c>
      <c r="F61" s="6">
        <v>2214160</v>
      </c>
      <c r="G61" s="6">
        <v>1052248</v>
      </c>
      <c r="H61" s="6">
        <v>372573</v>
      </c>
      <c r="I61" s="6">
        <v>752200</v>
      </c>
      <c r="J61" s="23">
        <v>0</v>
      </c>
      <c r="K61" s="13">
        <f t="shared" si="0"/>
        <v>834287</v>
      </c>
      <c r="L61" s="19">
        <v>7332240</v>
      </c>
      <c r="M61" s="16">
        <v>13173</v>
      </c>
    </row>
    <row r="62" spans="2:13" x14ac:dyDescent="0.15">
      <c r="B62" s="5">
        <v>59</v>
      </c>
      <c r="C62" s="29" t="s">
        <v>100</v>
      </c>
      <c r="D62" s="26">
        <v>3882601</v>
      </c>
      <c r="E62" s="6">
        <v>679408</v>
      </c>
      <c r="F62" s="6">
        <v>1531366</v>
      </c>
      <c r="G62" s="6">
        <v>2455663</v>
      </c>
      <c r="H62" s="6">
        <v>732528</v>
      </c>
      <c r="I62" s="6">
        <v>1085630</v>
      </c>
      <c r="J62" s="23">
        <v>593830</v>
      </c>
      <c r="K62" s="13">
        <f t="shared" si="0"/>
        <v>1626055</v>
      </c>
      <c r="L62" s="19">
        <v>11993251</v>
      </c>
      <c r="M62" s="16">
        <v>30702</v>
      </c>
    </row>
    <row r="63" spans="2:13" x14ac:dyDescent="0.15">
      <c r="B63" s="5">
        <v>60</v>
      </c>
      <c r="C63" s="29" t="s">
        <v>101</v>
      </c>
      <c r="D63" s="26">
        <v>4961785</v>
      </c>
      <c r="E63" s="6">
        <v>780874</v>
      </c>
      <c r="F63" s="6">
        <v>1504212</v>
      </c>
      <c r="G63" s="6">
        <v>2649149</v>
      </c>
      <c r="H63" s="6">
        <v>991815</v>
      </c>
      <c r="I63" s="6">
        <v>684426</v>
      </c>
      <c r="J63" s="23">
        <v>511426</v>
      </c>
      <c r="K63" s="13">
        <f t="shared" si="0"/>
        <v>1738351</v>
      </c>
      <c r="L63" s="19">
        <v>13310612</v>
      </c>
      <c r="M63" s="16">
        <v>32587</v>
      </c>
    </row>
    <row r="64" spans="2:13" x14ac:dyDescent="0.15">
      <c r="B64" s="5">
        <v>61</v>
      </c>
      <c r="C64" s="29" t="s">
        <v>102</v>
      </c>
      <c r="D64" s="26">
        <v>3778862</v>
      </c>
      <c r="E64" s="6">
        <v>689346</v>
      </c>
      <c r="F64" s="6">
        <v>2709556</v>
      </c>
      <c r="G64" s="6">
        <v>2756029</v>
      </c>
      <c r="H64" s="6">
        <v>747367</v>
      </c>
      <c r="I64" s="6">
        <v>543900</v>
      </c>
      <c r="J64" s="23">
        <v>378300</v>
      </c>
      <c r="K64" s="13">
        <f t="shared" si="0"/>
        <v>1540978</v>
      </c>
      <c r="L64" s="19">
        <v>12766038</v>
      </c>
      <c r="M64" s="16">
        <v>33664</v>
      </c>
    </row>
    <row r="65" spans="2:15" x14ac:dyDescent="0.15">
      <c r="B65" s="5">
        <v>62</v>
      </c>
      <c r="C65" s="29" t="s">
        <v>103</v>
      </c>
      <c r="D65" s="26">
        <v>5759299</v>
      </c>
      <c r="E65" s="6">
        <v>991613</v>
      </c>
      <c r="F65" s="6">
        <v>2137445</v>
      </c>
      <c r="G65" s="6">
        <v>3300203</v>
      </c>
      <c r="H65" s="6">
        <v>991152</v>
      </c>
      <c r="I65" s="6">
        <v>969100</v>
      </c>
      <c r="J65" s="23">
        <v>515000</v>
      </c>
      <c r="K65" s="13">
        <f t="shared" si="0"/>
        <v>1979601</v>
      </c>
      <c r="L65" s="19">
        <v>16128413</v>
      </c>
      <c r="M65" s="16">
        <v>44219</v>
      </c>
    </row>
    <row r="66" spans="2:15" ht="12.75" thickBot="1" x14ac:dyDescent="0.2">
      <c r="B66" s="11">
        <v>63</v>
      </c>
      <c r="C66" s="30" t="s">
        <v>104</v>
      </c>
      <c r="D66" s="27">
        <v>3208089</v>
      </c>
      <c r="E66" s="12">
        <v>630391</v>
      </c>
      <c r="F66" s="12">
        <v>2126750</v>
      </c>
      <c r="G66" s="12">
        <v>2449598</v>
      </c>
      <c r="H66" s="12">
        <v>681945</v>
      </c>
      <c r="I66" s="12">
        <v>836363</v>
      </c>
      <c r="J66" s="24">
        <v>309563</v>
      </c>
      <c r="K66" s="14">
        <f t="shared" si="0"/>
        <v>1549498</v>
      </c>
      <c r="L66" s="20">
        <v>11482634</v>
      </c>
      <c r="M66" s="17">
        <v>28550</v>
      </c>
    </row>
    <row r="67" spans="2:15" ht="12.75" thickTop="1" x14ac:dyDescent="0.15">
      <c r="B67" s="9"/>
      <c r="C67" s="31" t="s">
        <v>105</v>
      </c>
      <c r="D67" s="28">
        <f>SUM(D4:D66)</f>
        <v>1174673232</v>
      </c>
      <c r="E67" s="10">
        <f t="shared" ref="E67:J67" si="1">SUM(E4:E66)</f>
        <v>161739311</v>
      </c>
      <c r="F67" s="10">
        <f t="shared" si="1"/>
        <v>213743602</v>
      </c>
      <c r="G67" s="10">
        <f t="shared" si="1"/>
        <v>732601174</v>
      </c>
      <c r="H67" s="10">
        <f t="shared" si="1"/>
        <v>168037437</v>
      </c>
      <c r="I67" s="10">
        <f t="shared" si="1"/>
        <v>227575307</v>
      </c>
      <c r="J67" s="25">
        <f t="shared" si="1"/>
        <v>98431607</v>
      </c>
      <c r="K67" s="15">
        <f t="shared" si="0"/>
        <v>422251482</v>
      </c>
      <c r="L67" s="21">
        <f>+SUM(L4:L66)</f>
        <v>3100621545</v>
      </c>
      <c r="M67" s="18">
        <f>SUM(M4:M66)</f>
        <v>7385848</v>
      </c>
    </row>
    <row r="68" spans="2:15" x14ac:dyDescent="0.15">
      <c r="B68" s="85" t="s">
        <v>130</v>
      </c>
    </row>
    <row r="69" spans="2:15" s="131" customFormat="1" ht="13.5" x14ac:dyDescent="0.15">
      <c r="B69" s="132" t="str">
        <f>+$B$1</f>
        <v>令和３年度</v>
      </c>
      <c r="D69" s="131" t="s">
        <v>120</v>
      </c>
      <c r="M69" s="133"/>
    </row>
    <row r="70" spans="2:15" x14ac:dyDescent="0.15">
      <c r="B70" s="85" t="s">
        <v>115</v>
      </c>
      <c r="L70" s="1" t="s">
        <v>114</v>
      </c>
    </row>
    <row r="71" spans="2:15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5" x14ac:dyDescent="0.15">
      <c r="B72" s="47" t="s">
        <v>4</v>
      </c>
      <c r="C72" s="48" t="s">
        <v>5</v>
      </c>
      <c r="D72" s="49">
        <f>+D4*1000/$M72</f>
        <v>205510.88403919456</v>
      </c>
      <c r="E72" s="50">
        <f t="shared" ref="E72:L72" si="2">+E4*1000/$M72</f>
        <v>21941.278731986917</v>
      </c>
      <c r="F72" s="50">
        <f t="shared" si="2"/>
        <v>11677.759629372194</v>
      </c>
      <c r="G72" s="50">
        <f t="shared" si="2"/>
        <v>120823.87447775378</v>
      </c>
      <c r="H72" s="50">
        <f t="shared" si="2"/>
        <v>21661.724061833353</v>
      </c>
      <c r="I72" s="50">
        <f t="shared" si="2"/>
        <v>42143.380327361876</v>
      </c>
      <c r="J72" s="51">
        <f t="shared" si="2"/>
        <v>14219.739743857273</v>
      </c>
      <c r="K72" s="52">
        <f t="shared" si="2"/>
        <v>67835.145838618977</v>
      </c>
      <c r="L72" s="53">
        <f t="shared" si="2"/>
        <v>491594.04710612161</v>
      </c>
      <c r="M72" s="54">
        <f>+M4</f>
        <v>1332226</v>
      </c>
      <c r="O72" s="213">
        <f>+I72-J72</f>
        <v>27923.640583504603</v>
      </c>
    </row>
    <row r="73" spans="2:15" x14ac:dyDescent="0.15">
      <c r="B73" s="5" t="s">
        <v>6</v>
      </c>
      <c r="C73" s="29" t="s">
        <v>7</v>
      </c>
      <c r="D73" s="26">
        <f t="shared" ref="D73:L88" si="3">+D5*1000/$M73</f>
        <v>161294.08184353192</v>
      </c>
      <c r="E73" s="6">
        <f t="shared" si="3"/>
        <v>22521.024247314112</v>
      </c>
      <c r="F73" s="6">
        <f t="shared" si="3"/>
        <v>11708.709499341798</v>
      </c>
      <c r="G73" s="6">
        <f t="shared" si="3"/>
        <v>95900.397752204619</v>
      </c>
      <c r="H73" s="6">
        <f t="shared" si="3"/>
        <v>22186.247115942646</v>
      </c>
      <c r="I73" s="6">
        <f t="shared" si="3"/>
        <v>25016.804676773252</v>
      </c>
      <c r="J73" s="23">
        <f t="shared" si="3"/>
        <v>10455.11062040851</v>
      </c>
      <c r="K73" s="13">
        <f t="shared" si="3"/>
        <v>39569.677410222655</v>
      </c>
      <c r="L73" s="19">
        <f t="shared" si="3"/>
        <v>378196.94254533103</v>
      </c>
      <c r="M73" s="16">
        <f t="shared" ref="M73:M135" si="4">+M5</f>
        <v>353235</v>
      </c>
      <c r="O73" s="213"/>
    </row>
    <row r="74" spans="2:15" x14ac:dyDescent="0.15">
      <c r="B74" s="5" t="s">
        <v>8</v>
      </c>
      <c r="C74" s="29" t="s">
        <v>9</v>
      </c>
      <c r="D74" s="26">
        <f t="shared" si="3"/>
        <v>155055.18522340315</v>
      </c>
      <c r="E74" s="6">
        <f t="shared" si="3"/>
        <v>23957.692704571251</v>
      </c>
      <c r="F74" s="6">
        <f t="shared" si="3"/>
        <v>31723.877824785883</v>
      </c>
      <c r="G74" s="6">
        <f t="shared" si="3"/>
        <v>93724.48147765969</v>
      </c>
      <c r="H74" s="6">
        <f t="shared" si="3"/>
        <v>25669.167268599733</v>
      </c>
      <c r="I74" s="6">
        <f t="shared" si="3"/>
        <v>13470.746053038902</v>
      </c>
      <c r="J74" s="23">
        <f t="shared" si="3"/>
        <v>5159.4262717985757</v>
      </c>
      <c r="K74" s="13">
        <f t="shared" si="3"/>
        <v>63987.823753998557</v>
      </c>
      <c r="L74" s="19">
        <f t="shared" si="3"/>
        <v>407588.97430605715</v>
      </c>
      <c r="M74" s="16">
        <f t="shared" si="4"/>
        <v>193820</v>
      </c>
      <c r="O74" s="213"/>
    </row>
    <row r="75" spans="2:15" x14ac:dyDescent="0.15">
      <c r="B75" s="5" t="s">
        <v>10</v>
      </c>
      <c r="C75" s="29" t="s">
        <v>11</v>
      </c>
      <c r="D75" s="26">
        <f t="shared" si="3"/>
        <v>161066.78281548026</v>
      </c>
      <c r="E75" s="6">
        <f t="shared" si="3"/>
        <v>20830.904391911419</v>
      </c>
      <c r="F75" s="6">
        <f t="shared" si="3"/>
        <v>13924.322717551957</v>
      </c>
      <c r="G75" s="6">
        <f t="shared" si="3"/>
        <v>108571.27711400474</v>
      </c>
      <c r="H75" s="6">
        <f t="shared" si="3"/>
        <v>21497.702070036084</v>
      </c>
      <c r="I75" s="6">
        <f t="shared" si="3"/>
        <v>30535.727320017504</v>
      </c>
      <c r="J75" s="23">
        <f t="shared" si="3"/>
        <v>8932.7085518004442</v>
      </c>
      <c r="K75" s="13">
        <f t="shared" si="3"/>
        <v>52242.375050574279</v>
      </c>
      <c r="L75" s="19">
        <f t="shared" si="3"/>
        <v>408669.09147957625</v>
      </c>
      <c r="M75" s="16">
        <f t="shared" si="4"/>
        <v>605545</v>
      </c>
      <c r="O75" s="213"/>
    </row>
    <row r="76" spans="2:15" x14ac:dyDescent="0.15">
      <c r="B76" s="5" t="s">
        <v>12</v>
      </c>
      <c r="C76" s="29" t="s">
        <v>13</v>
      </c>
      <c r="D76" s="26">
        <f t="shared" si="3"/>
        <v>130808.30517876052</v>
      </c>
      <c r="E76" s="6">
        <f t="shared" si="3"/>
        <v>23492.259593565628</v>
      </c>
      <c r="F76" s="6">
        <f t="shared" si="3"/>
        <v>66956.545307851338</v>
      </c>
      <c r="G76" s="6">
        <f t="shared" si="3"/>
        <v>90007.488275931624</v>
      </c>
      <c r="H76" s="6">
        <f t="shared" si="3"/>
        <v>23805.178760526447</v>
      </c>
      <c r="I76" s="6">
        <f t="shared" si="3"/>
        <v>21395.832282789572</v>
      </c>
      <c r="J76" s="23">
        <f t="shared" si="3"/>
        <v>17380.654026524127</v>
      </c>
      <c r="K76" s="13">
        <f t="shared" si="3"/>
        <v>44545.270031768443</v>
      </c>
      <c r="L76" s="19">
        <f t="shared" si="3"/>
        <v>401010.87943119358</v>
      </c>
      <c r="M76" s="16">
        <f t="shared" si="4"/>
        <v>79324</v>
      </c>
      <c r="O76" s="213"/>
    </row>
    <row r="77" spans="2:15" x14ac:dyDescent="0.15">
      <c r="B77" s="5" t="s">
        <v>14</v>
      </c>
      <c r="C77" s="29" t="s">
        <v>15</v>
      </c>
      <c r="D77" s="26">
        <f t="shared" si="3"/>
        <v>146029.3464203999</v>
      </c>
      <c r="E77" s="6">
        <f t="shared" si="3"/>
        <v>24133.435023377657</v>
      </c>
      <c r="F77" s="6">
        <f t="shared" si="3"/>
        <v>133385.39974135358</v>
      </c>
      <c r="G77" s="6">
        <f t="shared" si="3"/>
        <v>100567.23148854329</v>
      </c>
      <c r="H77" s="6">
        <f t="shared" si="3"/>
        <v>28927.462943926785</v>
      </c>
      <c r="I77" s="6">
        <f t="shared" si="3"/>
        <v>40658.586729449213</v>
      </c>
      <c r="J77" s="23">
        <f t="shared" si="3"/>
        <v>13079.583512948901</v>
      </c>
      <c r="K77" s="13">
        <f t="shared" si="3"/>
        <v>101026.41177835992</v>
      </c>
      <c r="L77" s="19">
        <f t="shared" si="3"/>
        <v>574727.87412541034</v>
      </c>
      <c r="M77" s="16">
        <f t="shared" si="4"/>
        <v>60314</v>
      </c>
      <c r="O77" s="213"/>
    </row>
    <row r="78" spans="2:15" x14ac:dyDescent="0.15">
      <c r="B78" s="5" t="s">
        <v>16</v>
      </c>
      <c r="C78" s="29" t="s">
        <v>17</v>
      </c>
      <c r="D78" s="26">
        <f t="shared" si="3"/>
        <v>155570.9775140628</v>
      </c>
      <c r="E78" s="6">
        <f t="shared" si="3"/>
        <v>21454.229317564757</v>
      </c>
      <c r="F78" s="6">
        <f t="shared" si="3"/>
        <v>10842.717751580883</v>
      </c>
      <c r="G78" s="6">
        <f t="shared" si="3"/>
        <v>89477.122661413057</v>
      </c>
      <c r="H78" s="6">
        <f t="shared" si="3"/>
        <v>20817.621501759124</v>
      </c>
      <c r="I78" s="6">
        <f t="shared" si="3"/>
        <v>22046.406527818599</v>
      </c>
      <c r="J78" s="23">
        <f t="shared" si="3"/>
        <v>8988.732295998394</v>
      </c>
      <c r="K78" s="13">
        <f t="shared" si="3"/>
        <v>51287.119838666964</v>
      </c>
      <c r="L78" s="19">
        <f t="shared" si="3"/>
        <v>371496.19511286617</v>
      </c>
      <c r="M78" s="16">
        <f t="shared" si="4"/>
        <v>343637</v>
      </c>
      <c r="O78" s="213"/>
    </row>
    <row r="79" spans="2:15" x14ac:dyDescent="0.15">
      <c r="B79" s="5" t="s">
        <v>18</v>
      </c>
      <c r="C79" s="29" t="s">
        <v>19</v>
      </c>
      <c r="D79" s="26">
        <f t="shared" si="3"/>
        <v>152338.42045020984</v>
      </c>
      <c r="E79" s="6">
        <f t="shared" si="3"/>
        <v>22612.755945567849</v>
      </c>
      <c r="F79" s="6">
        <f t="shared" si="3"/>
        <v>58452.320997074909</v>
      </c>
      <c r="G79" s="6">
        <f t="shared" si="3"/>
        <v>94595.777692992502</v>
      </c>
      <c r="H79" s="6">
        <f t="shared" si="3"/>
        <v>22321.518504387637</v>
      </c>
      <c r="I79" s="6">
        <f t="shared" si="3"/>
        <v>46855.360549408622</v>
      </c>
      <c r="J79" s="23">
        <f t="shared" si="3"/>
        <v>20652.893297723516</v>
      </c>
      <c r="K79" s="13">
        <f t="shared" si="3"/>
        <v>68510.42858959685</v>
      </c>
      <c r="L79" s="19">
        <f t="shared" si="3"/>
        <v>465686.5827292382</v>
      </c>
      <c r="M79" s="16">
        <f t="shared" si="4"/>
        <v>78630</v>
      </c>
      <c r="O79" s="213"/>
    </row>
    <row r="80" spans="2:15" x14ac:dyDescent="0.15">
      <c r="B80" s="5" t="s">
        <v>20</v>
      </c>
      <c r="C80" s="29" t="s">
        <v>21</v>
      </c>
      <c r="D80" s="26">
        <f t="shared" si="3"/>
        <v>140040.33501136009</v>
      </c>
      <c r="E80" s="6">
        <f t="shared" si="3"/>
        <v>22748.135608321823</v>
      </c>
      <c r="F80" s="6">
        <f t="shared" si="3"/>
        <v>60031.389495255491</v>
      </c>
      <c r="G80" s="6">
        <f t="shared" si="3"/>
        <v>82264.356038668862</v>
      </c>
      <c r="H80" s="6">
        <f t="shared" si="3"/>
        <v>23132.249298347218</v>
      </c>
      <c r="I80" s="6">
        <f t="shared" si="3"/>
        <v>17245.128524969929</v>
      </c>
      <c r="J80" s="23">
        <f t="shared" si="3"/>
        <v>13757.802824430883</v>
      </c>
      <c r="K80" s="13">
        <f t="shared" si="3"/>
        <v>117332.22256871742</v>
      </c>
      <c r="L80" s="19">
        <f t="shared" si="3"/>
        <v>462793.81654564082</v>
      </c>
      <c r="M80" s="16">
        <f t="shared" si="4"/>
        <v>112235</v>
      </c>
      <c r="O80" s="213"/>
    </row>
    <row r="81" spans="2:15" x14ac:dyDescent="0.15">
      <c r="B81" s="5" t="s">
        <v>22</v>
      </c>
      <c r="C81" s="29" t="s">
        <v>23</v>
      </c>
      <c r="D81" s="26">
        <f t="shared" si="3"/>
        <v>148035.89809572825</v>
      </c>
      <c r="E81" s="6">
        <f t="shared" si="3"/>
        <v>23417.460113226967</v>
      </c>
      <c r="F81" s="6">
        <f t="shared" si="3"/>
        <v>63360.653628409673</v>
      </c>
      <c r="G81" s="6">
        <f t="shared" si="3"/>
        <v>100943.74678332475</v>
      </c>
      <c r="H81" s="6">
        <f t="shared" si="3"/>
        <v>28369.608852290272</v>
      </c>
      <c r="I81" s="6">
        <f t="shared" si="3"/>
        <v>20324.588265568709</v>
      </c>
      <c r="J81" s="23">
        <f t="shared" si="3"/>
        <v>13484.650025733403</v>
      </c>
      <c r="K81" s="13">
        <f t="shared" si="3"/>
        <v>63369.300051466802</v>
      </c>
      <c r="L81" s="19">
        <f t="shared" si="3"/>
        <v>447821.25579001545</v>
      </c>
      <c r="M81" s="16">
        <f t="shared" si="4"/>
        <v>77720</v>
      </c>
      <c r="O81" s="213"/>
    </row>
    <row r="82" spans="2:15" x14ac:dyDescent="0.15">
      <c r="B82" s="5" t="s">
        <v>24</v>
      </c>
      <c r="C82" s="29" t="s">
        <v>25</v>
      </c>
      <c r="D82" s="26">
        <f t="shared" si="3"/>
        <v>147126.45903634452</v>
      </c>
      <c r="E82" s="6">
        <f t="shared" si="3"/>
        <v>23357.371245228744</v>
      </c>
      <c r="F82" s="6">
        <f t="shared" si="3"/>
        <v>34888.643027050952</v>
      </c>
      <c r="G82" s="6">
        <f t="shared" si="3"/>
        <v>97087.558776345628</v>
      </c>
      <c r="H82" s="6">
        <f t="shared" si="3"/>
        <v>24403.40764507385</v>
      </c>
      <c r="I82" s="6">
        <f t="shared" si="3"/>
        <v>28856.480610720806</v>
      </c>
      <c r="J82" s="23">
        <f t="shared" si="3"/>
        <v>19266.393760026553</v>
      </c>
      <c r="K82" s="13">
        <f t="shared" si="3"/>
        <v>58104.563810366766</v>
      </c>
      <c r="L82" s="19">
        <f t="shared" si="3"/>
        <v>413824.4841511313</v>
      </c>
      <c r="M82" s="16">
        <f t="shared" si="4"/>
        <v>90385</v>
      </c>
      <c r="O82" s="213"/>
    </row>
    <row r="83" spans="2:15" x14ac:dyDescent="0.15">
      <c r="B83" s="5" t="s">
        <v>26</v>
      </c>
      <c r="C83" s="29" t="s">
        <v>27</v>
      </c>
      <c r="D83" s="26">
        <f t="shared" si="3"/>
        <v>122317.65751683386</v>
      </c>
      <c r="E83" s="6">
        <f t="shared" si="3"/>
        <v>21207.872406211351</v>
      </c>
      <c r="F83" s="6">
        <f t="shared" si="3"/>
        <v>47841.452521643536</v>
      </c>
      <c r="G83" s="6">
        <f t="shared" si="3"/>
        <v>101075.65789473684</v>
      </c>
      <c r="H83" s="6">
        <f t="shared" si="3"/>
        <v>23110.970351793323</v>
      </c>
      <c r="I83" s="6">
        <f t="shared" si="3"/>
        <v>28948.274529339014</v>
      </c>
      <c r="J83" s="23">
        <f t="shared" si="3"/>
        <v>18839.799196097294</v>
      </c>
      <c r="K83" s="13">
        <f t="shared" si="3"/>
        <v>41704.320977050986</v>
      </c>
      <c r="L83" s="19">
        <f t="shared" si="3"/>
        <v>386206.2061976089</v>
      </c>
      <c r="M83" s="16">
        <f t="shared" si="4"/>
        <v>232864</v>
      </c>
      <c r="O83" s="213"/>
    </row>
    <row r="84" spans="2:15" x14ac:dyDescent="0.15">
      <c r="B84" s="5" t="s">
        <v>28</v>
      </c>
      <c r="C84" s="29" t="s">
        <v>29</v>
      </c>
      <c r="D84" s="26">
        <f t="shared" si="3"/>
        <v>142139.25259866926</v>
      </c>
      <c r="E84" s="6">
        <f t="shared" si="3"/>
        <v>23948.414076904577</v>
      </c>
      <c r="F84" s="6">
        <f t="shared" si="3"/>
        <v>23554.63885845603</v>
      </c>
      <c r="G84" s="6">
        <f t="shared" si="3"/>
        <v>82078.327499131556</v>
      </c>
      <c r="H84" s="6">
        <f t="shared" si="3"/>
        <v>20815.567966223978</v>
      </c>
      <c r="I84" s="6">
        <f t="shared" si="3"/>
        <v>28575.702108329104</v>
      </c>
      <c r="J84" s="23">
        <f t="shared" si="3"/>
        <v>17460.21163455629</v>
      </c>
      <c r="K84" s="13">
        <f t="shared" si="3"/>
        <v>57540.63677417631</v>
      </c>
      <c r="L84" s="19">
        <f t="shared" si="3"/>
        <v>378652.53988189081</v>
      </c>
      <c r="M84" s="16">
        <f t="shared" si="4"/>
        <v>149692</v>
      </c>
      <c r="O84" s="213"/>
    </row>
    <row r="85" spans="2:15" x14ac:dyDescent="0.15">
      <c r="B85" s="5" t="s">
        <v>30</v>
      </c>
      <c r="C85" s="29" t="s">
        <v>31</v>
      </c>
      <c r="D85" s="26">
        <f t="shared" si="3"/>
        <v>143982.6645205454</v>
      </c>
      <c r="E85" s="6">
        <f t="shared" si="3"/>
        <v>23236.628369502876</v>
      </c>
      <c r="F85" s="6">
        <f t="shared" si="3"/>
        <v>43797.043532959615</v>
      </c>
      <c r="G85" s="6">
        <f t="shared" si="3"/>
        <v>91664.483543320195</v>
      </c>
      <c r="H85" s="6">
        <f t="shared" si="3"/>
        <v>23393.110210726907</v>
      </c>
      <c r="I85" s="6">
        <f t="shared" si="3"/>
        <v>28419.807219107879</v>
      </c>
      <c r="J85" s="23">
        <f t="shared" si="3"/>
        <v>17822.408466078334</v>
      </c>
      <c r="K85" s="13">
        <f t="shared" si="3"/>
        <v>82171.430685833751</v>
      </c>
      <c r="L85" s="19">
        <f t="shared" si="3"/>
        <v>436665.16808199661</v>
      </c>
      <c r="M85" s="16">
        <f t="shared" si="4"/>
        <v>54051</v>
      </c>
      <c r="O85" s="213"/>
    </row>
    <row r="86" spans="2:15" x14ac:dyDescent="0.15">
      <c r="B86" s="69" t="s">
        <v>32</v>
      </c>
      <c r="C86" s="70" t="s">
        <v>33</v>
      </c>
      <c r="D86" s="71">
        <f t="shared" si="3"/>
        <v>125873.96736359001</v>
      </c>
      <c r="E86" s="72">
        <f t="shared" si="3"/>
        <v>21105.558388577258</v>
      </c>
      <c r="F86" s="72">
        <f t="shared" si="3"/>
        <v>63360.198878123403</v>
      </c>
      <c r="G86" s="72">
        <f t="shared" si="3"/>
        <v>84498.070712221655</v>
      </c>
      <c r="H86" s="72">
        <f t="shared" si="3"/>
        <v>22944.535101138874</v>
      </c>
      <c r="I86" s="72">
        <f t="shared" si="3"/>
        <v>35051.793302736696</v>
      </c>
      <c r="J86" s="73">
        <f t="shared" si="3"/>
        <v>16849.34557198708</v>
      </c>
      <c r="K86" s="74">
        <f t="shared" si="3"/>
        <v>50055.405405405407</v>
      </c>
      <c r="L86" s="75">
        <f t="shared" si="3"/>
        <v>402889.52915179328</v>
      </c>
      <c r="M86" s="76">
        <f t="shared" si="4"/>
        <v>117660</v>
      </c>
      <c r="O86" s="213">
        <f>+I86-J86</f>
        <v>18202.447730749616</v>
      </c>
    </row>
    <row r="87" spans="2:15" x14ac:dyDescent="0.15">
      <c r="B87" s="5" t="s">
        <v>34</v>
      </c>
      <c r="C87" s="29" t="s">
        <v>35</v>
      </c>
      <c r="D87" s="26">
        <f t="shared" si="3"/>
        <v>135168.69289170759</v>
      </c>
      <c r="E87" s="6">
        <f t="shared" si="3"/>
        <v>22646.214786877648</v>
      </c>
      <c r="F87" s="6">
        <f t="shared" si="3"/>
        <v>53520.209575581357</v>
      </c>
      <c r="G87" s="6">
        <f t="shared" si="3"/>
        <v>99200.346951532134</v>
      </c>
      <c r="H87" s="6">
        <f t="shared" si="3"/>
        <v>26518.116629091957</v>
      </c>
      <c r="I87" s="6">
        <f t="shared" si="3"/>
        <v>24501.520546694479</v>
      </c>
      <c r="J87" s="23">
        <f t="shared" si="3"/>
        <v>12592.79548822542</v>
      </c>
      <c r="K87" s="13">
        <f t="shared" si="3"/>
        <v>78388.88069502679</v>
      </c>
      <c r="L87" s="19">
        <f t="shared" si="3"/>
        <v>439943.98207651195</v>
      </c>
      <c r="M87" s="16">
        <f t="shared" si="4"/>
        <v>142383</v>
      </c>
      <c r="O87" s="213"/>
    </row>
    <row r="88" spans="2:15" x14ac:dyDescent="0.15">
      <c r="B88" s="69" t="s">
        <v>36</v>
      </c>
      <c r="C88" s="70" t="s">
        <v>37</v>
      </c>
      <c r="D88" s="71">
        <f t="shared" si="3"/>
        <v>137258.66459586911</v>
      </c>
      <c r="E88" s="72">
        <f t="shared" si="3"/>
        <v>21186.493251831831</v>
      </c>
      <c r="F88" s="72">
        <f t="shared" si="3"/>
        <v>21036.389350431873</v>
      </c>
      <c r="G88" s="72">
        <f t="shared" si="3"/>
        <v>84826.911980981051</v>
      </c>
      <c r="H88" s="72">
        <f t="shared" si="3"/>
        <v>21482.714190892249</v>
      </c>
      <c r="I88" s="72">
        <f t="shared" si="3"/>
        <v>26429.566130312745</v>
      </c>
      <c r="J88" s="73">
        <f t="shared" si="3"/>
        <v>10981.011422646601</v>
      </c>
      <c r="K88" s="74">
        <f t="shared" si="3"/>
        <v>34379.08176324363</v>
      </c>
      <c r="L88" s="75">
        <f t="shared" si="3"/>
        <v>346599.82126356248</v>
      </c>
      <c r="M88" s="76">
        <f t="shared" si="4"/>
        <v>230507</v>
      </c>
      <c r="O88" s="213">
        <f>+I88-J88</f>
        <v>15448.554707666144</v>
      </c>
    </row>
    <row r="89" spans="2:15" x14ac:dyDescent="0.15">
      <c r="B89" s="5" t="s">
        <v>38</v>
      </c>
      <c r="C89" s="29" t="s">
        <v>39</v>
      </c>
      <c r="D89" s="26">
        <f t="shared" ref="D89:L104" si="5">+D21*1000/$M89</f>
        <v>149723.55914904474</v>
      </c>
      <c r="E89" s="6">
        <f t="shared" si="5"/>
        <v>21093.982234554907</v>
      </c>
      <c r="F89" s="6">
        <f t="shared" si="5"/>
        <v>19444.475010365833</v>
      </c>
      <c r="G89" s="6">
        <f t="shared" si="5"/>
        <v>94217.39147768954</v>
      </c>
      <c r="H89" s="6">
        <f t="shared" si="5"/>
        <v>20687.282716167512</v>
      </c>
      <c r="I89" s="6">
        <f t="shared" si="5"/>
        <v>38741.507989666061</v>
      </c>
      <c r="J89" s="23">
        <f t="shared" si="5"/>
        <v>16801.023825471246</v>
      </c>
      <c r="K89" s="13">
        <f t="shared" si="5"/>
        <v>52579.521895831342</v>
      </c>
      <c r="L89" s="19">
        <f t="shared" si="5"/>
        <v>396487.72047331993</v>
      </c>
      <c r="M89" s="16">
        <f t="shared" si="4"/>
        <v>250824</v>
      </c>
      <c r="O89" s="213"/>
    </row>
    <row r="90" spans="2:15" x14ac:dyDescent="0.15">
      <c r="B90" s="5" t="s">
        <v>40</v>
      </c>
      <c r="C90" s="29" t="s">
        <v>41</v>
      </c>
      <c r="D90" s="26">
        <f t="shared" si="5"/>
        <v>143626.83924219018</v>
      </c>
      <c r="E90" s="6">
        <f t="shared" si="5"/>
        <v>21342.237434320541</v>
      </c>
      <c r="F90" s="6">
        <f t="shared" si="5"/>
        <v>19037.681823055991</v>
      </c>
      <c r="G90" s="6">
        <f t="shared" si="5"/>
        <v>99376.354525615345</v>
      </c>
      <c r="H90" s="6">
        <f t="shared" si="5"/>
        <v>21656.829359478565</v>
      </c>
      <c r="I90" s="6">
        <f t="shared" si="5"/>
        <v>29315.716409648539</v>
      </c>
      <c r="J90" s="23">
        <f t="shared" si="5"/>
        <v>17971.174941384797</v>
      </c>
      <c r="K90" s="13">
        <f t="shared" si="5"/>
        <v>55074.215976374231</v>
      </c>
      <c r="L90" s="19">
        <f t="shared" si="5"/>
        <v>389429.87477068341</v>
      </c>
      <c r="M90" s="16">
        <f t="shared" si="4"/>
        <v>345047</v>
      </c>
      <c r="O90" s="213"/>
    </row>
    <row r="91" spans="2:15" x14ac:dyDescent="0.15">
      <c r="B91" s="5" t="s">
        <v>42</v>
      </c>
      <c r="C91" s="29" t="s">
        <v>43</v>
      </c>
      <c r="D91" s="26">
        <f t="shared" si="5"/>
        <v>157812.88217426484</v>
      </c>
      <c r="E91" s="6">
        <f t="shared" si="5"/>
        <v>20770.317411892665</v>
      </c>
      <c r="F91" s="6">
        <f t="shared" si="5"/>
        <v>28784.244803756417</v>
      </c>
      <c r="G91" s="6">
        <f t="shared" si="5"/>
        <v>112125.83730153466</v>
      </c>
      <c r="H91" s="6">
        <f t="shared" si="5"/>
        <v>22212.173866907189</v>
      </c>
      <c r="I91" s="6">
        <f t="shared" si="5"/>
        <v>42413.550689074291</v>
      </c>
      <c r="J91" s="23">
        <f t="shared" si="5"/>
        <v>12301.203061373373</v>
      </c>
      <c r="K91" s="13">
        <f t="shared" si="5"/>
        <v>58065.352628297805</v>
      </c>
      <c r="L91" s="19">
        <f t="shared" si="5"/>
        <v>442184.35887572786</v>
      </c>
      <c r="M91" s="16">
        <f t="shared" si="4"/>
        <v>75391</v>
      </c>
      <c r="O91" s="213"/>
    </row>
    <row r="92" spans="2:15" x14ac:dyDescent="0.15">
      <c r="B92" s="5" t="s">
        <v>44</v>
      </c>
      <c r="C92" s="29" t="s">
        <v>45</v>
      </c>
      <c r="D92" s="26">
        <f t="shared" si="5"/>
        <v>204718.2290339928</v>
      </c>
      <c r="E92" s="6">
        <f t="shared" si="5"/>
        <v>22951.650108969461</v>
      </c>
      <c r="F92" s="6">
        <f t="shared" si="5"/>
        <v>165.30101044408593</v>
      </c>
      <c r="G92" s="6">
        <f t="shared" si="5"/>
        <v>110774.34830602021</v>
      </c>
      <c r="H92" s="6">
        <f t="shared" si="5"/>
        <v>23488.55113073505</v>
      </c>
      <c r="I92" s="6">
        <f t="shared" si="5"/>
        <v>13681.328012227223</v>
      </c>
      <c r="J92" s="23">
        <f t="shared" si="5"/>
        <v>0</v>
      </c>
      <c r="K92" s="13">
        <f t="shared" si="5"/>
        <v>93364.248110724293</v>
      </c>
      <c r="L92" s="19">
        <f t="shared" si="5"/>
        <v>469143.65571311314</v>
      </c>
      <c r="M92" s="16">
        <f t="shared" si="4"/>
        <v>141324</v>
      </c>
      <c r="O92" s="213"/>
    </row>
    <row r="93" spans="2:15" x14ac:dyDescent="0.15">
      <c r="B93" s="5" t="s">
        <v>46</v>
      </c>
      <c r="C93" s="29" t="s">
        <v>47</v>
      </c>
      <c r="D93" s="26">
        <f t="shared" si="5"/>
        <v>142533.8222529031</v>
      </c>
      <c r="E93" s="6">
        <f t="shared" si="5"/>
        <v>22017.715929983802</v>
      </c>
      <c r="F93" s="6">
        <f t="shared" si="5"/>
        <v>19130.115030517602</v>
      </c>
      <c r="G93" s="6">
        <f t="shared" si="5"/>
        <v>84147.885639297645</v>
      </c>
      <c r="H93" s="6">
        <f t="shared" si="5"/>
        <v>23281.629974916101</v>
      </c>
      <c r="I93" s="6">
        <f t="shared" si="5"/>
        <v>26934.453792999746</v>
      </c>
      <c r="J93" s="23">
        <f t="shared" si="5"/>
        <v>16135.391534355371</v>
      </c>
      <c r="K93" s="13">
        <f t="shared" si="5"/>
        <v>31614.022377297362</v>
      </c>
      <c r="L93" s="19">
        <f t="shared" si="5"/>
        <v>349659.64499791537</v>
      </c>
      <c r="M93" s="16">
        <f t="shared" si="4"/>
        <v>146309</v>
      </c>
      <c r="O93" s="213"/>
    </row>
    <row r="94" spans="2:15" x14ac:dyDescent="0.15">
      <c r="B94" s="5" t="s">
        <v>48</v>
      </c>
      <c r="C94" s="29" t="s">
        <v>49</v>
      </c>
      <c r="D94" s="26">
        <f t="shared" si="5"/>
        <v>160841.8985270049</v>
      </c>
      <c r="E94" s="6">
        <f t="shared" si="5"/>
        <v>20477.222551102135</v>
      </c>
      <c r="F94" s="6">
        <f t="shared" si="5"/>
        <v>7883.6716927255629</v>
      </c>
      <c r="G94" s="6">
        <f t="shared" si="5"/>
        <v>98317.463523348546</v>
      </c>
      <c r="H94" s="6">
        <f t="shared" si="5"/>
        <v>23316.982971758887</v>
      </c>
      <c r="I94" s="6">
        <f t="shared" si="5"/>
        <v>16423.275411776995</v>
      </c>
      <c r="J94" s="23">
        <f t="shared" si="5"/>
        <v>5739.7081867883135</v>
      </c>
      <c r="K94" s="13">
        <f t="shared" si="5"/>
        <v>46512.031201030746</v>
      </c>
      <c r="L94" s="19">
        <f t="shared" si="5"/>
        <v>373772.54587874777</v>
      </c>
      <c r="M94" s="16">
        <f t="shared" si="4"/>
        <v>143585</v>
      </c>
      <c r="O94" s="213"/>
    </row>
    <row r="95" spans="2:15" x14ac:dyDescent="0.15">
      <c r="B95" s="5" t="s">
        <v>50</v>
      </c>
      <c r="C95" s="29" t="s">
        <v>51</v>
      </c>
      <c r="D95" s="26">
        <f t="shared" si="5"/>
        <v>146427.27332071285</v>
      </c>
      <c r="E95" s="6">
        <f t="shared" si="5"/>
        <v>19444.10209543704</v>
      </c>
      <c r="F95" s="6">
        <f t="shared" si="5"/>
        <v>34604.177818395459</v>
      </c>
      <c r="G95" s="6">
        <f t="shared" si="5"/>
        <v>93595.143286115286</v>
      </c>
      <c r="H95" s="6">
        <f t="shared" si="5"/>
        <v>24201.775572818067</v>
      </c>
      <c r="I95" s="6">
        <f t="shared" si="5"/>
        <v>66292.969514981392</v>
      </c>
      <c r="J95" s="23">
        <f t="shared" si="5"/>
        <v>13132.841569293034</v>
      </c>
      <c r="K95" s="13">
        <f t="shared" si="5"/>
        <v>52334.734643253476</v>
      </c>
      <c r="L95" s="19">
        <f t="shared" si="5"/>
        <v>436900.17625171354</v>
      </c>
      <c r="M95" s="16">
        <f t="shared" si="4"/>
        <v>76595</v>
      </c>
      <c r="O95" s="213"/>
    </row>
    <row r="96" spans="2:15" x14ac:dyDescent="0.15">
      <c r="B96" s="5" t="s">
        <v>52</v>
      </c>
      <c r="C96" s="29" t="s">
        <v>53</v>
      </c>
      <c r="D96" s="26">
        <f t="shared" si="5"/>
        <v>189896.62789864591</v>
      </c>
      <c r="E96" s="6">
        <f t="shared" si="5"/>
        <v>21212.069830200846</v>
      </c>
      <c r="F96" s="6">
        <f t="shared" si="5"/>
        <v>3764.0842547703769</v>
      </c>
      <c r="G96" s="6">
        <f t="shared" si="5"/>
        <v>100025.44599145034</v>
      </c>
      <c r="H96" s="6">
        <f t="shared" si="5"/>
        <v>24241.539894442718</v>
      </c>
      <c r="I96" s="6">
        <f t="shared" si="5"/>
        <v>19906.62240584625</v>
      </c>
      <c r="J96" s="23">
        <f t="shared" si="5"/>
        <v>0</v>
      </c>
      <c r="K96" s="13">
        <f t="shared" si="5"/>
        <v>67426.706947197483</v>
      </c>
      <c r="L96" s="19">
        <f t="shared" si="5"/>
        <v>426473.09722255392</v>
      </c>
      <c r="M96" s="16">
        <f t="shared" si="4"/>
        <v>83746</v>
      </c>
      <c r="O96" s="213"/>
    </row>
    <row r="97" spans="2:15" x14ac:dyDescent="0.15">
      <c r="B97" s="5" t="s">
        <v>54</v>
      </c>
      <c r="C97" s="29" t="s">
        <v>55</v>
      </c>
      <c r="D97" s="134">
        <f t="shared" si="5"/>
        <v>150553.89866833627</v>
      </c>
      <c r="E97" s="135">
        <f t="shared" si="5"/>
        <v>21259.186794133937</v>
      </c>
      <c r="F97" s="135">
        <f t="shared" si="5"/>
        <v>19874.569557155584</v>
      </c>
      <c r="G97" s="135">
        <f t="shared" si="5"/>
        <v>101425.05478363474</v>
      </c>
      <c r="H97" s="135">
        <f t="shared" si="5"/>
        <v>23783.869530666794</v>
      </c>
      <c r="I97" s="135">
        <f t="shared" si="5"/>
        <v>22382.425891588606</v>
      </c>
      <c r="J97" s="136">
        <f t="shared" si="5"/>
        <v>14708.502901726588</v>
      </c>
      <c r="K97" s="137">
        <f t="shared" si="5"/>
        <v>56038.878320129072</v>
      </c>
      <c r="L97" s="143">
        <f t="shared" si="5"/>
        <v>395317.88354564499</v>
      </c>
      <c r="M97" s="144">
        <f t="shared" si="4"/>
        <v>166108</v>
      </c>
      <c r="O97" s="213"/>
    </row>
    <row r="98" spans="2:15" x14ac:dyDescent="0.15">
      <c r="B98" s="69" t="s">
        <v>56</v>
      </c>
      <c r="C98" s="70" t="s">
        <v>57</v>
      </c>
      <c r="D98" s="71">
        <f t="shared" si="5"/>
        <v>135545.45454545456</v>
      </c>
      <c r="E98" s="72">
        <f t="shared" si="5"/>
        <v>21294.525674266926</v>
      </c>
      <c r="F98" s="72">
        <f t="shared" si="5"/>
        <v>44488.05164256502</v>
      </c>
      <c r="G98" s="72">
        <f t="shared" si="5"/>
        <v>90086.886209938253</v>
      </c>
      <c r="H98" s="72">
        <f t="shared" si="5"/>
        <v>21741.50650878084</v>
      </c>
      <c r="I98" s="72">
        <f t="shared" si="5"/>
        <v>31971.425516559302</v>
      </c>
      <c r="J98" s="73">
        <f t="shared" si="5"/>
        <v>19254.577530672796</v>
      </c>
      <c r="K98" s="74">
        <f t="shared" si="5"/>
        <v>28162.652695731202</v>
      </c>
      <c r="L98" s="75">
        <f t="shared" si="5"/>
        <v>373290.50279329607</v>
      </c>
      <c r="M98" s="76">
        <f t="shared" si="4"/>
        <v>74822</v>
      </c>
      <c r="O98" s="213">
        <f>+I98-J98</f>
        <v>12716.847985886507</v>
      </c>
    </row>
    <row r="99" spans="2:15" x14ac:dyDescent="0.15">
      <c r="B99" s="5" t="s">
        <v>58</v>
      </c>
      <c r="C99" s="29" t="s">
        <v>59</v>
      </c>
      <c r="D99" s="26">
        <f t="shared" si="5"/>
        <v>151094.594149101</v>
      </c>
      <c r="E99" s="6">
        <f t="shared" si="5"/>
        <v>22367.286657128352</v>
      </c>
      <c r="F99" s="6">
        <f t="shared" si="5"/>
        <v>35577.144967000509</v>
      </c>
      <c r="G99" s="6">
        <f t="shared" si="5"/>
        <v>88434.320790669153</v>
      </c>
      <c r="H99" s="6">
        <f t="shared" si="5"/>
        <v>24011.287738430397</v>
      </c>
      <c r="I99" s="6">
        <f t="shared" si="5"/>
        <v>41292.024078750437</v>
      </c>
      <c r="J99" s="23">
        <f t="shared" si="5"/>
        <v>18813.468803776646</v>
      </c>
      <c r="K99" s="13">
        <f t="shared" si="5"/>
        <v>37169.711674765444</v>
      </c>
      <c r="L99" s="19">
        <f t="shared" si="5"/>
        <v>399946.3700558453</v>
      </c>
      <c r="M99" s="16">
        <f t="shared" si="4"/>
        <v>151669</v>
      </c>
      <c r="O99" s="213"/>
    </row>
    <row r="100" spans="2:15" x14ac:dyDescent="0.15">
      <c r="B100" s="61" t="s">
        <v>60</v>
      </c>
      <c r="C100" s="62" t="s">
        <v>61</v>
      </c>
      <c r="D100" s="63">
        <f t="shared" si="5"/>
        <v>134584.36270264522</v>
      </c>
      <c r="E100" s="64">
        <f t="shared" si="5"/>
        <v>21739.930413115151</v>
      </c>
      <c r="F100" s="64">
        <f t="shared" si="5"/>
        <v>45640.776699029127</v>
      </c>
      <c r="G100" s="64">
        <f t="shared" si="5"/>
        <v>83858.152149140806</v>
      </c>
      <c r="H100" s="64">
        <f t="shared" si="5"/>
        <v>21508.743941534864</v>
      </c>
      <c r="I100" s="64">
        <f t="shared" si="5"/>
        <v>28336.144157284591</v>
      </c>
      <c r="J100" s="65">
        <f t="shared" si="5"/>
        <v>19437.227464029049</v>
      </c>
      <c r="K100" s="66">
        <f t="shared" si="5"/>
        <v>55157.953112417767</v>
      </c>
      <c r="L100" s="67">
        <f t="shared" si="5"/>
        <v>390826.06317516748</v>
      </c>
      <c r="M100" s="68">
        <f t="shared" si="4"/>
        <v>65817</v>
      </c>
      <c r="O100" s="213">
        <f>+I100-J100</f>
        <v>8898.9166932555418</v>
      </c>
    </row>
    <row r="101" spans="2:15" x14ac:dyDescent="0.15">
      <c r="B101" s="5" t="s">
        <v>62</v>
      </c>
      <c r="C101" s="29" t="s">
        <v>63</v>
      </c>
      <c r="D101" s="26">
        <f t="shared" si="5"/>
        <v>186876.06299895869</v>
      </c>
      <c r="E101" s="6">
        <f t="shared" si="5"/>
        <v>22820.93891010066</v>
      </c>
      <c r="F101" s="6">
        <f t="shared" si="5"/>
        <v>5380.5536272127738</v>
      </c>
      <c r="G101" s="6">
        <f t="shared" si="5"/>
        <v>103325.06074279764</v>
      </c>
      <c r="H101" s="6">
        <f t="shared" si="5"/>
        <v>21731.777160708087</v>
      </c>
      <c r="I101" s="6">
        <f t="shared" si="5"/>
        <v>30842.155501561956</v>
      </c>
      <c r="J101" s="23">
        <f t="shared" si="5"/>
        <v>5874.696286011801</v>
      </c>
      <c r="K101" s="13">
        <f t="shared" si="5"/>
        <v>60012.723446719887</v>
      </c>
      <c r="L101" s="19">
        <f t="shared" si="5"/>
        <v>430989.2723880597</v>
      </c>
      <c r="M101" s="16">
        <f t="shared" si="4"/>
        <v>92192</v>
      </c>
      <c r="O101" s="213"/>
    </row>
    <row r="102" spans="2:15" x14ac:dyDescent="0.15">
      <c r="B102" s="5" t="s">
        <v>64</v>
      </c>
      <c r="C102" s="29" t="s">
        <v>65</v>
      </c>
      <c r="D102" s="26">
        <f t="shared" si="5"/>
        <v>138620.76143035048</v>
      </c>
      <c r="E102" s="6">
        <f t="shared" si="5"/>
        <v>19411.848425547054</v>
      </c>
      <c r="F102" s="6">
        <f t="shared" si="5"/>
        <v>34689.423590108519</v>
      </c>
      <c r="G102" s="6">
        <f t="shared" si="5"/>
        <v>95014.89948407757</v>
      </c>
      <c r="H102" s="6">
        <f t="shared" si="5"/>
        <v>22787.164205657355</v>
      </c>
      <c r="I102" s="6">
        <f t="shared" si="5"/>
        <v>23078.793808930794</v>
      </c>
      <c r="J102" s="23">
        <f t="shared" si="5"/>
        <v>12604.678882761074</v>
      </c>
      <c r="K102" s="13">
        <f t="shared" si="5"/>
        <v>25854.68777797545</v>
      </c>
      <c r="L102" s="19">
        <f t="shared" si="5"/>
        <v>359457.57872264722</v>
      </c>
      <c r="M102" s="16">
        <f t="shared" si="4"/>
        <v>112420</v>
      </c>
      <c r="O102" s="213"/>
    </row>
    <row r="103" spans="2:15" x14ac:dyDescent="0.15">
      <c r="B103" s="5" t="s">
        <v>66</v>
      </c>
      <c r="C103" s="29" t="s">
        <v>67</v>
      </c>
      <c r="D103" s="26">
        <f t="shared" si="5"/>
        <v>156286.04085399103</v>
      </c>
      <c r="E103" s="6">
        <f t="shared" si="5"/>
        <v>21661.95489562798</v>
      </c>
      <c r="F103" s="6">
        <f t="shared" si="5"/>
        <v>14999.25897962893</v>
      </c>
      <c r="G103" s="6">
        <f t="shared" si="5"/>
        <v>111818.62477804342</v>
      </c>
      <c r="H103" s="6">
        <f t="shared" si="5"/>
        <v>25093.529354193757</v>
      </c>
      <c r="I103" s="6">
        <f t="shared" si="5"/>
        <v>34362.785397704232</v>
      </c>
      <c r="J103" s="23">
        <f t="shared" si="5"/>
        <v>13667.344770213778</v>
      </c>
      <c r="K103" s="13">
        <f t="shared" si="5"/>
        <v>78130.685234120494</v>
      </c>
      <c r="L103" s="19">
        <f t="shared" si="5"/>
        <v>442352.87949330983</v>
      </c>
      <c r="M103" s="16">
        <f t="shared" si="4"/>
        <v>143046</v>
      </c>
      <c r="O103" s="213"/>
    </row>
    <row r="104" spans="2:15" x14ac:dyDescent="0.15">
      <c r="B104" s="77" t="s">
        <v>68</v>
      </c>
      <c r="C104" s="78" t="s">
        <v>69</v>
      </c>
      <c r="D104" s="79">
        <f t="shared" si="5"/>
        <v>131218.50786998685</v>
      </c>
      <c r="E104" s="80">
        <f t="shared" si="5"/>
        <v>21262.202946575053</v>
      </c>
      <c r="F104" s="80">
        <f t="shared" si="5"/>
        <v>52720.091613469129</v>
      </c>
      <c r="G104" s="80">
        <f t="shared" si="5"/>
        <v>82662.540811851271</v>
      </c>
      <c r="H104" s="80">
        <f t="shared" si="5"/>
        <v>22544.011825284666</v>
      </c>
      <c r="I104" s="80">
        <f t="shared" si="5"/>
        <v>21813.053294998619</v>
      </c>
      <c r="J104" s="81">
        <f t="shared" si="5"/>
        <v>13782.255575589234</v>
      </c>
      <c r="K104" s="82">
        <f t="shared" si="5"/>
        <v>60188.944658317494</v>
      </c>
      <c r="L104" s="83">
        <f t="shared" si="5"/>
        <v>392409.3530204831</v>
      </c>
      <c r="M104" s="84">
        <f t="shared" si="4"/>
        <v>61563</v>
      </c>
      <c r="O104" s="213"/>
    </row>
    <row r="105" spans="2:15" x14ac:dyDescent="0.15">
      <c r="B105" s="5" t="s">
        <v>70</v>
      </c>
      <c r="C105" s="29" t="s">
        <v>71</v>
      </c>
      <c r="D105" s="26">
        <f t="shared" ref="D105:L120" si="6">+D37*1000/$M105</f>
        <v>139204.80638451077</v>
      </c>
      <c r="E105" s="6">
        <f t="shared" si="6"/>
        <v>21605.14841187295</v>
      </c>
      <c r="F105" s="6">
        <f t="shared" si="6"/>
        <v>38327.436194895592</v>
      </c>
      <c r="G105" s="6">
        <f t="shared" si="6"/>
        <v>89878.94031522522</v>
      </c>
      <c r="H105" s="6">
        <f t="shared" si="6"/>
        <v>21507.700616049286</v>
      </c>
      <c r="I105" s="6">
        <f t="shared" si="6"/>
        <v>22862.979038323065</v>
      </c>
      <c r="J105" s="23">
        <f t="shared" si="6"/>
        <v>14524.311944955596</v>
      </c>
      <c r="K105" s="13">
        <f t="shared" si="6"/>
        <v>41424.343947515801</v>
      </c>
      <c r="L105" s="19">
        <f t="shared" si="6"/>
        <v>374811.35490839265</v>
      </c>
      <c r="M105" s="16">
        <f t="shared" si="4"/>
        <v>99992</v>
      </c>
      <c r="O105" s="213"/>
    </row>
    <row r="106" spans="2:15" x14ac:dyDescent="0.15">
      <c r="B106" s="5" t="s">
        <v>72</v>
      </c>
      <c r="C106" s="29" t="s">
        <v>73</v>
      </c>
      <c r="D106" s="26">
        <f t="shared" si="6"/>
        <v>133043.90498984331</v>
      </c>
      <c r="E106" s="6">
        <f t="shared" si="6"/>
        <v>22821.805675670239</v>
      </c>
      <c r="F106" s="6">
        <f t="shared" si="6"/>
        <v>61141.569960378911</v>
      </c>
      <c r="G106" s="6">
        <f t="shared" si="6"/>
        <v>88808.853401983069</v>
      </c>
      <c r="H106" s="6">
        <f t="shared" si="6"/>
        <v>22336.095412401199</v>
      </c>
      <c r="I106" s="6">
        <f t="shared" si="6"/>
        <v>19872.890730274936</v>
      </c>
      <c r="J106" s="23">
        <f t="shared" si="6"/>
        <v>17427.244021640756</v>
      </c>
      <c r="K106" s="13">
        <f t="shared" si="6"/>
        <v>48621.668912531932</v>
      </c>
      <c r="L106" s="19">
        <f t="shared" si="6"/>
        <v>396646.78908308363</v>
      </c>
      <c r="M106" s="16">
        <f t="shared" si="4"/>
        <v>49721</v>
      </c>
      <c r="O106" s="213"/>
    </row>
    <row r="107" spans="2:15" x14ac:dyDescent="0.15">
      <c r="B107" s="77" t="s">
        <v>74</v>
      </c>
      <c r="C107" s="78" t="s">
        <v>75</v>
      </c>
      <c r="D107" s="79">
        <f t="shared" si="6"/>
        <v>142711.05624455895</v>
      </c>
      <c r="E107" s="80">
        <f t="shared" si="6"/>
        <v>21634.260514635575</v>
      </c>
      <c r="F107" s="80">
        <f t="shared" si="6"/>
        <v>33391.414177453655</v>
      </c>
      <c r="G107" s="80">
        <f t="shared" si="6"/>
        <v>91416.889066491596</v>
      </c>
      <c r="H107" s="80">
        <f t="shared" si="6"/>
        <v>21717.193052562474</v>
      </c>
      <c r="I107" s="80">
        <f t="shared" si="6"/>
        <v>21885.712654668969</v>
      </c>
      <c r="J107" s="81">
        <f t="shared" si="6"/>
        <v>12737.587235439352</v>
      </c>
      <c r="K107" s="82">
        <f t="shared" si="6"/>
        <v>56707.21717164509</v>
      </c>
      <c r="L107" s="83">
        <f t="shared" si="6"/>
        <v>389463.74288201629</v>
      </c>
      <c r="M107" s="84">
        <f t="shared" si="4"/>
        <v>70069</v>
      </c>
      <c r="O107" s="213"/>
    </row>
    <row r="108" spans="2:15" x14ac:dyDescent="0.15">
      <c r="B108" s="77" t="s">
        <v>76</v>
      </c>
      <c r="C108" s="78" t="s">
        <v>77</v>
      </c>
      <c r="D108" s="79">
        <f t="shared" si="6"/>
        <v>148417.74228833953</v>
      </c>
      <c r="E108" s="80">
        <f t="shared" si="6"/>
        <v>23421.698388390578</v>
      </c>
      <c r="F108" s="80">
        <f t="shared" si="6"/>
        <v>35118.610078028149</v>
      </c>
      <c r="G108" s="80">
        <f t="shared" si="6"/>
        <v>87544.11871946328</v>
      </c>
      <c r="H108" s="80">
        <f t="shared" si="6"/>
        <v>22683.748997301831</v>
      </c>
      <c r="I108" s="80">
        <f t="shared" si="6"/>
        <v>27308.758112739735</v>
      </c>
      <c r="J108" s="81">
        <f t="shared" si="6"/>
        <v>19518.704878582368</v>
      </c>
      <c r="K108" s="82">
        <f t="shared" si="6"/>
        <v>82668.343907241302</v>
      </c>
      <c r="L108" s="83">
        <f t="shared" si="6"/>
        <v>427163.0204915044</v>
      </c>
      <c r="M108" s="84">
        <f t="shared" si="4"/>
        <v>54852</v>
      </c>
      <c r="O108" s="213"/>
    </row>
    <row r="109" spans="2:15" x14ac:dyDescent="0.15">
      <c r="B109" s="5" t="s">
        <v>78</v>
      </c>
      <c r="C109" s="29" t="s">
        <v>79</v>
      </c>
      <c r="D109" s="26">
        <f t="shared" si="6"/>
        <v>132944.48088327731</v>
      </c>
      <c r="E109" s="6">
        <f t="shared" si="6"/>
        <v>20759.367057473148</v>
      </c>
      <c r="F109" s="6">
        <f t="shared" si="6"/>
        <v>32473.654723839194</v>
      </c>
      <c r="G109" s="6">
        <f t="shared" si="6"/>
        <v>96794.266349648824</v>
      </c>
      <c r="H109" s="6">
        <f t="shared" si="6"/>
        <v>23289.962012516738</v>
      </c>
      <c r="I109" s="6">
        <f t="shared" si="6"/>
        <v>30390.314558224702</v>
      </c>
      <c r="J109" s="23">
        <f t="shared" si="6"/>
        <v>17765.625427017574</v>
      </c>
      <c r="K109" s="13">
        <f t="shared" si="6"/>
        <v>50813.683692711325</v>
      </c>
      <c r="L109" s="19">
        <f t="shared" si="6"/>
        <v>387465.72927769122</v>
      </c>
      <c r="M109" s="16">
        <f t="shared" si="4"/>
        <v>73182</v>
      </c>
      <c r="O109" s="213"/>
    </row>
    <row r="110" spans="2:15" x14ac:dyDescent="0.15">
      <c r="B110" s="5">
        <v>39</v>
      </c>
      <c r="C110" s="29" t="s">
        <v>80</v>
      </c>
      <c r="D110" s="26">
        <f t="shared" si="6"/>
        <v>145261.99914244961</v>
      </c>
      <c r="E110" s="6">
        <f t="shared" si="6"/>
        <v>20640.458876959023</v>
      </c>
      <c r="F110" s="6">
        <f t="shared" si="6"/>
        <v>42598.605168053626</v>
      </c>
      <c r="G110" s="6">
        <f t="shared" si="6"/>
        <v>95990.138170617531</v>
      </c>
      <c r="H110" s="6">
        <f t="shared" si="6"/>
        <v>22753.156747958943</v>
      </c>
      <c r="I110" s="6">
        <f t="shared" si="6"/>
        <v>55708.686635339829</v>
      </c>
      <c r="J110" s="23">
        <f t="shared" si="6"/>
        <v>17835.586590712206</v>
      </c>
      <c r="K110" s="13">
        <f t="shared" si="6"/>
        <v>62845.430919066494</v>
      </c>
      <c r="L110" s="19">
        <f t="shared" si="6"/>
        <v>445798.47566044505</v>
      </c>
      <c r="M110" s="16">
        <f t="shared" si="4"/>
        <v>114279</v>
      </c>
      <c r="O110" s="213"/>
    </row>
    <row r="111" spans="2:15" x14ac:dyDescent="0.15">
      <c r="B111" s="7">
        <v>40</v>
      </c>
      <c r="C111" s="55" t="s">
        <v>81</v>
      </c>
      <c r="D111" s="56">
        <f t="shared" si="6"/>
        <v>137187.13594535622</v>
      </c>
      <c r="E111" s="8">
        <f t="shared" si="6"/>
        <v>20595.256617019259</v>
      </c>
      <c r="F111" s="8">
        <f t="shared" si="6"/>
        <v>36998.785693956932</v>
      </c>
      <c r="G111" s="8">
        <f t="shared" si="6"/>
        <v>77135.243335546911</v>
      </c>
      <c r="H111" s="8">
        <f t="shared" si="6"/>
        <v>20064.718717389242</v>
      </c>
      <c r="I111" s="8">
        <f t="shared" si="6"/>
        <v>19928.166208139646</v>
      </c>
      <c r="J111" s="57">
        <f t="shared" si="6"/>
        <v>10900.559719191728</v>
      </c>
      <c r="K111" s="58">
        <f t="shared" si="6"/>
        <v>34072.118394839199</v>
      </c>
      <c r="L111" s="59">
        <f t="shared" si="6"/>
        <v>345981.4249122474</v>
      </c>
      <c r="M111" s="60">
        <f t="shared" si="4"/>
        <v>52705</v>
      </c>
      <c r="O111" s="213"/>
    </row>
    <row r="112" spans="2:15" x14ac:dyDescent="0.15">
      <c r="B112" s="32">
        <v>41</v>
      </c>
      <c r="C112" s="33" t="s">
        <v>82</v>
      </c>
      <c r="D112" s="34">
        <f t="shared" si="6"/>
        <v>128734.71019320453</v>
      </c>
      <c r="E112" s="35">
        <f t="shared" si="6"/>
        <v>22051.387963579837</v>
      </c>
      <c r="F112" s="35">
        <f t="shared" si="6"/>
        <v>31133.444370419722</v>
      </c>
      <c r="G112" s="35">
        <f t="shared" si="6"/>
        <v>71589.495891627797</v>
      </c>
      <c r="H112" s="35">
        <f t="shared" si="6"/>
        <v>21237.774816788806</v>
      </c>
      <c r="I112" s="35">
        <f t="shared" si="6"/>
        <v>29781.612258494337</v>
      </c>
      <c r="J112" s="36">
        <f t="shared" si="6"/>
        <v>18189.340439706863</v>
      </c>
      <c r="K112" s="37">
        <f t="shared" si="6"/>
        <v>38628.003553186762</v>
      </c>
      <c r="L112" s="38">
        <f t="shared" si="6"/>
        <v>343156.42904730182</v>
      </c>
      <c r="M112" s="39">
        <f t="shared" si="4"/>
        <v>45030</v>
      </c>
      <c r="O112" s="213"/>
    </row>
    <row r="113" spans="2:15" x14ac:dyDescent="0.15">
      <c r="B113" s="5">
        <v>42</v>
      </c>
      <c r="C113" s="29" t="s">
        <v>83</v>
      </c>
      <c r="D113" s="26">
        <f t="shared" si="6"/>
        <v>205998.60313109483</v>
      </c>
      <c r="E113" s="6">
        <f t="shared" si="6"/>
        <v>27251.779031152812</v>
      </c>
      <c r="F113" s="6">
        <f t="shared" ref="F113" si="7">+F45*1000/$M113</f>
        <v>3138.7907859364291</v>
      </c>
      <c r="G113" s="6">
        <f t="shared" si="6"/>
        <v>72121.264034579101</v>
      </c>
      <c r="H113" s="6">
        <f t="shared" si="6"/>
        <v>20860.945653892784</v>
      </c>
      <c r="I113" s="6">
        <f t="shared" si="6"/>
        <v>14126.825154182699</v>
      </c>
      <c r="J113" s="23">
        <f t="shared" si="6"/>
        <v>0</v>
      </c>
      <c r="K113" s="13">
        <f t="shared" si="6"/>
        <v>75045.147857255812</v>
      </c>
      <c r="L113" s="19">
        <f t="shared" si="6"/>
        <v>418543.35564809444</v>
      </c>
      <c r="M113" s="16">
        <f t="shared" si="4"/>
        <v>37942</v>
      </c>
      <c r="O113" s="213"/>
    </row>
    <row r="114" spans="2:15" x14ac:dyDescent="0.15">
      <c r="B114" s="5">
        <v>43</v>
      </c>
      <c r="C114" s="29" t="s">
        <v>84</v>
      </c>
      <c r="D114" s="26">
        <f t="shared" si="6"/>
        <v>106873.64741641337</v>
      </c>
      <c r="E114" s="6">
        <f t="shared" si="6"/>
        <v>24382.644376899698</v>
      </c>
      <c r="F114" s="6">
        <f t="shared" ref="F114" si="8">+F46*1000/$M114</f>
        <v>81191.458966565348</v>
      </c>
      <c r="G114" s="6">
        <f t="shared" si="6"/>
        <v>67792.006079027356</v>
      </c>
      <c r="H114" s="6">
        <f t="shared" si="6"/>
        <v>21759.148936170212</v>
      </c>
      <c r="I114" s="6">
        <f t="shared" si="6"/>
        <v>15560.63829787234</v>
      </c>
      <c r="J114" s="23">
        <f t="shared" si="6"/>
        <v>15560.63829787234</v>
      </c>
      <c r="K114" s="13">
        <f t="shared" si="6"/>
        <v>37325.349544072946</v>
      </c>
      <c r="L114" s="19">
        <f t="shared" si="6"/>
        <v>354884.89361702127</v>
      </c>
      <c r="M114" s="16">
        <f t="shared" si="4"/>
        <v>32900</v>
      </c>
      <c r="O114" s="213"/>
    </row>
    <row r="115" spans="2:15" x14ac:dyDescent="0.15">
      <c r="B115" s="5">
        <v>44</v>
      </c>
      <c r="C115" s="29" t="s">
        <v>85</v>
      </c>
      <c r="D115" s="26">
        <f t="shared" si="6"/>
        <v>116999.91109530583</v>
      </c>
      <c r="E115" s="6">
        <f t="shared" si="6"/>
        <v>21670.697012802277</v>
      </c>
      <c r="F115" s="6">
        <f t="shared" ref="F115" si="9">+F47*1000/$M115</f>
        <v>142374.73328591749</v>
      </c>
      <c r="G115" s="6">
        <f t="shared" si="6"/>
        <v>84152.027027027027</v>
      </c>
      <c r="H115" s="6">
        <f t="shared" si="6"/>
        <v>24305.47652916074</v>
      </c>
      <c r="I115" s="6">
        <f t="shared" si="6"/>
        <v>19483.90825035562</v>
      </c>
      <c r="J115" s="23">
        <f t="shared" si="6"/>
        <v>18105.885490753913</v>
      </c>
      <c r="K115" s="13">
        <f t="shared" si="6"/>
        <v>60288.406827880513</v>
      </c>
      <c r="L115" s="19">
        <f t="shared" si="6"/>
        <v>469275.16002844949</v>
      </c>
      <c r="M115" s="16">
        <f t="shared" si="4"/>
        <v>11248</v>
      </c>
      <c r="O115" s="213"/>
    </row>
    <row r="116" spans="2:15" x14ac:dyDescent="0.15">
      <c r="B116" s="5">
        <v>45</v>
      </c>
      <c r="C116" s="29" t="s">
        <v>86</v>
      </c>
      <c r="D116" s="26">
        <f t="shared" si="6"/>
        <v>156431.92679206913</v>
      </c>
      <c r="E116" s="6">
        <f t="shared" si="6"/>
        <v>23276.309100152517</v>
      </c>
      <c r="F116" s="6">
        <f t="shared" ref="F116" si="10">+F48*1000/$M116</f>
        <v>38112.963904422977</v>
      </c>
      <c r="G116" s="6">
        <f t="shared" si="6"/>
        <v>92767.310625317739</v>
      </c>
      <c r="H116" s="6">
        <f t="shared" si="6"/>
        <v>29150.127097102188</v>
      </c>
      <c r="I116" s="6">
        <f t="shared" si="6"/>
        <v>34369.547534316218</v>
      </c>
      <c r="J116" s="23">
        <f t="shared" si="6"/>
        <v>28187.544483985766</v>
      </c>
      <c r="K116" s="13">
        <f t="shared" si="6"/>
        <v>50837.417386883579</v>
      </c>
      <c r="L116" s="19">
        <f t="shared" si="6"/>
        <v>424945.60244026437</v>
      </c>
      <c r="M116" s="16">
        <f t="shared" si="4"/>
        <v>19670</v>
      </c>
      <c r="O116" s="213"/>
    </row>
    <row r="117" spans="2:15" x14ac:dyDescent="0.15">
      <c r="B117" s="5">
        <v>46</v>
      </c>
      <c r="C117" s="29" t="s">
        <v>87</v>
      </c>
      <c r="D117" s="26">
        <f t="shared" si="6"/>
        <v>156358.47986386842</v>
      </c>
      <c r="E117" s="6">
        <f t="shared" si="6"/>
        <v>24220.87351106069</v>
      </c>
      <c r="F117" s="6">
        <f t="shared" ref="F117" si="11">+F49*1000/$M117</f>
        <v>62723.709585933066</v>
      </c>
      <c r="G117" s="6">
        <f t="shared" si="6"/>
        <v>77928.871242200796</v>
      </c>
      <c r="H117" s="6">
        <f t="shared" si="6"/>
        <v>27601.758366420872</v>
      </c>
      <c r="I117" s="6">
        <f t="shared" si="6"/>
        <v>30987.124220079411</v>
      </c>
      <c r="J117" s="23">
        <f t="shared" si="6"/>
        <v>24985.989790130461</v>
      </c>
      <c r="K117" s="13">
        <f t="shared" si="6"/>
        <v>54400.623936471922</v>
      </c>
      <c r="L117" s="19">
        <f t="shared" si="6"/>
        <v>434221.44072603516</v>
      </c>
      <c r="M117" s="16">
        <f t="shared" si="4"/>
        <v>17630</v>
      </c>
      <c r="O117" s="213"/>
    </row>
    <row r="118" spans="2:15" x14ac:dyDescent="0.15">
      <c r="B118" s="5">
        <v>47</v>
      </c>
      <c r="C118" s="29" t="s">
        <v>88</v>
      </c>
      <c r="D118" s="26">
        <f t="shared" si="6"/>
        <v>121341.4319125912</v>
      </c>
      <c r="E118" s="6">
        <f t="shared" si="6"/>
        <v>23245.924529619158</v>
      </c>
      <c r="F118" s="6">
        <f t="shared" ref="F118" si="12">+F50*1000/$M118</f>
        <v>84808.007819317907</v>
      </c>
      <c r="G118" s="6">
        <f t="shared" si="6"/>
        <v>64385.171222117497</v>
      </c>
      <c r="H118" s="6">
        <f t="shared" si="6"/>
        <v>25410.828358990471</v>
      </c>
      <c r="I118" s="6">
        <f t="shared" si="6"/>
        <v>17452.124131671728</v>
      </c>
      <c r="J118" s="23">
        <f t="shared" si="6"/>
        <v>13636.71588648026</v>
      </c>
      <c r="K118" s="13">
        <f t="shared" si="6"/>
        <v>23554.647956155968</v>
      </c>
      <c r="L118" s="19">
        <f t="shared" si="6"/>
        <v>360198.1359304639</v>
      </c>
      <c r="M118" s="16">
        <f t="shared" si="4"/>
        <v>28647</v>
      </c>
      <c r="O118" s="213"/>
    </row>
    <row r="119" spans="2:15" x14ac:dyDescent="0.15">
      <c r="B119" s="5">
        <v>48</v>
      </c>
      <c r="C119" s="29" t="s">
        <v>89</v>
      </c>
      <c r="D119" s="26">
        <f t="shared" si="6"/>
        <v>172530.73145515638</v>
      </c>
      <c r="E119" s="6">
        <f t="shared" si="6"/>
        <v>26101.318170069786</v>
      </c>
      <c r="F119" s="6">
        <f t="shared" ref="F119" si="13">+F51*1000/$M119</f>
        <v>65830.498836908766</v>
      </c>
      <c r="G119" s="6">
        <f t="shared" si="6"/>
        <v>66480.744378392352</v>
      </c>
      <c r="H119" s="6">
        <f t="shared" si="6"/>
        <v>22438.614629103129</v>
      </c>
      <c r="I119" s="6">
        <f t="shared" si="6"/>
        <v>19264.512794003618</v>
      </c>
      <c r="J119" s="23">
        <f t="shared" si="6"/>
        <v>17589.66141121737</v>
      </c>
      <c r="K119" s="13">
        <f t="shared" si="6"/>
        <v>69678.108038252773</v>
      </c>
      <c r="L119" s="19">
        <f t="shared" si="6"/>
        <v>442324.52830188681</v>
      </c>
      <c r="M119" s="16">
        <f t="shared" si="4"/>
        <v>19345</v>
      </c>
      <c r="O119" s="213"/>
    </row>
    <row r="120" spans="2:15" x14ac:dyDescent="0.15">
      <c r="B120" s="5">
        <v>49</v>
      </c>
      <c r="C120" s="29" t="s">
        <v>90</v>
      </c>
      <c r="D120" s="26">
        <f t="shared" si="6"/>
        <v>153853.39858618815</v>
      </c>
      <c r="E120" s="6">
        <f t="shared" si="6"/>
        <v>22634.094616639479</v>
      </c>
      <c r="F120" s="6">
        <f t="shared" ref="F120" si="14">+F52*1000/$M120</f>
        <v>91533.387710712341</v>
      </c>
      <c r="G120" s="6">
        <f t="shared" si="6"/>
        <v>52678.357803153885</v>
      </c>
      <c r="H120" s="6">
        <f t="shared" si="6"/>
        <v>49112.180532898317</v>
      </c>
      <c r="I120" s="6">
        <f t="shared" si="6"/>
        <v>65346.818923327897</v>
      </c>
      <c r="J120" s="23">
        <f t="shared" si="6"/>
        <v>24215.769439912998</v>
      </c>
      <c r="K120" s="13">
        <f t="shared" si="6"/>
        <v>63729.418162044589</v>
      </c>
      <c r="L120" s="19">
        <f t="shared" si="6"/>
        <v>498887.65633496467</v>
      </c>
      <c r="M120" s="16">
        <f t="shared" si="4"/>
        <v>18390</v>
      </c>
      <c r="O120" s="213"/>
    </row>
    <row r="121" spans="2:15" x14ac:dyDescent="0.15">
      <c r="B121" s="5">
        <v>50</v>
      </c>
      <c r="C121" s="29" t="s">
        <v>91</v>
      </c>
      <c r="D121" s="26">
        <f t="shared" ref="D121:L135" si="15">+D53*1000/$M121</f>
        <v>126519.6779291143</v>
      </c>
      <c r="E121" s="6">
        <f t="shared" si="15"/>
        <v>22052.67514485665</v>
      </c>
      <c r="F121" s="6">
        <f t="shared" si="15"/>
        <v>128849.42433591692</v>
      </c>
      <c r="G121" s="6">
        <f t="shared" si="15"/>
        <v>69783.053653397554</v>
      </c>
      <c r="H121" s="6">
        <f t="shared" si="15"/>
        <v>30065.542930243057</v>
      </c>
      <c r="I121" s="6">
        <f t="shared" si="15"/>
        <v>22278.350515463917</v>
      </c>
      <c r="J121" s="23">
        <f t="shared" si="15"/>
        <v>21217.322597637143</v>
      </c>
      <c r="K121" s="13">
        <f t="shared" si="15"/>
        <v>72332.229663631573</v>
      </c>
      <c r="L121" s="19">
        <f t="shared" si="15"/>
        <v>471880.95417262398</v>
      </c>
      <c r="M121" s="16">
        <f t="shared" si="4"/>
        <v>13289</v>
      </c>
      <c r="O121" s="213"/>
    </row>
    <row r="122" spans="2:15" x14ac:dyDescent="0.15">
      <c r="B122" s="5">
        <v>51</v>
      </c>
      <c r="C122" s="29" t="s">
        <v>92</v>
      </c>
      <c r="D122" s="26">
        <f t="shared" si="15"/>
        <v>120987.45236546147</v>
      </c>
      <c r="E122" s="6">
        <f t="shared" si="15"/>
        <v>24486.848220094806</v>
      </c>
      <c r="F122" s="6">
        <f t="shared" si="15"/>
        <v>234898.8753601636</v>
      </c>
      <c r="G122" s="6">
        <f t="shared" si="15"/>
        <v>89813.551445301608</v>
      </c>
      <c r="H122" s="6">
        <f t="shared" si="15"/>
        <v>36998.326982061531</v>
      </c>
      <c r="I122" s="6">
        <f t="shared" si="15"/>
        <v>26404.777395668742</v>
      </c>
      <c r="J122" s="23">
        <f t="shared" si="15"/>
        <v>19508.22567153081</v>
      </c>
      <c r="K122" s="13">
        <f t="shared" si="15"/>
        <v>76419.741611673948</v>
      </c>
      <c r="L122" s="19">
        <f t="shared" si="15"/>
        <v>610009.57338042569</v>
      </c>
      <c r="M122" s="16">
        <f t="shared" si="4"/>
        <v>10759</v>
      </c>
      <c r="O122" s="213"/>
    </row>
    <row r="123" spans="2:15" x14ac:dyDescent="0.15">
      <c r="B123" s="5">
        <v>52</v>
      </c>
      <c r="C123" s="29" t="s">
        <v>93</v>
      </c>
      <c r="D123" s="26">
        <f t="shared" si="15"/>
        <v>146960.50651955866</v>
      </c>
      <c r="E123" s="6">
        <f t="shared" si="15"/>
        <v>23065.571715145437</v>
      </c>
      <c r="F123" s="6">
        <f t="shared" si="15"/>
        <v>169647.44232698093</v>
      </c>
      <c r="G123" s="6">
        <f t="shared" si="15"/>
        <v>116254.2627883651</v>
      </c>
      <c r="H123" s="6">
        <f t="shared" si="15"/>
        <v>26497.492477432297</v>
      </c>
      <c r="I123" s="6">
        <f t="shared" si="15"/>
        <v>115397.06619859578</v>
      </c>
      <c r="J123" s="23">
        <f t="shared" si="15"/>
        <v>20048.520561685054</v>
      </c>
      <c r="K123" s="13">
        <f t="shared" si="15"/>
        <v>82323.595787362079</v>
      </c>
      <c r="L123" s="19">
        <f t="shared" si="15"/>
        <v>680145.93781344034</v>
      </c>
      <c r="M123" s="16">
        <f t="shared" si="4"/>
        <v>7976</v>
      </c>
      <c r="O123" s="213"/>
    </row>
    <row r="124" spans="2:15" x14ac:dyDescent="0.15">
      <c r="B124" s="5">
        <v>53</v>
      </c>
      <c r="C124" s="29" t="s">
        <v>94</v>
      </c>
      <c r="D124" s="26">
        <f t="shared" si="15"/>
        <v>112876.107139046</v>
      </c>
      <c r="E124" s="6">
        <f t="shared" si="15"/>
        <v>24759.363995304662</v>
      </c>
      <c r="F124" s="6">
        <f t="shared" si="15"/>
        <v>203804.93010351082</v>
      </c>
      <c r="G124" s="6">
        <f t="shared" si="15"/>
        <v>95495.358019421619</v>
      </c>
      <c r="H124" s="6">
        <f t="shared" si="15"/>
        <v>29497.919112154519</v>
      </c>
      <c r="I124" s="6">
        <f t="shared" si="15"/>
        <v>26187.173193896062</v>
      </c>
      <c r="J124" s="23">
        <f t="shared" si="15"/>
        <v>16273.610073631417</v>
      </c>
      <c r="K124" s="13">
        <f t="shared" si="15"/>
        <v>56153.345427382352</v>
      </c>
      <c r="L124" s="19">
        <f t="shared" si="15"/>
        <v>548774.19699071604</v>
      </c>
      <c r="M124" s="16">
        <f t="shared" si="4"/>
        <v>9371</v>
      </c>
      <c r="O124" s="213"/>
    </row>
    <row r="125" spans="2:15" x14ac:dyDescent="0.15">
      <c r="B125" s="5">
        <v>54</v>
      </c>
      <c r="C125" s="29" t="s">
        <v>95</v>
      </c>
      <c r="D125" s="26">
        <f t="shared" si="15"/>
        <v>121921.75459395377</v>
      </c>
      <c r="E125" s="6">
        <f t="shared" si="15"/>
        <v>24029.490219324245</v>
      </c>
      <c r="F125" s="6">
        <f t="shared" si="15"/>
        <v>230608.47658565501</v>
      </c>
      <c r="G125" s="6">
        <f t="shared" si="15"/>
        <v>107990.21932424422</v>
      </c>
      <c r="H125" s="6">
        <f t="shared" si="15"/>
        <v>28346.176644931831</v>
      </c>
      <c r="I125" s="6">
        <f t="shared" si="15"/>
        <v>37475.696502667459</v>
      </c>
      <c r="J125" s="23">
        <f t="shared" si="15"/>
        <v>17929.164196799051</v>
      </c>
      <c r="K125" s="13">
        <f t="shared" si="15"/>
        <v>61600.326022525194</v>
      </c>
      <c r="L125" s="19">
        <f t="shared" si="15"/>
        <v>611972.13989330176</v>
      </c>
      <c r="M125" s="16">
        <f t="shared" si="4"/>
        <v>6748</v>
      </c>
      <c r="O125" s="213"/>
    </row>
    <row r="126" spans="2:15" x14ac:dyDescent="0.15">
      <c r="B126" s="5">
        <v>55</v>
      </c>
      <c r="C126" s="29" t="s">
        <v>96</v>
      </c>
      <c r="D126" s="26">
        <f t="shared" si="15"/>
        <v>109110.62150004591</v>
      </c>
      <c r="E126" s="6">
        <f t="shared" si="15"/>
        <v>25333.700541632243</v>
      </c>
      <c r="F126" s="6">
        <f t="shared" si="15"/>
        <v>313116.95584320207</v>
      </c>
      <c r="G126" s="6">
        <f t="shared" si="15"/>
        <v>82290.737170660053</v>
      </c>
      <c r="H126" s="6">
        <f t="shared" si="15"/>
        <v>32441.017166987975</v>
      </c>
      <c r="I126" s="6">
        <f t="shared" si="15"/>
        <v>62043.697787569996</v>
      </c>
      <c r="J126" s="23">
        <f t="shared" si="15"/>
        <v>17886.899843936473</v>
      </c>
      <c r="K126" s="13">
        <f t="shared" si="15"/>
        <v>124660.33232351051</v>
      </c>
      <c r="L126" s="19">
        <f t="shared" si="15"/>
        <v>748997.06233360874</v>
      </c>
      <c r="M126" s="16">
        <f t="shared" si="4"/>
        <v>10893</v>
      </c>
      <c r="O126" s="213"/>
    </row>
    <row r="127" spans="2:15" x14ac:dyDescent="0.15">
      <c r="B127" s="5">
        <v>56</v>
      </c>
      <c r="C127" s="29" t="s">
        <v>97</v>
      </c>
      <c r="D127" s="26">
        <f t="shared" si="15"/>
        <v>93489.943074003793</v>
      </c>
      <c r="E127" s="6">
        <f t="shared" si="15"/>
        <v>23231.878557874763</v>
      </c>
      <c r="F127" s="6">
        <f t="shared" si="15"/>
        <v>526166.98292220116</v>
      </c>
      <c r="G127" s="6">
        <f t="shared" si="15"/>
        <v>95173.434535104359</v>
      </c>
      <c r="H127" s="6">
        <f t="shared" si="15"/>
        <v>73431.119544592031</v>
      </c>
      <c r="I127" s="6">
        <f t="shared" si="15"/>
        <v>38064.516129032258</v>
      </c>
      <c r="J127" s="23">
        <f t="shared" si="15"/>
        <v>20607.210626185959</v>
      </c>
      <c r="K127" s="13">
        <f t="shared" si="15"/>
        <v>239585.57874762808</v>
      </c>
      <c r="L127" s="19">
        <f t="shared" si="15"/>
        <v>1089143.4535104365</v>
      </c>
      <c r="M127" s="16">
        <f t="shared" si="4"/>
        <v>2635</v>
      </c>
      <c r="O127" s="213"/>
    </row>
    <row r="128" spans="2:15" x14ac:dyDescent="0.15">
      <c r="B128" s="5">
        <v>57</v>
      </c>
      <c r="C128" s="29" t="s">
        <v>98</v>
      </c>
      <c r="D128" s="26">
        <f t="shared" si="15"/>
        <v>159986.26523558304</v>
      </c>
      <c r="E128" s="6">
        <f t="shared" si="15"/>
        <v>24706.840094597053</v>
      </c>
      <c r="F128" s="6">
        <f t="shared" si="15"/>
        <v>110686.19246861925</v>
      </c>
      <c r="G128" s="6">
        <f t="shared" si="15"/>
        <v>88635.801346188833</v>
      </c>
      <c r="H128" s="6">
        <f t="shared" si="15"/>
        <v>31597.689648899399</v>
      </c>
      <c r="I128" s="6">
        <f t="shared" si="15"/>
        <v>23685.646716390758</v>
      </c>
      <c r="J128" s="23">
        <f t="shared" si="15"/>
        <v>18701.109696197927</v>
      </c>
      <c r="K128" s="13">
        <f t="shared" si="15"/>
        <v>123903.76569037657</v>
      </c>
      <c r="L128" s="19">
        <f t="shared" si="15"/>
        <v>563202.20120065485</v>
      </c>
      <c r="M128" s="16">
        <f t="shared" si="4"/>
        <v>10994</v>
      </c>
      <c r="O128" s="213"/>
    </row>
    <row r="129" spans="2:15" x14ac:dyDescent="0.15">
      <c r="B129" s="5">
        <v>58</v>
      </c>
      <c r="C129" s="29" t="s">
        <v>99</v>
      </c>
      <c r="D129" s="26">
        <f t="shared" si="15"/>
        <v>135747.96933120777</v>
      </c>
      <c r="E129" s="6">
        <f t="shared" si="15"/>
        <v>24183.101799134594</v>
      </c>
      <c r="F129" s="6">
        <f t="shared" si="15"/>
        <v>168083.20048584224</v>
      </c>
      <c r="G129" s="6">
        <f t="shared" si="15"/>
        <v>79879.146739543008</v>
      </c>
      <c r="H129" s="6">
        <f t="shared" si="15"/>
        <v>28283.079025278981</v>
      </c>
      <c r="I129" s="6">
        <f t="shared" si="15"/>
        <v>57101.647308889398</v>
      </c>
      <c r="J129" s="23">
        <f t="shared" si="15"/>
        <v>0</v>
      </c>
      <c r="K129" s="13">
        <f t="shared" si="15"/>
        <v>63333.105594777197</v>
      </c>
      <c r="L129" s="19">
        <f t="shared" si="15"/>
        <v>556611.25028467318</v>
      </c>
      <c r="M129" s="16">
        <f t="shared" si="4"/>
        <v>13173</v>
      </c>
      <c r="O129" s="213"/>
    </row>
    <row r="130" spans="2:15" x14ac:dyDescent="0.15">
      <c r="B130" s="5">
        <v>59</v>
      </c>
      <c r="C130" s="29" t="s">
        <v>100</v>
      </c>
      <c r="D130" s="26">
        <f t="shared" si="15"/>
        <v>126460.84945606149</v>
      </c>
      <c r="E130" s="6">
        <f t="shared" si="15"/>
        <v>22129.112109960264</v>
      </c>
      <c r="F130" s="6">
        <f t="shared" si="15"/>
        <v>49878.379258680216</v>
      </c>
      <c r="G130" s="6">
        <f t="shared" si="15"/>
        <v>79983.81212950297</v>
      </c>
      <c r="H130" s="6">
        <f t="shared" si="15"/>
        <v>23859.292554230993</v>
      </c>
      <c r="I130" s="6">
        <f t="shared" si="15"/>
        <v>35360.237118103054</v>
      </c>
      <c r="J130" s="23">
        <f t="shared" si="15"/>
        <v>19341.736694677871</v>
      </c>
      <c r="K130" s="13">
        <f t="shared" si="15"/>
        <v>52962.5105856296</v>
      </c>
      <c r="L130" s="19">
        <f t="shared" si="15"/>
        <v>390634.19321216858</v>
      </c>
      <c r="M130" s="16">
        <f t="shared" si="4"/>
        <v>30702</v>
      </c>
      <c r="O130" s="213"/>
    </row>
    <row r="131" spans="2:15" x14ac:dyDescent="0.15">
      <c r="B131" s="5">
        <v>60</v>
      </c>
      <c r="C131" s="29" t="s">
        <v>101</v>
      </c>
      <c r="D131" s="26">
        <f t="shared" si="15"/>
        <v>152262.71212446681</v>
      </c>
      <c r="E131" s="6">
        <f t="shared" si="15"/>
        <v>23962.745880258997</v>
      </c>
      <c r="F131" s="6">
        <f t="shared" si="15"/>
        <v>46159.87970663148</v>
      </c>
      <c r="G131" s="6">
        <f t="shared" si="15"/>
        <v>81294.657378709308</v>
      </c>
      <c r="H131" s="6">
        <f t="shared" si="15"/>
        <v>30435.910025470279</v>
      </c>
      <c r="I131" s="6">
        <f t="shared" si="15"/>
        <v>21003.038021296838</v>
      </c>
      <c r="J131" s="23">
        <f t="shared" si="15"/>
        <v>15694.17252278516</v>
      </c>
      <c r="K131" s="13">
        <f t="shared" si="15"/>
        <v>53344.922821984226</v>
      </c>
      <c r="L131" s="19">
        <f t="shared" si="15"/>
        <v>408463.86595881794</v>
      </c>
      <c r="M131" s="16">
        <f t="shared" si="4"/>
        <v>32587</v>
      </c>
      <c r="O131" s="213"/>
    </row>
    <row r="132" spans="2:15" x14ac:dyDescent="0.15">
      <c r="B132" s="5">
        <v>61</v>
      </c>
      <c r="C132" s="29" t="s">
        <v>102</v>
      </c>
      <c r="D132" s="26">
        <f t="shared" si="15"/>
        <v>112252.31701520912</v>
      </c>
      <c r="E132" s="6">
        <f t="shared" si="15"/>
        <v>20477.245722433461</v>
      </c>
      <c r="F132" s="6">
        <f t="shared" si="15"/>
        <v>80488.236692015213</v>
      </c>
      <c r="G132" s="6">
        <f t="shared" si="15"/>
        <v>81868.732176806079</v>
      </c>
      <c r="H132" s="6">
        <f t="shared" si="15"/>
        <v>22200.778279467682</v>
      </c>
      <c r="I132" s="6">
        <f t="shared" si="15"/>
        <v>16156.725285171102</v>
      </c>
      <c r="J132" s="23">
        <f t="shared" si="15"/>
        <v>11237.523764258554</v>
      </c>
      <c r="K132" s="13">
        <f t="shared" si="15"/>
        <v>45775.249524714825</v>
      </c>
      <c r="L132" s="19">
        <f t="shared" si="15"/>
        <v>379219.28469581751</v>
      </c>
      <c r="M132" s="16">
        <f t="shared" si="4"/>
        <v>33664</v>
      </c>
      <c r="O132" s="213"/>
    </row>
    <row r="133" spans="2:15" x14ac:dyDescent="0.15">
      <c r="B133" s="5">
        <v>62</v>
      </c>
      <c r="C133" s="29" t="s">
        <v>103</v>
      </c>
      <c r="D133" s="26">
        <f t="shared" si="15"/>
        <v>130244.89472851036</v>
      </c>
      <c r="E133" s="6">
        <f t="shared" si="15"/>
        <v>22425.04353332278</v>
      </c>
      <c r="F133" s="6">
        <f t="shared" si="15"/>
        <v>48337.70551120559</v>
      </c>
      <c r="G133" s="6">
        <f t="shared" si="15"/>
        <v>74633.144123566788</v>
      </c>
      <c r="H133" s="6">
        <f t="shared" si="15"/>
        <v>22414.61815056876</v>
      </c>
      <c r="I133" s="6">
        <f t="shared" si="15"/>
        <v>21915.918496573871</v>
      </c>
      <c r="J133" s="23">
        <f t="shared" si="15"/>
        <v>11646.577263167417</v>
      </c>
      <c r="K133" s="13">
        <f t="shared" si="15"/>
        <v>44768.108731540742</v>
      </c>
      <c r="L133" s="19">
        <f t="shared" si="15"/>
        <v>364739.4332752889</v>
      </c>
      <c r="M133" s="16">
        <f t="shared" si="4"/>
        <v>44219</v>
      </c>
      <c r="O133" s="213"/>
    </row>
    <row r="134" spans="2:15" ht="12.75" thickBot="1" x14ac:dyDescent="0.2">
      <c r="B134" s="11">
        <v>63</v>
      </c>
      <c r="C134" s="30" t="s">
        <v>104</v>
      </c>
      <c r="D134" s="27">
        <f t="shared" si="15"/>
        <v>112367.39054290717</v>
      </c>
      <c r="E134" s="12">
        <f t="shared" si="15"/>
        <v>22080.245183887917</v>
      </c>
      <c r="F134" s="12">
        <f t="shared" si="15"/>
        <v>74492.119089316984</v>
      </c>
      <c r="G134" s="12">
        <f t="shared" si="15"/>
        <v>85800.280210157624</v>
      </c>
      <c r="H134" s="12">
        <f t="shared" si="15"/>
        <v>23885.98949211909</v>
      </c>
      <c r="I134" s="12">
        <f t="shared" si="15"/>
        <v>29294.676007005255</v>
      </c>
      <c r="J134" s="24">
        <f t="shared" si="15"/>
        <v>10842.837127845884</v>
      </c>
      <c r="K134" s="14">
        <f t="shared" si="15"/>
        <v>54273.134851138355</v>
      </c>
      <c r="L134" s="20">
        <f t="shared" si="15"/>
        <v>402193.8353765324</v>
      </c>
      <c r="M134" s="17">
        <f t="shared" si="4"/>
        <v>28550</v>
      </c>
      <c r="O134" s="213"/>
    </row>
    <row r="135" spans="2:15" ht="12.75" thickTop="1" x14ac:dyDescent="0.15">
      <c r="B135" s="9"/>
      <c r="C135" s="31" t="s">
        <v>105</v>
      </c>
      <c r="D135" s="28">
        <f t="shared" si="15"/>
        <v>159043.78644131316</v>
      </c>
      <c r="E135" s="10">
        <f t="shared" si="15"/>
        <v>21898.543132758758</v>
      </c>
      <c r="F135" s="10">
        <f t="shared" si="15"/>
        <v>28939.615599996101</v>
      </c>
      <c r="G135" s="10">
        <f t="shared" si="15"/>
        <v>99189.852539613596</v>
      </c>
      <c r="H135" s="10">
        <f t="shared" si="15"/>
        <v>22751.272027260784</v>
      </c>
      <c r="I135" s="10">
        <f t="shared" si="15"/>
        <v>30812.346395430828</v>
      </c>
      <c r="J135" s="25">
        <f t="shared" si="15"/>
        <v>13327.055606884951</v>
      </c>
      <c r="K135" s="15">
        <f t="shared" si="15"/>
        <v>57170.345503996294</v>
      </c>
      <c r="L135" s="21">
        <f t="shared" si="15"/>
        <v>419805.76164036954</v>
      </c>
      <c r="M135" s="18">
        <f t="shared" si="4"/>
        <v>7385848</v>
      </c>
      <c r="O135" s="213"/>
    </row>
    <row r="137" spans="2:15" s="131" customFormat="1" ht="13.5" x14ac:dyDescent="0.15">
      <c r="B137" s="132" t="str">
        <f>+$B$1</f>
        <v>令和３年度</v>
      </c>
      <c r="D137" s="131" t="s">
        <v>120</v>
      </c>
      <c r="M137" s="133"/>
    </row>
    <row r="138" spans="2:15" x14ac:dyDescent="0.15">
      <c r="B138" s="85" t="s">
        <v>116</v>
      </c>
    </row>
    <row r="139" spans="2:15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5" x14ac:dyDescent="0.15">
      <c r="B140" s="47" t="s">
        <v>4</v>
      </c>
      <c r="C140" s="48" t="s">
        <v>5</v>
      </c>
      <c r="D140" s="49">
        <f>RANK(D72,D$72:D$134)</f>
        <v>2</v>
      </c>
      <c r="E140" s="50">
        <f t="shared" ref="E140:M140" si="16">RANK(E72,E$72:E$134)</f>
        <v>39</v>
      </c>
      <c r="F140" s="50">
        <f t="shared" si="16"/>
        <v>57</v>
      </c>
      <c r="G140" s="50">
        <f t="shared" si="16"/>
        <v>1</v>
      </c>
      <c r="H140" s="50">
        <f t="shared" si="16"/>
        <v>52</v>
      </c>
      <c r="I140" s="50">
        <f t="shared" si="16"/>
        <v>9</v>
      </c>
      <c r="J140" s="51">
        <f t="shared" si="16"/>
        <v>37</v>
      </c>
      <c r="K140" s="52">
        <f t="shared" si="16"/>
        <v>17</v>
      </c>
      <c r="L140" s="53">
        <f t="shared" si="16"/>
        <v>11</v>
      </c>
      <c r="M140" s="54">
        <f t="shared" si="16"/>
        <v>1</v>
      </c>
    </row>
    <row r="141" spans="2:15" x14ac:dyDescent="0.15">
      <c r="B141" s="5" t="s">
        <v>6</v>
      </c>
      <c r="C141" s="29" t="s">
        <v>7</v>
      </c>
      <c r="D141" s="26">
        <f t="shared" ref="D141:M156" si="17">RANK(D73,D$72:D$134)</f>
        <v>7</v>
      </c>
      <c r="E141" s="6">
        <f t="shared" si="17"/>
        <v>31</v>
      </c>
      <c r="F141" s="6">
        <f t="shared" si="17"/>
        <v>56</v>
      </c>
      <c r="G141" s="6">
        <f t="shared" si="17"/>
        <v>20</v>
      </c>
      <c r="H141" s="6">
        <f t="shared" si="17"/>
        <v>47</v>
      </c>
      <c r="I141" s="6">
        <f t="shared" si="17"/>
        <v>37</v>
      </c>
      <c r="J141" s="23">
        <f t="shared" si="17"/>
        <v>54</v>
      </c>
      <c r="K141" s="13">
        <f t="shared" si="17"/>
        <v>54</v>
      </c>
      <c r="L141" s="19">
        <f t="shared" si="17"/>
        <v>51</v>
      </c>
      <c r="M141" s="16">
        <f t="shared" si="17"/>
        <v>3</v>
      </c>
    </row>
    <row r="142" spans="2:15" x14ac:dyDescent="0.15">
      <c r="B142" s="5" t="s">
        <v>8</v>
      </c>
      <c r="C142" s="29" t="s">
        <v>9</v>
      </c>
      <c r="D142" s="26">
        <f t="shared" si="17"/>
        <v>16</v>
      </c>
      <c r="E142" s="6">
        <f t="shared" si="17"/>
        <v>13</v>
      </c>
      <c r="F142" s="6">
        <f t="shared" si="17"/>
        <v>45</v>
      </c>
      <c r="G142" s="6">
        <f t="shared" si="17"/>
        <v>26</v>
      </c>
      <c r="H142" s="6">
        <f t="shared" si="17"/>
        <v>17</v>
      </c>
      <c r="I142" s="6">
        <f t="shared" si="17"/>
        <v>63</v>
      </c>
      <c r="J142" s="23">
        <f t="shared" si="17"/>
        <v>59</v>
      </c>
      <c r="K142" s="13">
        <f t="shared" si="17"/>
        <v>19</v>
      </c>
      <c r="L142" s="19">
        <f t="shared" si="17"/>
        <v>34</v>
      </c>
      <c r="M142" s="16">
        <f t="shared" si="17"/>
        <v>9</v>
      </c>
    </row>
    <row r="143" spans="2:15" x14ac:dyDescent="0.15">
      <c r="B143" s="5" t="s">
        <v>10</v>
      </c>
      <c r="C143" s="29" t="s">
        <v>11</v>
      </c>
      <c r="D143" s="26">
        <f t="shared" si="17"/>
        <v>8</v>
      </c>
      <c r="E143" s="6">
        <f t="shared" si="17"/>
        <v>55</v>
      </c>
      <c r="F143" s="6">
        <f t="shared" si="17"/>
        <v>55</v>
      </c>
      <c r="G143" s="6">
        <f t="shared" si="17"/>
        <v>6</v>
      </c>
      <c r="H143" s="6">
        <f t="shared" si="17"/>
        <v>56</v>
      </c>
      <c r="I143" s="6">
        <f t="shared" si="17"/>
        <v>22</v>
      </c>
      <c r="J143" s="23">
        <f t="shared" si="17"/>
        <v>56</v>
      </c>
      <c r="K143" s="13">
        <f t="shared" si="17"/>
        <v>42</v>
      </c>
      <c r="L143" s="19">
        <f t="shared" si="17"/>
        <v>32</v>
      </c>
      <c r="M143" s="16">
        <f t="shared" si="17"/>
        <v>2</v>
      </c>
    </row>
    <row r="144" spans="2:15" x14ac:dyDescent="0.15">
      <c r="B144" s="5" t="s">
        <v>12</v>
      </c>
      <c r="C144" s="29" t="s">
        <v>13</v>
      </c>
      <c r="D144" s="26">
        <f t="shared" si="17"/>
        <v>47</v>
      </c>
      <c r="E144" s="6">
        <f t="shared" si="17"/>
        <v>15</v>
      </c>
      <c r="F144" s="6">
        <f t="shared" si="17"/>
        <v>17</v>
      </c>
      <c r="G144" s="6">
        <f t="shared" si="17"/>
        <v>32</v>
      </c>
      <c r="H144" s="6">
        <f t="shared" si="17"/>
        <v>27</v>
      </c>
      <c r="I144" s="6">
        <f t="shared" si="17"/>
        <v>48</v>
      </c>
      <c r="J144" s="23">
        <f t="shared" si="17"/>
        <v>28</v>
      </c>
      <c r="K144" s="13">
        <f t="shared" si="17"/>
        <v>51</v>
      </c>
      <c r="L144" s="19">
        <f t="shared" si="17"/>
        <v>37</v>
      </c>
      <c r="M144" s="16">
        <f t="shared" si="17"/>
        <v>26</v>
      </c>
    </row>
    <row r="145" spans="2:13" x14ac:dyDescent="0.15">
      <c r="B145" s="5" t="s">
        <v>14</v>
      </c>
      <c r="C145" s="29" t="s">
        <v>15</v>
      </c>
      <c r="D145" s="26">
        <f t="shared" si="17"/>
        <v>28</v>
      </c>
      <c r="E145" s="6">
        <f t="shared" si="17"/>
        <v>10</v>
      </c>
      <c r="F145" s="6">
        <f t="shared" si="17"/>
        <v>9</v>
      </c>
      <c r="G145" s="6">
        <f t="shared" si="17"/>
        <v>12</v>
      </c>
      <c r="H145" s="6">
        <f t="shared" si="17"/>
        <v>10</v>
      </c>
      <c r="I145" s="6">
        <f t="shared" si="17"/>
        <v>11</v>
      </c>
      <c r="J145" s="23">
        <f t="shared" si="17"/>
        <v>44</v>
      </c>
      <c r="K145" s="13">
        <f t="shared" si="17"/>
        <v>5</v>
      </c>
      <c r="L145" s="19">
        <f t="shared" si="17"/>
        <v>6</v>
      </c>
      <c r="M145" s="16">
        <f t="shared" si="17"/>
        <v>36</v>
      </c>
    </row>
    <row r="146" spans="2:13" x14ac:dyDescent="0.15">
      <c r="B146" s="5" t="s">
        <v>16</v>
      </c>
      <c r="C146" s="29" t="s">
        <v>17</v>
      </c>
      <c r="D146" s="26">
        <f t="shared" si="17"/>
        <v>15</v>
      </c>
      <c r="E146" s="6">
        <f t="shared" si="17"/>
        <v>45</v>
      </c>
      <c r="F146" s="6">
        <f t="shared" si="17"/>
        <v>58</v>
      </c>
      <c r="G146" s="6">
        <f t="shared" si="17"/>
        <v>35</v>
      </c>
      <c r="H146" s="6">
        <f t="shared" si="17"/>
        <v>60</v>
      </c>
      <c r="I146" s="6">
        <f t="shared" si="17"/>
        <v>44</v>
      </c>
      <c r="J146" s="23">
        <f t="shared" si="17"/>
        <v>55</v>
      </c>
      <c r="K146" s="13">
        <f t="shared" si="17"/>
        <v>43</v>
      </c>
      <c r="L146" s="19">
        <f t="shared" si="17"/>
        <v>55</v>
      </c>
      <c r="M146" s="16">
        <f t="shared" si="17"/>
        <v>5</v>
      </c>
    </row>
    <row r="147" spans="2:13" x14ac:dyDescent="0.15">
      <c r="B147" s="5" t="s">
        <v>18</v>
      </c>
      <c r="C147" s="29" t="s">
        <v>19</v>
      </c>
      <c r="D147" s="26">
        <f t="shared" si="17"/>
        <v>18</v>
      </c>
      <c r="E147" s="6">
        <f t="shared" si="17"/>
        <v>30</v>
      </c>
      <c r="F147" s="6">
        <f t="shared" si="17"/>
        <v>24</v>
      </c>
      <c r="G147" s="6">
        <f t="shared" si="17"/>
        <v>24</v>
      </c>
      <c r="H147" s="6">
        <f t="shared" si="17"/>
        <v>44</v>
      </c>
      <c r="I147" s="6">
        <f t="shared" si="17"/>
        <v>7</v>
      </c>
      <c r="J147" s="23">
        <f t="shared" si="17"/>
        <v>5</v>
      </c>
      <c r="K147" s="13">
        <f t="shared" si="17"/>
        <v>16</v>
      </c>
      <c r="L147" s="19">
        <f t="shared" si="17"/>
        <v>15</v>
      </c>
      <c r="M147" s="16">
        <f t="shared" si="17"/>
        <v>27</v>
      </c>
    </row>
    <row r="148" spans="2:13" x14ac:dyDescent="0.15">
      <c r="B148" s="5" t="s">
        <v>20</v>
      </c>
      <c r="C148" s="29" t="s">
        <v>21</v>
      </c>
      <c r="D148" s="26">
        <f t="shared" si="17"/>
        <v>35</v>
      </c>
      <c r="E148" s="6">
        <f t="shared" si="17"/>
        <v>27</v>
      </c>
      <c r="F148" s="6">
        <f t="shared" si="17"/>
        <v>23</v>
      </c>
      <c r="G148" s="6">
        <f t="shared" si="17"/>
        <v>48</v>
      </c>
      <c r="H148" s="6">
        <f t="shared" si="17"/>
        <v>34</v>
      </c>
      <c r="I148" s="6">
        <f t="shared" si="17"/>
        <v>57</v>
      </c>
      <c r="J148" s="23">
        <f t="shared" si="17"/>
        <v>39</v>
      </c>
      <c r="K148" s="13">
        <f t="shared" si="17"/>
        <v>4</v>
      </c>
      <c r="L148" s="19">
        <f t="shared" si="17"/>
        <v>16</v>
      </c>
      <c r="M148" s="16">
        <f t="shared" si="17"/>
        <v>21</v>
      </c>
    </row>
    <row r="149" spans="2:13" x14ac:dyDescent="0.15">
      <c r="B149" s="5" t="s">
        <v>22</v>
      </c>
      <c r="C149" s="29" t="s">
        <v>23</v>
      </c>
      <c r="D149" s="26">
        <f t="shared" si="17"/>
        <v>24</v>
      </c>
      <c r="E149" s="6">
        <f t="shared" si="17"/>
        <v>17</v>
      </c>
      <c r="F149" s="6">
        <f t="shared" si="17"/>
        <v>19</v>
      </c>
      <c r="G149" s="6">
        <f t="shared" si="17"/>
        <v>11</v>
      </c>
      <c r="H149" s="6">
        <f t="shared" si="17"/>
        <v>11</v>
      </c>
      <c r="I149" s="6">
        <f t="shared" si="17"/>
        <v>50</v>
      </c>
      <c r="J149" s="23">
        <f t="shared" si="17"/>
        <v>42</v>
      </c>
      <c r="K149" s="13">
        <f t="shared" si="17"/>
        <v>21</v>
      </c>
      <c r="L149" s="19">
        <f t="shared" si="17"/>
        <v>17</v>
      </c>
      <c r="M149" s="16">
        <f t="shared" si="17"/>
        <v>28</v>
      </c>
    </row>
    <row r="150" spans="2:13" x14ac:dyDescent="0.15">
      <c r="B150" s="5" t="s">
        <v>24</v>
      </c>
      <c r="C150" s="29" t="s">
        <v>25</v>
      </c>
      <c r="D150" s="26">
        <f t="shared" si="17"/>
        <v>25</v>
      </c>
      <c r="E150" s="6">
        <f t="shared" si="17"/>
        <v>18</v>
      </c>
      <c r="F150" s="6">
        <f t="shared" si="17"/>
        <v>40</v>
      </c>
      <c r="G150" s="6">
        <f t="shared" si="17"/>
        <v>17</v>
      </c>
      <c r="H150" s="6">
        <f t="shared" si="17"/>
        <v>20</v>
      </c>
      <c r="I150" s="6">
        <f t="shared" si="17"/>
        <v>28</v>
      </c>
      <c r="J150" s="23">
        <f t="shared" si="17"/>
        <v>12</v>
      </c>
      <c r="K150" s="13">
        <f t="shared" si="17"/>
        <v>28</v>
      </c>
      <c r="L150" s="19">
        <f t="shared" si="17"/>
        <v>31</v>
      </c>
      <c r="M150" s="16">
        <f t="shared" si="17"/>
        <v>24</v>
      </c>
    </row>
    <row r="151" spans="2:13" x14ac:dyDescent="0.15">
      <c r="B151" s="5" t="s">
        <v>26</v>
      </c>
      <c r="C151" s="29" t="s">
        <v>27</v>
      </c>
      <c r="D151" s="26">
        <f t="shared" si="17"/>
        <v>53</v>
      </c>
      <c r="E151" s="6">
        <f t="shared" si="17"/>
        <v>51</v>
      </c>
      <c r="F151" s="6">
        <f t="shared" si="17"/>
        <v>29</v>
      </c>
      <c r="G151" s="6">
        <f t="shared" si="17"/>
        <v>10</v>
      </c>
      <c r="H151" s="6">
        <f t="shared" si="17"/>
        <v>35</v>
      </c>
      <c r="I151" s="6">
        <f t="shared" si="17"/>
        <v>27</v>
      </c>
      <c r="J151" s="23">
        <f t="shared" si="17"/>
        <v>14</v>
      </c>
      <c r="K151" s="13">
        <f t="shared" si="17"/>
        <v>52</v>
      </c>
      <c r="L151" s="19">
        <f t="shared" si="17"/>
        <v>48</v>
      </c>
      <c r="M151" s="16">
        <f t="shared" si="17"/>
        <v>7</v>
      </c>
    </row>
    <row r="152" spans="2:13" x14ac:dyDescent="0.15">
      <c r="B152" s="5" t="s">
        <v>28</v>
      </c>
      <c r="C152" s="29" t="s">
        <v>29</v>
      </c>
      <c r="D152" s="26">
        <f t="shared" si="17"/>
        <v>34</v>
      </c>
      <c r="E152" s="6">
        <f t="shared" si="17"/>
        <v>14</v>
      </c>
      <c r="F152" s="6">
        <f t="shared" si="17"/>
        <v>48</v>
      </c>
      <c r="G152" s="6">
        <f t="shared" si="17"/>
        <v>49</v>
      </c>
      <c r="H152" s="6">
        <f t="shared" si="17"/>
        <v>61</v>
      </c>
      <c r="I152" s="6">
        <f t="shared" si="17"/>
        <v>29</v>
      </c>
      <c r="J152" s="23">
        <f t="shared" si="17"/>
        <v>26</v>
      </c>
      <c r="K152" s="13">
        <f t="shared" si="17"/>
        <v>30</v>
      </c>
      <c r="L152" s="19">
        <f t="shared" si="17"/>
        <v>50</v>
      </c>
      <c r="M152" s="16">
        <f t="shared" si="17"/>
        <v>12</v>
      </c>
    </row>
    <row r="153" spans="2:13" x14ac:dyDescent="0.15">
      <c r="B153" s="5" t="s">
        <v>30</v>
      </c>
      <c r="C153" s="29" t="s">
        <v>31</v>
      </c>
      <c r="D153" s="26">
        <f t="shared" si="17"/>
        <v>30</v>
      </c>
      <c r="E153" s="6">
        <f t="shared" si="17"/>
        <v>21</v>
      </c>
      <c r="F153" s="6">
        <f t="shared" si="17"/>
        <v>33</v>
      </c>
      <c r="G153" s="6">
        <f t="shared" si="17"/>
        <v>29</v>
      </c>
      <c r="H153" s="6">
        <f t="shared" si="17"/>
        <v>30</v>
      </c>
      <c r="I153" s="6">
        <f t="shared" si="17"/>
        <v>30</v>
      </c>
      <c r="J153" s="23">
        <f t="shared" si="17"/>
        <v>23</v>
      </c>
      <c r="K153" s="13">
        <f t="shared" si="17"/>
        <v>9</v>
      </c>
      <c r="L153" s="19">
        <f t="shared" si="17"/>
        <v>24</v>
      </c>
      <c r="M153" s="16">
        <f t="shared" si="17"/>
        <v>38</v>
      </c>
    </row>
    <row r="154" spans="2:13" x14ac:dyDescent="0.15">
      <c r="B154" s="69" t="s">
        <v>32</v>
      </c>
      <c r="C154" s="70" t="s">
        <v>33</v>
      </c>
      <c r="D154" s="71">
        <f t="shared" si="17"/>
        <v>52</v>
      </c>
      <c r="E154" s="72">
        <f t="shared" si="17"/>
        <v>53</v>
      </c>
      <c r="F154" s="72">
        <f t="shared" si="17"/>
        <v>20</v>
      </c>
      <c r="G154" s="72">
        <f t="shared" si="17"/>
        <v>42</v>
      </c>
      <c r="H154" s="72">
        <f t="shared" si="17"/>
        <v>36</v>
      </c>
      <c r="I154" s="72">
        <f t="shared" si="17"/>
        <v>16</v>
      </c>
      <c r="J154" s="73">
        <f t="shared" si="17"/>
        <v>29</v>
      </c>
      <c r="K154" s="74">
        <f t="shared" si="17"/>
        <v>46</v>
      </c>
      <c r="L154" s="75">
        <f t="shared" si="17"/>
        <v>35</v>
      </c>
      <c r="M154" s="76">
        <f t="shared" si="17"/>
        <v>18</v>
      </c>
    </row>
    <row r="155" spans="2:13" x14ac:dyDescent="0.15">
      <c r="B155" s="5" t="s">
        <v>34</v>
      </c>
      <c r="C155" s="29" t="s">
        <v>35</v>
      </c>
      <c r="D155" s="26">
        <f t="shared" si="17"/>
        <v>42</v>
      </c>
      <c r="E155" s="6">
        <f t="shared" si="17"/>
        <v>28</v>
      </c>
      <c r="F155" s="6">
        <f t="shared" si="17"/>
        <v>25</v>
      </c>
      <c r="G155" s="6">
        <f t="shared" si="17"/>
        <v>15</v>
      </c>
      <c r="H155" s="6">
        <f t="shared" si="17"/>
        <v>15</v>
      </c>
      <c r="I155" s="6">
        <f t="shared" si="17"/>
        <v>38</v>
      </c>
      <c r="J155" s="23">
        <f t="shared" si="17"/>
        <v>47</v>
      </c>
      <c r="K155" s="13">
        <f t="shared" si="17"/>
        <v>10</v>
      </c>
      <c r="L155" s="19">
        <f t="shared" si="17"/>
        <v>22</v>
      </c>
      <c r="M155" s="16">
        <f t="shared" si="17"/>
        <v>16</v>
      </c>
    </row>
    <row r="156" spans="2:13" x14ac:dyDescent="0.15">
      <c r="B156" s="69" t="s">
        <v>36</v>
      </c>
      <c r="C156" s="70" t="s">
        <v>37</v>
      </c>
      <c r="D156" s="71">
        <f t="shared" si="17"/>
        <v>38</v>
      </c>
      <c r="E156" s="72">
        <f t="shared" si="17"/>
        <v>52</v>
      </c>
      <c r="F156" s="72">
        <f t="shared" si="17"/>
        <v>49</v>
      </c>
      <c r="G156" s="72">
        <f t="shared" si="17"/>
        <v>41</v>
      </c>
      <c r="H156" s="72">
        <f t="shared" si="17"/>
        <v>57</v>
      </c>
      <c r="I156" s="72">
        <f t="shared" si="17"/>
        <v>34</v>
      </c>
      <c r="J156" s="73">
        <f t="shared" si="17"/>
        <v>51</v>
      </c>
      <c r="K156" s="74">
        <f t="shared" si="17"/>
        <v>58</v>
      </c>
      <c r="L156" s="75">
        <f t="shared" si="17"/>
        <v>61</v>
      </c>
      <c r="M156" s="76">
        <f t="shared" si="17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8">RANK(D89,D$72:D$134)</f>
        <v>22</v>
      </c>
      <c r="E157" s="6">
        <f t="shared" si="18"/>
        <v>54</v>
      </c>
      <c r="F157" s="6">
        <f t="shared" si="18"/>
        <v>51</v>
      </c>
      <c r="G157" s="6">
        <f t="shared" si="18"/>
        <v>25</v>
      </c>
      <c r="H157" s="6">
        <f t="shared" si="18"/>
        <v>62</v>
      </c>
      <c r="I157" s="6">
        <f t="shared" si="18"/>
        <v>12</v>
      </c>
      <c r="J157" s="23">
        <f t="shared" si="18"/>
        <v>30</v>
      </c>
      <c r="K157" s="13">
        <f t="shared" si="18"/>
        <v>40</v>
      </c>
      <c r="L157" s="19">
        <f t="shared" si="18"/>
        <v>40</v>
      </c>
      <c r="M157" s="16">
        <f t="shared" si="18"/>
        <v>6</v>
      </c>
    </row>
    <row r="158" spans="2:13" x14ac:dyDescent="0.15">
      <c r="B158" s="5" t="s">
        <v>40</v>
      </c>
      <c r="C158" s="29" t="s">
        <v>41</v>
      </c>
      <c r="D158" s="26">
        <f t="shared" si="18"/>
        <v>31</v>
      </c>
      <c r="E158" s="6">
        <f t="shared" si="18"/>
        <v>46</v>
      </c>
      <c r="F158" s="6">
        <f t="shared" si="18"/>
        <v>53</v>
      </c>
      <c r="G158" s="6">
        <f t="shared" si="18"/>
        <v>14</v>
      </c>
      <c r="H158" s="6">
        <f t="shared" si="18"/>
        <v>53</v>
      </c>
      <c r="I158" s="6">
        <f t="shared" si="18"/>
        <v>25</v>
      </c>
      <c r="J158" s="23">
        <f t="shared" si="18"/>
        <v>19</v>
      </c>
      <c r="K158" s="13">
        <f t="shared" si="18"/>
        <v>35</v>
      </c>
      <c r="L158" s="19">
        <f t="shared" si="18"/>
        <v>46</v>
      </c>
      <c r="M158" s="16">
        <f t="shared" si="18"/>
        <v>4</v>
      </c>
    </row>
    <row r="159" spans="2:13" x14ac:dyDescent="0.15">
      <c r="B159" s="5" t="s">
        <v>42</v>
      </c>
      <c r="C159" s="29" t="s">
        <v>43</v>
      </c>
      <c r="D159" s="26">
        <f t="shared" si="18"/>
        <v>11</v>
      </c>
      <c r="E159" s="6">
        <f t="shared" si="18"/>
        <v>56</v>
      </c>
      <c r="F159" s="6">
        <f t="shared" si="18"/>
        <v>47</v>
      </c>
      <c r="G159" s="6">
        <f t="shared" si="18"/>
        <v>3</v>
      </c>
      <c r="H159" s="6">
        <f t="shared" si="18"/>
        <v>45</v>
      </c>
      <c r="I159" s="6">
        <f t="shared" si="18"/>
        <v>8</v>
      </c>
      <c r="J159" s="23">
        <f t="shared" si="18"/>
        <v>48</v>
      </c>
      <c r="K159" s="13">
        <f t="shared" si="18"/>
        <v>29</v>
      </c>
      <c r="L159" s="19">
        <f t="shared" si="18"/>
        <v>21</v>
      </c>
      <c r="M159" s="16">
        <f t="shared" si="18"/>
        <v>30</v>
      </c>
    </row>
    <row r="160" spans="2:13" x14ac:dyDescent="0.15">
      <c r="B160" s="5" t="s">
        <v>44</v>
      </c>
      <c r="C160" s="29" t="s">
        <v>45</v>
      </c>
      <c r="D160" s="26">
        <f t="shared" si="18"/>
        <v>3</v>
      </c>
      <c r="E160" s="6">
        <f t="shared" si="18"/>
        <v>24</v>
      </c>
      <c r="F160" s="6">
        <f t="shared" si="18"/>
        <v>63</v>
      </c>
      <c r="G160" s="6">
        <f t="shared" si="18"/>
        <v>5</v>
      </c>
      <c r="H160" s="6">
        <f t="shared" si="18"/>
        <v>29</v>
      </c>
      <c r="I160" s="6">
        <f t="shared" si="18"/>
        <v>62</v>
      </c>
      <c r="J160" s="23">
        <f t="shared" si="18"/>
        <v>60</v>
      </c>
      <c r="K160" s="13">
        <f t="shared" si="18"/>
        <v>6</v>
      </c>
      <c r="L160" s="19">
        <f t="shared" si="18"/>
        <v>14</v>
      </c>
      <c r="M160" s="16">
        <f t="shared" si="18"/>
        <v>17</v>
      </c>
    </row>
    <row r="161" spans="2:13" x14ac:dyDescent="0.15">
      <c r="B161" s="5" t="s">
        <v>46</v>
      </c>
      <c r="C161" s="29" t="s">
        <v>47</v>
      </c>
      <c r="D161" s="26">
        <f t="shared" si="18"/>
        <v>33</v>
      </c>
      <c r="E161" s="6">
        <f t="shared" si="18"/>
        <v>38</v>
      </c>
      <c r="F161" s="6">
        <f t="shared" si="18"/>
        <v>52</v>
      </c>
      <c r="G161" s="6">
        <f t="shared" si="18"/>
        <v>44</v>
      </c>
      <c r="H161" s="6">
        <f t="shared" si="18"/>
        <v>33</v>
      </c>
      <c r="I161" s="6">
        <f t="shared" si="18"/>
        <v>33</v>
      </c>
      <c r="J161" s="23">
        <f t="shared" si="18"/>
        <v>32</v>
      </c>
      <c r="K161" s="13">
        <f t="shared" si="18"/>
        <v>60</v>
      </c>
      <c r="L161" s="19">
        <f t="shared" si="18"/>
        <v>60</v>
      </c>
      <c r="M161" s="16">
        <f t="shared" si="18"/>
        <v>13</v>
      </c>
    </row>
    <row r="162" spans="2:13" x14ac:dyDescent="0.15">
      <c r="B162" s="5" t="s">
        <v>48</v>
      </c>
      <c r="C162" s="29" t="s">
        <v>49</v>
      </c>
      <c r="D162" s="26">
        <f t="shared" si="18"/>
        <v>9</v>
      </c>
      <c r="E162" s="6">
        <f t="shared" si="18"/>
        <v>61</v>
      </c>
      <c r="F162" s="6">
        <f t="shared" si="18"/>
        <v>59</v>
      </c>
      <c r="G162" s="6">
        <f t="shared" si="18"/>
        <v>16</v>
      </c>
      <c r="H162" s="6">
        <f t="shared" si="18"/>
        <v>31</v>
      </c>
      <c r="I162" s="6">
        <f t="shared" si="18"/>
        <v>58</v>
      </c>
      <c r="J162" s="23">
        <f t="shared" si="18"/>
        <v>58</v>
      </c>
      <c r="K162" s="13">
        <f t="shared" si="18"/>
        <v>48</v>
      </c>
      <c r="L162" s="19">
        <f t="shared" si="18"/>
        <v>53</v>
      </c>
      <c r="M162" s="16">
        <f t="shared" si="18"/>
        <v>14</v>
      </c>
    </row>
    <row r="163" spans="2:13" x14ac:dyDescent="0.15">
      <c r="B163" s="5" t="s">
        <v>50</v>
      </c>
      <c r="C163" s="29" t="s">
        <v>51</v>
      </c>
      <c r="D163" s="26">
        <f t="shared" si="18"/>
        <v>27</v>
      </c>
      <c r="E163" s="6">
        <f t="shared" si="18"/>
        <v>62</v>
      </c>
      <c r="F163" s="6">
        <f t="shared" si="18"/>
        <v>42</v>
      </c>
      <c r="G163" s="6">
        <f t="shared" si="18"/>
        <v>27</v>
      </c>
      <c r="H163" s="6">
        <f t="shared" si="18"/>
        <v>23</v>
      </c>
      <c r="I163" s="6">
        <f t="shared" si="18"/>
        <v>2</v>
      </c>
      <c r="J163" s="23">
        <f t="shared" si="18"/>
        <v>43</v>
      </c>
      <c r="K163" s="13">
        <f t="shared" si="18"/>
        <v>41</v>
      </c>
      <c r="L163" s="19">
        <f t="shared" si="18"/>
        <v>23</v>
      </c>
      <c r="M163" s="16">
        <f t="shared" si="18"/>
        <v>29</v>
      </c>
    </row>
    <row r="164" spans="2:13" x14ac:dyDescent="0.15">
      <c r="B164" s="5" t="s">
        <v>52</v>
      </c>
      <c r="C164" s="29" t="s">
        <v>53</v>
      </c>
      <c r="D164" s="26">
        <f t="shared" si="18"/>
        <v>4</v>
      </c>
      <c r="E164" s="6">
        <f t="shared" si="18"/>
        <v>50</v>
      </c>
      <c r="F164" s="6">
        <f t="shared" si="18"/>
        <v>61</v>
      </c>
      <c r="G164" s="6">
        <f t="shared" si="18"/>
        <v>13</v>
      </c>
      <c r="H164" s="6">
        <f t="shared" si="18"/>
        <v>22</v>
      </c>
      <c r="I164" s="6">
        <f t="shared" si="18"/>
        <v>52</v>
      </c>
      <c r="J164" s="23">
        <f t="shared" si="18"/>
        <v>60</v>
      </c>
      <c r="K164" s="13">
        <f t="shared" si="18"/>
        <v>18</v>
      </c>
      <c r="L164" s="19">
        <f t="shared" si="18"/>
        <v>28</v>
      </c>
      <c r="M164" s="16">
        <f t="shared" si="18"/>
        <v>25</v>
      </c>
    </row>
    <row r="165" spans="2:13" x14ac:dyDescent="0.15">
      <c r="B165" s="5" t="s">
        <v>54</v>
      </c>
      <c r="C165" s="29" t="s">
        <v>55</v>
      </c>
      <c r="D165" s="134">
        <f t="shared" si="18"/>
        <v>21</v>
      </c>
      <c r="E165" s="135">
        <f t="shared" si="18"/>
        <v>49</v>
      </c>
      <c r="F165" s="135">
        <f t="shared" si="18"/>
        <v>50</v>
      </c>
      <c r="G165" s="135">
        <f t="shared" si="18"/>
        <v>9</v>
      </c>
      <c r="H165" s="135">
        <f t="shared" si="18"/>
        <v>28</v>
      </c>
      <c r="I165" s="135">
        <f t="shared" si="18"/>
        <v>42</v>
      </c>
      <c r="J165" s="136">
        <f t="shared" si="18"/>
        <v>35</v>
      </c>
      <c r="K165" s="137">
        <f t="shared" si="18"/>
        <v>33</v>
      </c>
      <c r="L165" s="143">
        <f t="shared" si="18"/>
        <v>41</v>
      </c>
      <c r="M165" s="144">
        <f t="shared" si="18"/>
        <v>10</v>
      </c>
    </row>
    <row r="166" spans="2:13" x14ac:dyDescent="0.15">
      <c r="B166" s="69" t="s">
        <v>56</v>
      </c>
      <c r="C166" s="70" t="s">
        <v>57</v>
      </c>
      <c r="D166" s="71">
        <f t="shared" si="18"/>
        <v>41</v>
      </c>
      <c r="E166" s="72">
        <f t="shared" si="18"/>
        <v>47</v>
      </c>
      <c r="F166" s="72">
        <f t="shared" si="18"/>
        <v>32</v>
      </c>
      <c r="G166" s="72">
        <f t="shared" si="18"/>
        <v>31</v>
      </c>
      <c r="H166" s="72">
        <f t="shared" si="18"/>
        <v>49</v>
      </c>
      <c r="I166" s="72">
        <f t="shared" si="18"/>
        <v>19</v>
      </c>
      <c r="J166" s="73">
        <f t="shared" si="18"/>
        <v>13</v>
      </c>
      <c r="K166" s="74">
        <f t="shared" si="18"/>
        <v>61</v>
      </c>
      <c r="L166" s="75">
        <f t="shared" si="18"/>
        <v>54</v>
      </c>
      <c r="M166" s="76">
        <f t="shared" si="18"/>
        <v>31</v>
      </c>
    </row>
    <row r="167" spans="2:13" x14ac:dyDescent="0.15">
      <c r="B167" s="5" t="s">
        <v>58</v>
      </c>
      <c r="C167" s="29" t="s">
        <v>59</v>
      </c>
      <c r="D167" s="26">
        <f t="shared" si="18"/>
        <v>20</v>
      </c>
      <c r="E167" s="6">
        <f t="shared" si="18"/>
        <v>33</v>
      </c>
      <c r="F167" s="6">
        <f t="shared" si="18"/>
        <v>38</v>
      </c>
      <c r="G167" s="6">
        <f t="shared" si="18"/>
        <v>38</v>
      </c>
      <c r="H167" s="6">
        <f t="shared" si="18"/>
        <v>24</v>
      </c>
      <c r="I167" s="6">
        <f t="shared" si="18"/>
        <v>10</v>
      </c>
      <c r="J167" s="23">
        <f t="shared" si="18"/>
        <v>15</v>
      </c>
      <c r="K167" s="13">
        <f t="shared" si="18"/>
        <v>57</v>
      </c>
      <c r="L167" s="19">
        <f t="shared" si="18"/>
        <v>38</v>
      </c>
      <c r="M167" s="16">
        <f t="shared" si="18"/>
        <v>11</v>
      </c>
    </row>
    <row r="168" spans="2:13" x14ac:dyDescent="0.15">
      <c r="B168" s="61" t="s">
        <v>60</v>
      </c>
      <c r="C168" s="62" t="s">
        <v>61</v>
      </c>
      <c r="D168" s="63">
        <f t="shared" si="18"/>
        <v>43</v>
      </c>
      <c r="E168" s="64">
        <f t="shared" si="18"/>
        <v>40</v>
      </c>
      <c r="F168" s="64">
        <f t="shared" si="18"/>
        <v>31</v>
      </c>
      <c r="G168" s="64">
        <f t="shared" si="18"/>
        <v>45</v>
      </c>
      <c r="H168" s="64">
        <f t="shared" si="18"/>
        <v>54</v>
      </c>
      <c r="I168" s="64">
        <f t="shared" si="18"/>
        <v>31</v>
      </c>
      <c r="J168" s="65">
        <f t="shared" si="18"/>
        <v>10</v>
      </c>
      <c r="K168" s="66">
        <f t="shared" si="18"/>
        <v>34</v>
      </c>
      <c r="L168" s="67">
        <f t="shared" si="18"/>
        <v>43</v>
      </c>
      <c r="M168" s="68">
        <f t="shared" si="18"/>
        <v>34</v>
      </c>
    </row>
    <row r="169" spans="2:13" x14ac:dyDescent="0.15">
      <c r="B169" s="5" t="s">
        <v>62</v>
      </c>
      <c r="C169" s="29" t="s">
        <v>63</v>
      </c>
      <c r="D169" s="26">
        <f t="shared" si="18"/>
        <v>5</v>
      </c>
      <c r="E169" s="6">
        <f t="shared" si="18"/>
        <v>26</v>
      </c>
      <c r="F169" s="6">
        <f t="shared" si="18"/>
        <v>60</v>
      </c>
      <c r="G169" s="6">
        <f t="shared" si="18"/>
        <v>8</v>
      </c>
      <c r="H169" s="6">
        <f t="shared" si="18"/>
        <v>50</v>
      </c>
      <c r="I169" s="6">
        <f t="shared" si="18"/>
        <v>21</v>
      </c>
      <c r="J169" s="23">
        <f t="shared" si="18"/>
        <v>57</v>
      </c>
      <c r="K169" s="13">
        <f t="shared" si="18"/>
        <v>27</v>
      </c>
      <c r="L169" s="19">
        <f t="shared" si="18"/>
        <v>26</v>
      </c>
      <c r="M169" s="16">
        <f t="shared" si="18"/>
        <v>23</v>
      </c>
    </row>
    <row r="170" spans="2:13" x14ac:dyDescent="0.15">
      <c r="B170" s="5" t="s">
        <v>64</v>
      </c>
      <c r="C170" s="29" t="s">
        <v>65</v>
      </c>
      <c r="D170" s="26">
        <f t="shared" si="18"/>
        <v>37</v>
      </c>
      <c r="E170" s="6">
        <f t="shared" si="18"/>
        <v>63</v>
      </c>
      <c r="F170" s="6">
        <f t="shared" si="18"/>
        <v>41</v>
      </c>
      <c r="G170" s="6">
        <f t="shared" si="18"/>
        <v>23</v>
      </c>
      <c r="H170" s="6">
        <f t="shared" si="18"/>
        <v>37</v>
      </c>
      <c r="I170" s="6">
        <f t="shared" si="18"/>
        <v>40</v>
      </c>
      <c r="J170" s="23">
        <f t="shared" si="18"/>
        <v>46</v>
      </c>
      <c r="K170" s="13">
        <f t="shared" si="18"/>
        <v>62</v>
      </c>
      <c r="L170" s="19">
        <f t="shared" si="18"/>
        <v>58</v>
      </c>
      <c r="M170" s="16">
        <f t="shared" si="18"/>
        <v>20</v>
      </c>
    </row>
    <row r="171" spans="2:13" x14ac:dyDescent="0.15">
      <c r="B171" s="5" t="s">
        <v>66</v>
      </c>
      <c r="C171" s="29" t="s">
        <v>67</v>
      </c>
      <c r="D171" s="26">
        <f t="shared" si="18"/>
        <v>14</v>
      </c>
      <c r="E171" s="6">
        <f t="shared" si="18"/>
        <v>42</v>
      </c>
      <c r="F171" s="6">
        <f t="shared" si="18"/>
        <v>54</v>
      </c>
      <c r="G171" s="6">
        <f t="shared" si="18"/>
        <v>4</v>
      </c>
      <c r="H171" s="6">
        <f t="shared" si="18"/>
        <v>19</v>
      </c>
      <c r="I171" s="6">
        <f t="shared" si="18"/>
        <v>18</v>
      </c>
      <c r="J171" s="23">
        <f t="shared" si="18"/>
        <v>40</v>
      </c>
      <c r="K171" s="13">
        <f t="shared" si="18"/>
        <v>11</v>
      </c>
      <c r="L171" s="19">
        <f t="shared" si="18"/>
        <v>19</v>
      </c>
      <c r="M171" s="16">
        <f t="shared" si="18"/>
        <v>15</v>
      </c>
    </row>
    <row r="172" spans="2:13" x14ac:dyDescent="0.15">
      <c r="B172" s="77" t="s">
        <v>68</v>
      </c>
      <c r="C172" s="78" t="s">
        <v>69</v>
      </c>
      <c r="D172" s="79">
        <f t="shared" si="18"/>
        <v>46</v>
      </c>
      <c r="E172" s="80">
        <f t="shared" si="18"/>
        <v>48</v>
      </c>
      <c r="F172" s="80">
        <f t="shared" si="18"/>
        <v>26</v>
      </c>
      <c r="G172" s="80">
        <f t="shared" si="18"/>
        <v>46</v>
      </c>
      <c r="H172" s="80">
        <f t="shared" si="18"/>
        <v>40</v>
      </c>
      <c r="I172" s="80">
        <f t="shared" si="18"/>
        <v>47</v>
      </c>
      <c r="J172" s="81">
        <f t="shared" si="18"/>
        <v>38</v>
      </c>
      <c r="K172" s="82">
        <f t="shared" si="18"/>
        <v>26</v>
      </c>
      <c r="L172" s="83">
        <f t="shared" si="18"/>
        <v>42</v>
      </c>
      <c r="M172" s="84">
        <f t="shared" si="18"/>
        <v>35</v>
      </c>
    </row>
    <row r="173" spans="2:13" x14ac:dyDescent="0.15">
      <c r="B173" s="5" t="s">
        <v>70</v>
      </c>
      <c r="C173" s="29" t="s">
        <v>71</v>
      </c>
      <c r="D173" s="26">
        <f t="shared" ref="D173:M188" si="19">RANK(D105,D$72:D$134)</f>
        <v>36</v>
      </c>
      <c r="E173" s="6">
        <f t="shared" si="19"/>
        <v>44</v>
      </c>
      <c r="F173" s="6">
        <f t="shared" si="19"/>
        <v>35</v>
      </c>
      <c r="G173" s="6">
        <f t="shared" si="19"/>
        <v>33</v>
      </c>
      <c r="H173" s="6">
        <f t="shared" si="19"/>
        <v>55</v>
      </c>
      <c r="I173" s="6">
        <f t="shared" si="19"/>
        <v>41</v>
      </c>
      <c r="J173" s="23">
        <f t="shared" si="19"/>
        <v>36</v>
      </c>
      <c r="K173" s="13">
        <f t="shared" si="19"/>
        <v>53</v>
      </c>
      <c r="L173" s="19">
        <f t="shared" si="19"/>
        <v>52</v>
      </c>
      <c r="M173" s="16">
        <f t="shared" si="19"/>
        <v>22</v>
      </c>
    </row>
    <row r="174" spans="2:13" x14ac:dyDescent="0.15">
      <c r="B174" s="5" t="s">
        <v>72</v>
      </c>
      <c r="C174" s="29" t="s">
        <v>73</v>
      </c>
      <c r="D174" s="26">
        <f t="shared" si="19"/>
        <v>44</v>
      </c>
      <c r="E174" s="6">
        <f t="shared" si="19"/>
        <v>25</v>
      </c>
      <c r="F174" s="6">
        <f t="shared" si="19"/>
        <v>22</v>
      </c>
      <c r="G174" s="6">
        <f t="shared" si="19"/>
        <v>36</v>
      </c>
      <c r="H174" s="6">
        <f t="shared" si="19"/>
        <v>43</v>
      </c>
      <c r="I174" s="6">
        <f t="shared" si="19"/>
        <v>53</v>
      </c>
      <c r="J174" s="23">
        <f t="shared" si="19"/>
        <v>27</v>
      </c>
      <c r="K174" s="13">
        <f t="shared" si="19"/>
        <v>47</v>
      </c>
      <c r="L174" s="19">
        <f t="shared" si="19"/>
        <v>39</v>
      </c>
      <c r="M174" s="16">
        <f t="shared" si="19"/>
        <v>40</v>
      </c>
    </row>
    <row r="175" spans="2:13" x14ac:dyDescent="0.15">
      <c r="B175" s="77" t="s">
        <v>74</v>
      </c>
      <c r="C175" s="78" t="s">
        <v>75</v>
      </c>
      <c r="D175" s="79">
        <f t="shared" si="19"/>
        <v>32</v>
      </c>
      <c r="E175" s="80">
        <f t="shared" si="19"/>
        <v>43</v>
      </c>
      <c r="F175" s="80">
        <f t="shared" si="19"/>
        <v>43</v>
      </c>
      <c r="G175" s="80">
        <f t="shared" si="19"/>
        <v>30</v>
      </c>
      <c r="H175" s="80">
        <f t="shared" si="19"/>
        <v>51</v>
      </c>
      <c r="I175" s="80">
        <f t="shared" si="19"/>
        <v>46</v>
      </c>
      <c r="J175" s="81">
        <f t="shared" si="19"/>
        <v>45</v>
      </c>
      <c r="K175" s="82">
        <f t="shared" si="19"/>
        <v>31</v>
      </c>
      <c r="L175" s="83">
        <f t="shared" si="19"/>
        <v>45</v>
      </c>
      <c r="M175" s="84">
        <f t="shared" si="19"/>
        <v>33</v>
      </c>
    </row>
    <row r="176" spans="2:13" x14ac:dyDescent="0.15">
      <c r="B176" s="77" t="s">
        <v>76</v>
      </c>
      <c r="C176" s="78" t="s">
        <v>77</v>
      </c>
      <c r="D176" s="79">
        <f t="shared" si="19"/>
        <v>23</v>
      </c>
      <c r="E176" s="80">
        <f t="shared" si="19"/>
        <v>16</v>
      </c>
      <c r="F176" s="80">
        <f t="shared" si="19"/>
        <v>39</v>
      </c>
      <c r="G176" s="80">
        <f t="shared" si="19"/>
        <v>39</v>
      </c>
      <c r="H176" s="80">
        <f t="shared" si="19"/>
        <v>39</v>
      </c>
      <c r="I176" s="80">
        <f t="shared" si="19"/>
        <v>32</v>
      </c>
      <c r="J176" s="81">
        <f t="shared" si="19"/>
        <v>8</v>
      </c>
      <c r="K176" s="82">
        <f t="shared" si="19"/>
        <v>7</v>
      </c>
      <c r="L176" s="83">
        <f t="shared" si="19"/>
        <v>27</v>
      </c>
      <c r="M176" s="84">
        <f t="shared" si="19"/>
        <v>37</v>
      </c>
    </row>
    <row r="177" spans="2:13" x14ac:dyDescent="0.15">
      <c r="B177" s="5" t="s">
        <v>78</v>
      </c>
      <c r="C177" s="29" t="s">
        <v>79</v>
      </c>
      <c r="D177" s="26">
        <f t="shared" si="19"/>
        <v>45</v>
      </c>
      <c r="E177" s="6">
        <f t="shared" si="19"/>
        <v>57</v>
      </c>
      <c r="F177" s="6">
        <f t="shared" si="19"/>
        <v>44</v>
      </c>
      <c r="G177" s="6">
        <f t="shared" si="19"/>
        <v>18</v>
      </c>
      <c r="H177" s="6">
        <f t="shared" si="19"/>
        <v>32</v>
      </c>
      <c r="I177" s="6">
        <f t="shared" si="19"/>
        <v>23</v>
      </c>
      <c r="J177" s="23">
        <f t="shared" si="19"/>
        <v>24</v>
      </c>
      <c r="K177" s="13">
        <f t="shared" si="19"/>
        <v>45</v>
      </c>
      <c r="L177" s="19">
        <f t="shared" si="19"/>
        <v>47</v>
      </c>
      <c r="M177" s="16">
        <f t="shared" si="19"/>
        <v>32</v>
      </c>
    </row>
    <row r="178" spans="2:13" x14ac:dyDescent="0.15">
      <c r="B178" s="5">
        <v>39</v>
      </c>
      <c r="C178" s="29" t="s">
        <v>80</v>
      </c>
      <c r="D178" s="26">
        <f t="shared" si="19"/>
        <v>29</v>
      </c>
      <c r="E178" s="6">
        <f t="shared" si="19"/>
        <v>58</v>
      </c>
      <c r="F178" s="6">
        <f t="shared" si="19"/>
        <v>34</v>
      </c>
      <c r="G178" s="6">
        <f t="shared" si="19"/>
        <v>19</v>
      </c>
      <c r="H178" s="6">
        <f t="shared" si="19"/>
        <v>38</v>
      </c>
      <c r="I178" s="6">
        <f t="shared" si="19"/>
        <v>6</v>
      </c>
      <c r="J178" s="23">
        <f t="shared" si="19"/>
        <v>22</v>
      </c>
      <c r="K178" s="13">
        <f t="shared" si="19"/>
        <v>23</v>
      </c>
      <c r="L178" s="19">
        <f t="shared" si="19"/>
        <v>18</v>
      </c>
      <c r="M178" s="16">
        <f t="shared" si="19"/>
        <v>19</v>
      </c>
    </row>
    <row r="179" spans="2:13" x14ac:dyDescent="0.15">
      <c r="B179" s="7">
        <v>40</v>
      </c>
      <c r="C179" s="55" t="s">
        <v>81</v>
      </c>
      <c r="D179" s="56">
        <f t="shared" si="19"/>
        <v>39</v>
      </c>
      <c r="E179" s="8">
        <f t="shared" si="19"/>
        <v>59</v>
      </c>
      <c r="F179" s="8">
        <f t="shared" si="19"/>
        <v>37</v>
      </c>
      <c r="G179" s="8">
        <f t="shared" si="19"/>
        <v>55</v>
      </c>
      <c r="H179" s="8">
        <f t="shared" si="19"/>
        <v>63</v>
      </c>
      <c r="I179" s="8">
        <f t="shared" si="19"/>
        <v>51</v>
      </c>
      <c r="J179" s="57">
        <f t="shared" si="19"/>
        <v>52</v>
      </c>
      <c r="K179" s="58">
        <f t="shared" si="19"/>
        <v>59</v>
      </c>
      <c r="L179" s="59">
        <f t="shared" si="19"/>
        <v>62</v>
      </c>
      <c r="M179" s="60">
        <f t="shared" si="19"/>
        <v>39</v>
      </c>
    </row>
    <row r="180" spans="2:13" x14ac:dyDescent="0.15">
      <c r="B180" s="32">
        <v>41</v>
      </c>
      <c r="C180" s="33" t="s">
        <v>82</v>
      </c>
      <c r="D180" s="34">
        <f t="shared" si="19"/>
        <v>49</v>
      </c>
      <c r="E180" s="35">
        <f t="shared" si="19"/>
        <v>37</v>
      </c>
      <c r="F180" s="35">
        <f t="shared" si="19"/>
        <v>46</v>
      </c>
      <c r="G180" s="35">
        <f t="shared" si="19"/>
        <v>58</v>
      </c>
      <c r="H180" s="35">
        <f t="shared" si="19"/>
        <v>58</v>
      </c>
      <c r="I180" s="35">
        <f t="shared" si="19"/>
        <v>24</v>
      </c>
      <c r="J180" s="36">
        <f t="shared" si="19"/>
        <v>17</v>
      </c>
      <c r="K180" s="37">
        <f t="shared" si="19"/>
        <v>55</v>
      </c>
      <c r="L180" s="38">
        <f t="shared" si="19"/>
        <v>63</v>
      </c>
      <c r="M180" s="39">
        <f t="shared" si="19"/>
        <v>41</v>
      </c>
    </row>
    <row r="181" spans="2:13" x14ac:dyDescent="0.15">
      <c r="B181" s="5">
        <v>42</v>
      </c>
      <c r="C181" s="29" t="s">
        <v>83</v>
      </c>
      <c r="D181" s="26">
        <f t="shared" si="19"/>
        <v>1</v>
      </c>
      <c r="E181" s="6">
        <f t="shared" si="19"/>
        <v>1</v>
      </c>
      <c r="F181" s="6">
        <f t="shared" si="19"/>
        <v>62</v>
      </c>
      <c r="G181" s="6">
        <f t="shared" si="19"/>
        <v>57</v>
      </c>
      <c r="H181" s="6">
        <f t="shared" si="19"/>
        <v>59</v>
      </c>
      <c r="I181" s="6">
        <f t="shared" si="19"/>
        <v>61</v>
      </c>
      <c r="J181" s="23">
        <f t="shared" si="19"/>
        <v>60</v>
      </c>
      <c r="K181" s="13">
        <f t="shared" si="19"/>
        <v>13</v>
      </c>
      <c r="L181" s="19">
        <f t="shared" si="19"/>
        <v>30</v>
      </c>
      <c r="M181" s="16">
        <f t="shared" si="19"/>
        <v>43</v>
      </c>
    </row>
    <row r="182" spans="2:13" x14ac:dyDescent="0.15">
      <c r="B182" s="5">
        <v>43</v>
      </c>
      <c r="C182" s="29" t="s">
        <v>84</v>
      </c>
      <c r="D182" s="26">
        <f t="shared" si="19"/>
        <v>62</v>
      </c>
      <c r="E182" s="6">
        <f t="shared" si="19"/>
        <v>7</v>
      </c>
      <c r="F182" s="6">
        <f t="shared" si="19"/>
        <v>14</v>
      </c>
      <c r="G182" s="6">
        <f t="shared" si="19"/>
        <v>60</v>
      </c>
      <c r="H182" s="6">
        <f t="shared" si="19"/>
        <v>48</v>
      </c>
      <c r="I182" s="6">
        <f t="shared" si="19"/>
        <v>60</v>
      </c>
      <c r="J182" s="23">
        <f t="shared" si="19"/>
        <v>34</v>
      </c>
      <c r="K182" s="13">
        <f t="shared" si="19"/>
        <v>56</v>
      </c>
      <c r="L182" s="19">
        <f t="shared" si="19"/>
        <v>59</v>
      </c>
      <c r="M182" s="16">
        <f t="shared" si="19"/>
        <v>45</v>
      </c>
    </row>
    <row r="183" spans="2:13" x14ac:dyDescent="0.15">
      <c r="B183" s="5">
        <v>44</v>
      </c>
      <c r="C183" s="29" t="s">
        <v>85</v>
      </c>
      <c r="D183" s="26">
        <f t="shared" si="19"/>
        <v>57</v>
      </c>
      <c r="E183" s="6">
        <f t="shared" si="19"/>
        <v>41</v>
      </c>
      <c r="F183" s="6">
        <f t="shared" si="19"/>
        <v>8</v>
      </c>
      <c r="G183" s="6">
        <f t="shared" si="19"/>
        <v>43</v>
      </c>
      <c r="H183" s="6">
        <f t="shared" si="19"/>
        <v>21</v>
      </c>
      <c r="I183" s="6">
        <f t="shared" si="19"/>
        <v>54</v>
      </c>
      <c r="J183" s="23">
        <f t="shared" si="19"/>
        <v>18</v>
      </c>
      <c r="K183" s="13">
        <f t="shared" si="19"/>
        <v>25</v>
      </c>
      <c r="L183" s="19">
        <f t="shared" si="19"/>
        <v>13</v>
      </c>
      <c r="M183" s="16">
        <f t="shared" si="19"/>
        <v>56</v>
      </c>
    </row>
    <row r="184" spans="2:13" x14ac:dyDescent="0.15">
      <c r="B184" s="5">
        <v>45</v>
      </c>
      <c r="C184" s="29" t="s">
        <v>86</v>
      </c>
      <c r="D184" s="26">
        <f t="shared" si="19"/>
        <v>12</v>
      </c>
      <c r="E184" s="6">
        <f t="shared" si="19"/>
        <v>19</v>
      </c>
      <c r="F184" s="6">
        <f t="shared" si="19"/>
        <v>36</v>
      </c>
      <c r="G184" s="6">
        <f t="shared" si="19"/>
        <v>28</v>
      </c>
      <c r="H184" s="6">
        <f t="shared" si="19"/>
        <v>9</v>
      </c>
      <c r="I184" s="6">
        <f t="shared" si="19"/>
        <v>17</v>
      </c>
      <c r="J184" s="23">
        <f t="shared" si="19"/>
        <v>1</v>
      </c>
      <c r="K184" s="13">
        <f t="shared" si="19"/>
        <v>44</v>
      </c>
      <c r="L184" s="19">
        <f t="shared" si="19"/>
        <v>29</v>
      </c>
      <c r="M184" s="16">
        <f t="shared" si="19"/>
        <v>50</v>
      </c>
    </row>
    <row r="185" spans="2:13" x14ac:dyDescent="0.15">
      <c r="B185" s="5">
        <v>46</v>
      </c>
      <c r="C185" s="29" t="s">
        <v>87</v>
      </c>
      <c r="D185" s="26">
        <f t="shared" si="19"/>
        <v>13</v>
      </c>
      <c r="E185" s="6">
        <f t="shared" si="19"/>
        <v>8</v>
      </c>
      <c r="F185" s="6">
        <f t="shared" si="19"/>
        <v>21</v>
      </c>
      <c r="G185" s="6">
        <f t="shared" si="19"/>
        <v>54</v>
      </c>
      <c r="H185" s="6">
        <f t="shared" si="19"/>
        <v>14</v>
      </c>
      <c r="I185" s="6">
        <f t="shared" si="19"/>
        <v>20</v>
      </c>
      <c r="J185" s="23">
        <f t="shared" si="19"/>
        <v>2</v>
      </c>
      <c r="K185" s="13">
        <f t="shared" si="19"/>
        <v>36</v>
      </c>
      <c r="L185" s="19">
        <f t="shared" si="19"/>
        <v>25</v>
      </c>
      <c r="M185" s="16">
        <f t="shared" si="19"/>
        <v>53</v>
      </c>
    </row>
    <row r="186" spans="2:13" x14ac:dyDescent="0.15">
      <c r="B186" s="5">
        <v>47</v>
      </c>
      <c r="C186" s="29" t="s">
        <v>88</v>
      </c>
      <c r="D186" s="26">
        <f t="shared" si="19"/>
        <v>55</v>
      </c>
      <c r="E186" s="6">
        <f t="shared" si="19"/>
        <v>20</v>
      </c>
      <c r="F186" s="6">
        <f t="shared" si="19"/>
        <v>13</v>
      </c>
      <c r="G186" s="6">
        <f t="shared" si="19"/>
        <v>62</v>
      </c>
      <c r="H186" s="6">
        <f t="shared" si="19"/>
        <v>18</v>
      </c>
      <c r="I186" s="6">
        <f t="shared" si="19"/>
        <v>56</v>
      </c>
      <c r="J186" s="23">
        <f t="shared" si="19"/>
        <v>41</v>
      </c>
      <c r="K186" s="13">
        <f t="shared" si="19"/>
        <v>63</v>
      </c>
      <c r="L186" s="19">
        <f t="shared" si="19"/>
        <v>57</v>
      </c>
      <c r="M186" s="16">
        <f t="shared" si="19"/>
        <v>48</v>
      </c>
    </row>
    <row r="187" spans="2:13" x14ac:dyDescent="0.15">
      <c r="B187" s="5">
        <v>48</v>
      </c>
      <c r="C187" s="29" t="s">
        <v>89</v>
      </c>
      <c r="D187" s="26">
        <f t="shared" si="19"/>
        <v>6</v>
      </c>
      <c r="E187" s="6">
        <f t="shared" si="19"/>
        <v>2</v>
      </c>
      <c r="F187" s="6">
        <f t="shared" si="19"/>
        <v>18</v>
      </c>
      <c r="G187" s="6">
        <f t="shared" si="19"/>
        <v>61</v>
      </c>
      <c r="H187" s="6">
        <f t="shared" si="19"/>
        <v>41</v>
      </c>
      <c r="I187" s="6">
        <f t="shared" si="19"/>
        <v>55</v>
      </c>
      <c r="J187" s="23">
        <f t="shared" si="19"/>
        <v>25</v>
      </c>
      <c r="K187" s="13">
        <f t="shared" si="19"/>
        <v>15</v>
      </c>
      <c r="L187" s="19">
        <f t="shared" si="19"/>
        <v>20</v>
      </c>
      <c r="M187" s="16">
        <f t="shared" si="19"/>
        <v>51</v>
      </c>
    </row>
    <row r="188" spans="2:13" x14ac:dyDescent="0.15">
      <c r="B188" s="5">
        <v>49</v>
      </c>
      <c r="C188" s="29" t="s">
        <v>90</v>
      </c>
      <c r="D188" s="26">
        <f t="shared" si="19"/>
        <v>17</v>
      </c>
      <c r="E188" s="6">
        <f t="shared" si="19"/>
        <v>29</v>
      </c>
      <c r="F188" s="6">
        <f t="shared" si="19"/>
        <v>12</v>
      </c>
      <c r="G188" s="6">
        <f t="shared" si="19"/>
        <v>63</v>
      </c>
      <c r="H188" s="6">
        <f t="shared" si="19"/>
        <v>2</v>
      </c>
      <c r="I188" s="6">
        <f t="shared" si="19"/>
        <v>3</v>
      </c>
      <c r="J188" s="23">
        <f t="shared" si="19"/>
        <v>3</v>
      </c>
      <c r="K188" s="13">
        <f t="shared" si="19"/>
        <v>20</v>
      </c>
      <c r="L188" s="19">
        <f t="shared" si="19"/>
        <v>10</v>
      </c>
      <c r="M188" s="16">
        <f t="shared" si="19"/>
        <v>52</v>
      </c>
    </row>
    <row r="189" spans="2:13" x14ac:dyDescent="0.15">
      <c r="B189" s="5">
        <v>50</v>
      </c>
      <c r="C189" s="29" t="s">
        <v>91</v>
      </c>
      <c r="D189" s="26">
        <f t="shared" ref="D189:M202" si="20">RANK(D121,D$72:D$134)</f>
        <v>50</v>
      </c>
      <c r="E189" s="6">
        <f t="shared" si="20"/>
        <v>36</v>
      </c>
      <c r="F189" s="6">
        <f t="shared" si="20"/>
        <v>10</v>
      </c>
      <c r="G189" s="6">
        <f t="shared" si="20"/>
        <v>59</v>
      </c>
      <c r="H189" s="6">
        <f t="shared" si="20"/>
        <v>7</v>
      </c>
      <c r="I189" s="6">
        <f t="shared" si="20"/>
        <v>43</v>
      </c>
      <c r="J189" s="23">
        <f t="shared" si="20"/>
        <v>4</v>
      </c>
      <c r="K189" s="13">
        <f t="shared" si="20"/>
        <v>14</v>
      </c>
      <c r="L189" s="19">
        <f t="shared" si="20"/>
        <v>12</v>
      </c>
      <c r="M189" s="16">
        <f t="shared" si="20"/>
        <v>54</v>
      </c>
    </row>
    <row r="190" spans="2:13" x14ac:dyDescent="0.15">
      <c r="B190" s="5">
        <v>51</v>
      </c>
      <c r="C190" s="29" t="s">
        <v>92</v>
      </c>
      <c r="D190" s="26">
        <f t="shared" si="20"/>
        <v>56</v>
      </c>
      <c r="E190" s="6">
        <f t="shared" si="20"/>
        <v>6</v>
      </c>
      <c r="F190" s="6">
        <f t="shared" si="20"/>
        <v>3</v>
      </c>
      <c r="G190" s="6">
        <f t="shared" si="20"/>
        <v>34</v>
      </c>
      <c r="H190" s="6">
        <f t="shared" si="20"/>
        <v>3</v>
      </c>
      <c r="I190" s="6">
        <f t="shared" si="20"/>
        <v>35</v>
      </c>
      <c r="J190" s="23">
        <f t="shared" si="20"/>
        <v>9</v>
      </c>
      <c r="K190" s="13">
        <f t="shared" si="20"/>
        <v>12</v>
      </c>
      <c r="L190" s="19">
        <f t="shared" si="20"/>
        <v>5</v>
      </c>
      <c r="M190" s="16">
        <f t="shared" si="20"/>
        <v>59</v>
      </c>
    </row>
    <row r="191" spans="2:13" x14ac:dyDescent="0.15">
      <c r="B191" s="5">
        <v>52</v>
      </c>
      <c r="C191" s="29" t="s">
        <v>93</v>
      </c>
      <c r="D191" s="26">
        <f t="shared" si="20"/>
        <v>26</v>
      </c>
      <c r="E191" s="6">
        <f t="shared" si="20"/>
        <v>23</v>
      </c>
      <c r="F191" s="6">
        <f t="shared" si="20"/>
        <v>6</v>
      </c>
      <c r="G191" s="6">
        <f t="shared" si="20"/>
        <v>2</v>
      </c>
      <c r="H191" s="6">
        <f t="shared" si="20"/>
        <v>16</v>
      </c>
      <c r="I191" s="6">
        <f t="shared" si="20"/>
        <v>1</v>
      </c>
      <c r="J191" s="23">
        <f t="shared" si="20"/>
        <v>7</v>
      </c>
      <c r="K191" s="13">
        <f t="shared" si="20"/>
        <v>8</v>
      </c>
      <c r="L191" s="19">
        <f t="shared" si="20"/>
        <v>3</v>
      </c>
      <c r="M191" s="16">
        <f t="shared" si="20"/>
        <v>61</v>
      </c>
    </row>
    <row r="192" spans="2:13" x14ac:dyDescent="0.15">
      <c r="B192" s="5">
        <v>53</v>
      </c>
      <c r="C192" s="29" t="s">
        <v>94</v>
      </c>
      <c r="D192" s="26">
        <f t="shared" si="20"/>
        <v>58</v>
      </c>
      <c r="E192" s="6">
        <f t="shared" si="20"/>
        <v>4</v>
      </c>
      <c r="F192" s="6">
        <f t="shared" si="20"/>
        <v>5</v>
      </c>
      <c r="G192" s="6">
        <f t="shared" si="20"/>
        <v>21</v>
      </c>
      <c r="H192" s="6">
        <f t="shared" si="20"/>
        <v>8</v>
      </c>
      <c r="I192" s="6">
        <f t="shared" si="20"/>
        <v>36</v>
      </c>
      <c r="J192" s="23">
        <f t="shared" si="20"/>
        <v>31</v>
      </c>
      <c r="K192" s="13">
        <f t="shared" si="20"/>
        <v>32</v>
      </c>
      <c r="L192" s="19">
        <f t="shared" si="20"/>
        <v>9</v>
      </c>
      <c r="M192" s="16">
        <f t="shared" si="20"/>
        <v>60</v>
      </c>
    </row>
    <row r="193" spans="2:13" x14ac:dyDescent="0.15">
      <c r="B193" s="5">
        <v>54</v>
      </c>
      <c r="C193" s="29" t="s">
        <v>95</v>
      </c>
      <c r="D193" s="26">
        <f t="shared" si="20"/>
        <v>54</v>
      </c>
      <c r="E193" s="6">
        <f t="shared" si="20"/>
        <v>11</v>
      </c>
      <c r="F193" s="6">
        <f t="shared" si="20"/>
        <v>4</v>
      </c>
      <c r="G193" s="6">
        <f t="shared" si="20"/>
        <v>7</v>
      </c>
      <c r="H193" s="6">
        <f t="shared" si="20"/>
        <v>12</v>
      </c>
      <c r="I193" s="6">
        <f t="shared" si="20"/>
        <v>14</v>
      </c>
      <c r="J193" s="23">
        <f t="shared" si="20"/>
        <v>20</v>
      </c>
      <c r="K193" s="13">
        <f t="shared" si="20"/>
        <v>24</v>
      </c>
      <c r="L193" s="19">
        <f t="shared" si="20"/>
        <v>4</v>
      </c>
      <c r="M193" s="16">
        <f t="shared" si="20"/>
        <v>62</v>
      </c>
    </row>
    <row r="194" spans="2:13" x14ac:dyDescent="0.15">
      <c r="B194" s="5">
        <v>55</v>
      </c>
      <c r="C194" s="29" t="s">
        <v>96</v>
      </c>
      <c r="D194" s="26">
        <f t="shared" si="20"/>
        <v>61</v>
      </c>
      <c r="E194" s="6">
        <f t="shared" si="20"/>
        <v>3</v>
      </c>
      <c r="F194" s="6">
        <f t="shared" si="20"/>
        <v>2</v>
      </c>
      <c r="G194" s="6">
        <f t="shared" si="20"/>
        <v>47</v>
      </c>
      <c r="H194" s="6">
        <f t="shared" si="20"/>
        <v>4</v>
      </c>
      <c r="I194" s="6">
        <f t="shared" si="20"/>
        <v>4</v>
      </c>
      <c r="J194" s="23">
        <f t="shared" si="20"/>
        <v>21</v>
      </c>
      <c r="K194" s="13">
        <f t="shared" si="20"/>
        <v>2</v>
      </c>
      <c r="L194" s="19">
        <f t="shared" si="20"/>
        <v>2</v>
      </c>
      <c r="M194" s="16">
        <f t="shared" si="20"/>
        <v>58</v>
      </c>
    </row>
    <row r="195" spans="2:13" x14ac:dyDescent="0.15">
      <c r="B195" s="5">
        <v>56</v>
      </c>
      <c r="C195" s="29" t="s">
        <v>97</v>
      </c>
      <c r="D195" s="26">
        <f t="shared" si="20"/>
        <v>63</v>
      </c>
      <c r="E195" s="6">
        <f t="shared" si="20"/>
        <v>22</v>
      </c>
      <c r="F195" s="6">
        <f t="shared" si="20"/>
        <v>1</v>
      </c>
      <c r="G195" s="6">
        <f t="shared" si="20"/>
        <v>22</v>
      </c>
      <c r="H195" s="6">
        <f t="shared" si="20"/>
        <v>1</v>
      </c>
      <c r="I195" s="6">
        <f t="shared" si="20"/>
        <v>13</v>
      </c>
      <c r="J195" s="23">
        <f t="shared" si="20"/>
        <v>6</v>
      </c>
      <c r="K195" s="13">
        <f t="shared" si="20"/>
        <v>1</v>
      </c>
      <c r="L195" s="19">
        <f t="shared" si="20"/>
        <v>1</v>
      </c>
      <c r="M195" s="16">
        <f t="shared" si="20"/>
        <v>63</v>
      </c>
    </row>
    <row r="196" spans="2:13" x14ac:dyDescent="0.15">
      <c r="B196" s="5">
        <v>57</v>
      </c>
      <c r="C196" s="29" t="s">
        <v>98</v>
      </c>
      <c r="D196" s="26">
        <f t="shared" si="20"/>
        <v>10</v>
      </c>
      <c r="E196" s="6">
        <f t="shared" si="20"/>
        <v>5</v>
      </c>
      <c r="F196" s="6">
        <f t="shared" si="20"/>
        <v>11</v>
      </c>
      <c r="G196" s="6">
        <f t="shared" si="20"/>
        <v>37</v>
      </c>
      <c r="H196" s="6">
        <f t="shared" si="20"/>
        <v>5</v>
      </c>
      <c r="I196" s="6">
        <f t="shared" si="20"/>
        <v>39</v>
      </c>
      <c r="J196" s="23">
        <f t="shared" si="20"/>
        <v>16</v>
      </c>
      <c r="K196" s="13">
        <f t="shared" si="20"/>
        <v>3</v>
      </c>
      <c r="L196" s="19">
        <f t="shared" si="20"/>
        <v>7</v>
      </c>
      <c r="M196" s="16">
        <f t="shared" si="20"/>
        <v>57</v>
      </c>
    </row>
    <row r="197" spans="2:13" x14ac:dyDescent="0.15">
      <c r="B197" s="5">
        <v>58</v>
      </c>
      <c r="C197" s="29" t="s">
        <v>99</v>
      </c>
      <c r="D197" s="26">
        <f t="shared" si="20"/>
        <v>40</v>
      </c>
      <c r="E197" s="6">
        <f t="shared" si="20"/>
        <v>9</v>
      </c>
      <c r="F197" s="6">
        <f t="shared" si="20"/>
        <v>7</v>
      </c>
      <c r="G197" s="6">
        <f t="shared" si="20"/>
        <v>53</v>
      </c>
      <c r="H197" s="6">
        <f t="shared" si="20"/>
        <v>13</v>
      </c>
      <c r="I197" s="6">
        <f t="shared" si="20"/>
        <v>5</v>
      </c>
      <c r="J197" s="23">
        <f t="shared" si="20"/>
        <v>60</v>
      </c>
      <c r="K197" s="13">
        <f t="shared" si="20"/>
        <v>22</v>
      </c>
      <c r="L197" s="19">
        <f t="shared" si="20"/>
        <v>8</v>
      </c>
      <c r="M197" s="16">
        <f t="shared" si="20"/>
        <v>55</v>
      </c>
    </row>
    <row r="198" spans="2:13" x14ac:dyDescent="0.15">
      <c r="B198" s="5">
        <v>59</v>
      </c>
      <c r="C198" s="29" t="s">
        <v>100</v>
      </c>
      <c r="D198" s="26">
        <f t="shared" si="20"/>
        <v>51</v>
      </c>
      <c r="E198" s="6">
        <f t="shared" si="20"/>
        <v>34</v>
      </c>
      <c r="F198" s="6">
        <f t="shared" si="20"/>
        <v>27</v>
      </c>
      <c r="G198" s="6">
        <f t="shared" si="20"/>
        <v>52</v>
      </c>
      <c r="H198" s="6">
        <f t="shared" si="20"/>
        <v>26</v>
      </c>
      <c r="I198" s="6">
        <f t="shared" si="20"/>
        <v>15</v>
      </c>
      <c r="J198" s="23">
        <f t="shared" si="20"/>
        <v>11</v>
      </c>
      <c r="K198" s="13">
        <f t="shared" si="20"/>
        <v>39</v>
      </c>
      <c r="L198" s="19">
        <f t="shared" si="20"/>
        <v>44</v>
      </c>
      <c r="M198" s="16">
        <f t="shared" si="20"/>
        <v>47</v>
      </c>
    </row>
    <row r="199" spans="2:13" x14ac:dyDescent="0.15">
      <c r="B199" s="5">
        <v>60</v>
      </c>
      <c r="C199" s="29" t="s">
        <v>101</v>
      </c>
      <c r="D199" s="26">
        <f t="shared" si="20"/>
        <v>19</v>
      </c>
      <c r="E199" s="6">
        <f t="shared" si="20"/>
        <v>12</v>
      </c>
      <c r="F199" s="6">
        <f t="shared" si="20"/>
        <v>30</v>
      </c>
      <c r="G199" s="6">
        <f t="shared" si="20"/>
        <v>51</v>
      </c>
      <c r="H199" s="6">
        <f t="shared" si="20"/>
        <v>6</v>
      </c>
      <c r="I199" s="6">
        <f t="shared" si="20"/>
        <v>49</v>
      </c>
      <c r="J199" s="23">
        <f t="shared" si="20"/>
        <v>33</v>
      </c>
      <c r="K199" s="13">
        <f t="shared" si="20"/>
        <v>38</v>
      </c>
      <c r="L199" s="19">
        <f t="shared" si="20"/>
        <v>33</v>
      </c>
      <c r="M199" s="16">
        <f t="shared" si="20"/>
        <v>46</v>
      </c>
    </row>
    <row r="200" spans="2:13" x14ac:dyDescent="0.15">
      <c r="B200" s="5">
        <v>61</v>
      </c>
      <c r="C200" s="29" t="s">
        <v>102</v>
      </c>
      <c r="D200" s="26">
        <f t="shared" si="20"/>
        <v>60</v>
      </c>
      <c r="E200" s="6">
        <f t="shared" si="20"/>
        <v>60</v>
      </c>
      <c r="F200" s="6">
        <f t="shared" si="20"/>
        <v>15</v>
      </c>
      <c r="G200" s="6">
        <f t="shared" si="20"/>
        <v>50</v>
      </c>
      <c r="H200" s="6">
        <f t="shared" si="20"/>
        <v>46</v>
      </c>
      <c r="I200" s="6">
        <f t="shared" si="20"/>
        <v>59</v>
      </c>
      <c r="J200" s="23">
        <f t="shared" si="20"/>
        <v>50</v>
      </c>
      <c r="K200" s="13">
        <f t="shared" si="20"/>
        <v>49</v>
      </c>
      <c r="L200" s="19">
        <f t="shared" si="20"/>
        <v>49</v>
      </c>
      <c r="M200" s="16">
        <f t="shared" si="20"/>
        <v>44</v>
      </c>
    </row>
    <row r="201" spans="2:13" x14ac:dyDescent="0.15">
      <c r="B201" s="5">
        <v>62</v>
      </c>
      <c r="C201" s="29" t="s">
        <v>103</v>
      </c>
      <c r="D201" s="26">
        <f t="shared" si="20"/>
        <v>48</v>
      </c>
      <c r="E201" s="6">
        <f t="shared" si="20"/>
        <v>32</v>
      </c>
      <c r="F201" s="6">
        <f t="shared" si="20"/>
        <v>28</v>
      </c>
      <c r="G201" s="6">
        <f t="shared" si="20"/>
        <v>56</v>
      </c>
      <c r="H201" s="6">
        <f t="shared" si="20"/>
        <v>42</v>
      </c>
      <c r="I201" s="6">
        <f t="shared" si="20"/>
        <v>45</v>
      </c>
      <c r="J201" s="23">
        <f t="shared" si="20"/>
        <v>49</v>
      </c>
      <c r="K201" s="13">
        <f t="shared" si="20"/>
        <v>50</v>
      </c>
      <c r="L201" s="19">
        <f t="shared" si="20"/>
        <v>56</v>
      </c>
      <c r="M201" s="16">
        <f t="shared" si="20"/>
        <v>42</v>
      </c>
    </row>
    <row r="202" spans="2:13" ht="12.75" thickBot="1" x14ac:dyDescent="0.2">
      <c r="B202" s="11">
        <v>63</v>
      </c>
      <c r="C202" s="30" t="s">
        <v>104</v>
      </c>
      <c r="D202" s="27">
        <f t="shared" si="20"/>
        <v>59</v>
      </c>
      <c r="E202" s="12">
        <f t="shared" si="20"/>
        <v>35</v>
      </c>
      <c r="F202" s="12">
        <f t="shared" si="20"/>
        <v>16</v>
      </c>
      <c r="G202" s="12">
        <f t="shared" si="20"/>
        <v>40</v>
      </c>
      <c r="H202" s="12">
        <f t="shared" si="20"/>
        <v>25</v>
      </c>
      <c r="I202" s="12">
        <f t="shared" si="20"/>
        <v>26</v>
      </c>
      <c r="J202" s="24">
        <f t="shared" si="20"/>
        <v>53</v>
      </c>
      <c r="K202" s="14">
        <f t="shared" si="20"/>
        <v>37</v>
      </c>
      <c r="L202" s="20">
        <f t="shared" si="20"/>
        <v>36</v>
      </c>
      <c r="M202" s="17">
        <f t="shared" si="20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令和３年度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0.41804998504147955</v>
      </c>
      <c r="E208" s="87">
        <f t="shared" ref="E208:L208" si="21">+E4/$L4</f>
        <v>4.4632921942706918E-2</v>
      </c>
      <c r="F208" s="87">
        <f t="shared" si="21"/>
        <v>2.3754884132783826E-2</v>
      </c>
      <c r="G208" s="87">
        <f t="shared" si="21"/>
        <v>0.24577977538379595</v>
      </c>
      <c r="H208" s="87">
        <f t="shared" si="21"/>
        <v>4.4064252179923533E-2</v>
      </c>
      <c r="I208" s="87">
        <f t="shared" si="21"/>
        <v>8.572801191440034E-2</v>
      </c>
      <c r="J208" s="88">
        <f t="shared" si="21"/>
        <v>2.8925776924201896E-2</v>
      </c>
      <c r="K208" s="89">
        <f t="shared" si="21"/>
        <v>0.13799016940490988</v>
      </c>
      <c r="L208" s="90">
        <f t="shared" si="21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22">+D5/$L5</f>
        <v>0.42648171811753627</v>
      </c>
      <c r="E209" s="92">
        <f t="shared" si="22"/>
        <v>5.9548403791272644E-2</v>
      </c>
      <c r="F209" s="92">
        <f t="shared" si="22"/>
        <v>3.0959291792630985E-2</v>
      </c>
      <c r="G209" s="92">
        <f t="shared" si="22"/>
        <v>0.25357264156282788</v>
      </c>
      <c r="H209" s="92">
        <f t="shared" si="22"/>
        <v>5.8663211200559562E-2</v>
      </c>
      <c r="I209" s="92">
        <f t="shared" si="22"/>
        <v>6.6147559280637799E-2</v>
      </c>
      <c r="J209" s="93">
        <f t="shared" si="22"/>
        <v>2.7644619626070486E-2</v>
      </c>
      <c r="K209" s="94">
        <f t="shared" si="22"/>
        <v>0.10462717425453485</v>
      </c>
      <c r="L209" s="95">
        <f t="shared" si="22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22"/>
        <v>0.38042046031150184</v>
      </c>
      <c r="E210" s="92">
        <f t="shared" si="22"/>
        <v>5.8779050010762807E-2</v>
      </c>
      <c r="F210" s="92">
        <f t="shared" si="22"/>
        <v>7.7833012727583084E-2</v>
      </c>
      <c r="G210" s="92">
        <f t="shared" si="22"/>
        <v>0.22994852016600992</v>
      </c>
      <c r="H210" s="92">
        <f t="shared" si="22"/>
        <v>6.2978070769217714E-2</v>
      </c>
      <c r="I210" s="92">
        <f t="shared" si="22"/>
        <v>3.3049829367866476E-2</v>
      </c>
      <c r="J210" s="93">
        <f t="shared" si="22"/>
        <v>1.265840490553697E-2</v>
      </c>
      <c r="K210" s="94">
        <f t="shared" si="22"/>
        <v>0.15699105664705817</v>
      </c>
      <c r="L210" s="95">
        <f t="shared" si="22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22"/>
        <v>0.39412518874951369</v>
      </c>
      <c r="E211" s="92">
        <f t="shared" si="22"/>
        <v>5.097254680184804E-2</v>
      </c>
      <c r="F211" s="92">
        <f t="shared" si="22"/>
        <v>3.4072365656867505E-2</v>
      </c>
      <c r="G211" s="92">
        <f t="shared" si="22"/>
        <v>0.26567039048861057</v>
      </c>
      <c r="H211" s="92">
        <f t="shared" si="22"/>
        <v>5.2604179073597636E-2</v>
      </c>
      <c r="I211" s="92">
        <f t="shared" si="22"/>
        <v>7.4719933453894605E-2</v>
      </c>
      <c r="J211" s="93">
        <f t="shared" si="22"/>
        <v>2.1858047838802283E-2</v>
      </c>
      <c r="K211" s="94">
        <f t="shared" si="22"/>
        <v>0.12783539577566794</v>
      </c>
      <c r="L211" s="95">
        <f t="shared" si="22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22"/>
        <v>0.32619639986900889</v>
      </c>
      <c r="E212" s="92">
        <f t="shared" si="22"/>
        <v>5.8582599122716537E-2</v>
      </c>
      <c r="F212" s="92">
        <f t="shared" si="22"/>
        <v>0.16696939844331557</v>
      </c>
      <c r="G212" s="92">
        <f t="shared" si="22"/>
        <v>0.22445148721052424</v>
      </c>
      <c r="H212" s="92">
        <f t="shared" si="22"/>
        <v>5.9362925001666941E-2</v>
      </c>
      <c r="I212" s="92">
        <f t="shared" si="22"/>
        <v>5.3354742677151533E-2</v>
      </c>
      <c r="J212" s="93">
        <f t="shared" si="22"/>
        <v>4.334210097037116E-2</v>
      </c>
      <c r="K212" s="94">
        <f t="shared" si="22"/>
        <v>0.11108244767561631</v>
      </c>
      <c r="L212" s="95">
        <f t="shared" si="2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22"/>
        <v>0.25408432928822083</v>
      </c>
      <c r="E213" s="92">
        <f t="shared" si="22"/>
        <v>4.199106413640126E-2</v>
      </c>
      <c r="F213" s="92">
        <f t="shared" si="22"/>
        <v>0.23208444508513223</v>
      </c>
      <c r="G213" s="92">
        <f t="shared" si="22"/>
        <v>0.17498234558673709</v>
      </c>
      <c r="H213" s="92">
        <f t="shared" si="22"/>
        <v>5.0332451663227619E-2</v>
      </c>
      <c r="I213" s="92">
        <f t="shared" si="22"/>
        <v>7.0744066122286564E-2</v>
      </c>
      <c r="J213" s="93">
        <f t="shared" si="22"/>
        <v>2.2757872206655542E-2</v>
      </c>
      <c r="K213" s="94">
        <f t="shared" si="22"/>
        <v>0.17578129811799439</v>
      </c>
      <c r="L213" s="95">
        <f t="shared" si="22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22"/>
        <v>0.41876869685515344</v>
      </c>
      <c r="E214" s="92">
        <f t="shared" si="22"/>
        <v>5.7750872282949318E-2</v>
      </c>
      <c r="F214" s="92">
        <f t="shared" si="22"/>
        <v>2.9186618582423707E-2</v>
      </c>
      <c r="G214" s="92">
        <f t="shared" si="22"/>
        <v>0.24085609445940234</v>
      </c>
      <c r="H214" s="92">
        <f t="shared" si="22"/>
        <v>5.6037240153790573E-2</v>
      </c>
      <c r="I214" s="92">
        <f t="shared" si="22"/>
        <v>5.9344905325667108E-2</v>
      </c>
      <c r="J214" s="93">
        <f t="shared" si="22"/>
        <v>2.4196027884666436E-2</v>
      </c>
      <c r="K214" s="94">
        <f t="shared" si="22"/>
        <v>0.1380555723406135</v>
      </c>
      <c r="L214" s="95">
        <f t="shared" si="22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22"/>
        <v>0.32712649687565337</v>
      </c>
      <c r="E215" s="92">
        <f t="shared" si="22"/>
        <v>4.8557885891927166E-2</v>
      </c>
      <c r="F215" s="92">
        <f t="shared" si="22"/>
        <v>0.12551858517053421</v>
      </c>
      <c r="G215" s="92">
        <f t="shared" si="22"/>
        <v>0.2031318513378618</v>
      </c>
      <c r="H215" s="92">
        <f t="shared" si="22"/>
        <v>4.7932492221632088E-2</v>
      </c>
      <c r="I215" s="92">
        <f t="shared" si="22"/>
        <v>0.10061565500728953</v>
      </c>
      <c r="J215" s="93">
        <f t="shared" si="22"/>
        <v>4.4349341517815694E-2</v>
      </c>
      <c r="K215" s="94">
        <f t="shared" si="22"/>
        <v>0.14711703349510183</v>
      </c>
      <c r="L215" s="95">
        <f t="shared" si="22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22"/>
        <v>0.30259767958146278</v>
      </c>
      <c r="E216" s="92">
        <f t="shared" si="22"/>
        <v>4.9153931610662303E-2</v>
      </c>
      <c r="F216" s="92">
        <f t="shared" si="22"/>
        <v>0.12971519356792266</v>
      </c>
      <c r="G216" s="92">
        <f t="shared" si="22"/>
        <v>0.17775595329406466</v>
      </c>
      <c r="H216" s="92">
        <f t="shared" si="22"/>
        <v>4.9983920422726542E-2</v>
      </c>
      <c r="I216" s="92">
        <f t="shared" si="22"/>
        <v>3.7263091917886959E-2</v>
      </c>
      <c r="J216" s="93">
        <f t="shared" si="22"/>
        <v>2.9727715307695957E-2</v>
      </c>
      <c r="K216" s="94">
        <f t="shared" si="22"/>
        <v>0.2535302296052741</v>
      </c>
      <c r="L216" s="95">
        <f t="shared" si="22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22"/>
        <v>0.33056916388341934</v>
      </c>
      <c r="E217" s="92">
        <f t="shared" si="22"/>
        <v>5.2291979914878085E-2</v>
      </c>
      <c r="F217" s="92">
        <f t="shared" si="22"/>
        <v>0.14148648106627537</v>
      </c>
      <c r="G217" s="92">
        <f t="shared" si="22"/>
        <v>0.22541079834463584</v>
      </c>
      <c r="H217" s="92">
        <f t="shared" si="22"/>
        <v>6.3350295425889422E-2</v>
      </c>
      <c r="I217" s="92">
        <f t="shared" si="22"/>
        <v>4.538549254370132E-2</v>
      </c>
      <c r="J217" s="93">
        <f t="shared" si="22"/>
        <v>3.0111679272447019E-2</v>
      </c>
      <c r="K217" s="94">
        <f t="shared" si="22"/>
        <v>0.14150578882120066</v>
      </c>
      <c r="L217" s="95">
        <f t="shared" si="22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22"/>
        <v>0.35552864721898142</v>
      </c>
      <c r="E218" s="92">
        <f t="shared" si="22"/>
        <v>5.6442700081270412E-2</v>
      </c>
      <c r="F218" s="92">
        <f t="shared" si="22"/>
        <v>8.4307827021441781E-2</v>
      </c>
      <c r="G218" s="92">
        <f t="shared" si="22"/>
        <v>0.23461047495896509</v>
      </c>
      <c r="H218" s="92">
        <f t="shared" si="22"/>
        <v>5.8970429686227975E-2</v>
      </c>
      <c r="I218" s="92">
        <f t="shared" si="22"/>
        <v>6.9731206624744413E-2</v>
      </c>
      <c r="J218" s="93">
        <f t="shared" si="22"/>
        <v>4.6556920863557089E-2</v>
      </c>
      <c r="K218" s="94">
        <f t="shared" si="22"/>
        <v>0.14040871440836888</v>
      </c>
      <c r="L218" s="95">
        <f t="shared" si="22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22"/>
        <v>0.31671592935057075</v>
      </c>
      <c r="E219" s="92">
        <f t="shared" si="22"/>
        <v>5.4913339210711662E-2</v>
      </c>
      <c r="F219" s="92">
        <f t="shared" si="22"/>
        <v>0.12387541099524602</v>
      </c>
      <c r="G219" s="92">
        <f t="shared" si="22"/>
        <v>0.26171422486934293</v>
      </c>
      <c r="H219" s="92">
        <f t="shared" si="22"/>
        <v>5.984101234242778E-2</v>
      </c>
      <c r="I219" s="92">
        <f t="shared" si="22"/>
        <v>7.495548767677529E-2</v>
      </c>
      <c r="J219" s="93">
        <f t="shared" si="22"/>
        <v>4.878171011694616E-2</v>
      </c>
      <c r="K219" s="94">
        <f t="shared" si="22"/>
        <v>0.10798459555492555</v>
      </c>
      <c r="L219" s="95">
        <f t="shared" si="22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22"/>
        <v>0.37538174877423325</v>
      </c>
      <c r="E220" s="92">
        <f t="shared" si="22"/>
        <v>6.3246410771137462E-2</v>
      </c>
      <c r="F220" s="92">
        <f t="shared" si="22"/>
        <v>6.2206472630034877E-2</v>
      </c>
      <c r="G220" s="92">
        <f t="shared" si="22"/>
        <v>0.21676423331197883</v>
      </c>
      <c r="H220" s="92">
        <f t="shared" si="22"/>
        <v>5.4972740900448645E-2</v>
      </c>
      <c r="I220" s="92">
        <f t="shared" si="22"/>
        <v>7.5466817460784569E-2</v>
      </c>
      <c r="J220" s="93">
        <f t="shared" si="22"/>
        <v>4.6111434086781707E-2</v>
      </c>
      <c r="K220" s="94">
        <f t="shared" si="22"/>
        <v>0.15196157615138239</v>
      </c>
      <c r="L220" s="95">
        <f t="shared" si="22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22"/>
        <v>0.32973242439504236</v>
      </c>
      <c r="E221" s="92">
        <f t="shared" si="22"/>
        <v>5.3213835377727038E-2</v>
      </c>
      <c r="F221" s="92">
        <f t="shared" si="22"/>
        <v>0.10029891718941832</v>
      </c>
      <c r="G221" s="92">
        <f t="shared" si="22"/>
        <v>0.20991938501975388</v>
      </c>
      <c r="H221" s="92">
        <f t="shared" si="22"/>
        <v>5.3572191969143201E-2</v>
      </c>
      <c r="I221" s="92">
        <f t="shared" si="22"/>
        <v>6.508375134187766E-2</v>
      </c>
      <c r="J221" s="93">
        <f t="shared" si="22"/>
        <v>4.081481594779196E-2</v>
      </c>
      <c r="K221" s="94">
        <f t="shared" si="22"/>
        <v>0.18817949470703754</v>
      </c>
      <c r="L221" s="95">
        <f t="shared" si="22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22"/>
        <v>0.31242799391831683</v>
      </c>
      <c r="E222" s="97">
        <f t="shared" si="22"/>
        <v>5.2385472595951964E-2</v>
      </c>
      <c r="F222" s="97">
        <f t="shared" si="22"/>
        <v>0.15726444668720024</v>
      </c>
      <c r="G222" s="97">
        <f t="shared" si="22"/>
        <v>0.20973012351578396</v>
      </c>
      <c r="H222" s="97">
        <f t="shared" si="22"/>
        <v>5.694994146272353E-2</v>
      </c>
      <c r="I222" s="97">
        <f t="shared" si="22"/>
        <v>8.7001003417814138E-2</v>
      </c>
      <c r="J222" s="98">
        <f t="shared" si="22"/>
        <v>4.182125459418156E-2</v>
      </c>
      <c r="K222" s="99">
        <f t="shared" si="22"/>
        <v>0.12424101840220933</v>
      </c>
      <c r="L222" s="100">
        <f t="shared" si="2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22"/>
        <v>0.30724069063001752</v>
      </c>
      <c r="E223" s="92">
        <f t="shared" si="22"/>
        <v>5.1475223459106614E-2</v>
      </c>
      <c r="F223" s="92">
        <f t="shared" si="22"/>
        <v>0.12165232792358892</v>
      </c>
      <c r="G223" s="92">
        <f t="shared" si="22"/>
        <v>0.22548404113476408</v>
      </c>
      <c r="H223" s="92">
        <f t="shared" si="22"/>
        <v>6.027612084594923E-2</v>
      </c>
      <c r="I223" s="92">
        <f t="shared" si="22"/>
        <v>5.5692364357499829E-2</v>
      </c>
      <c r="J223" s="93">
        <f t="shared" si="22"/>
        <v>2.8623633919909762E-2</v>
      </c>
      <c r="K223" s="94">
        <f t="shared" si="22"/>
        <v>0.17817923164907379</v>
      </c>
      <c r="L223" s="95">
        <f t="shared" si="22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22"/>
        <v>0.39601481644012287</v>
      </c>
      <c r="E224" s="97">
        <f t="shared" si="22"/>
        <v>6.1126671025375785E-2</v>
      </c>
      <c r="F224" s="97">
        <f t="shared" si="22"/>
        <v>6.0693595495063223E-2</v>
      </c>
      <c r="G224" s="97">
        <f t="shared" si="22"/>
        <v>0.24474020693875867</v>
      </c>
      <c r="H224" s="97">
        <f t="shared" si="22"/>
        <v>6.1981319299516599E-2</v>
      </c>
      <c r="I224" s="97">
        <f t="shared" si="22"/>
        <v>7.6253836582953954E-2</v>
      </c>
      <c r="J224" s="98">
        <f t="shared" si="22"/>
        <v>3.1682103535467167E-2</v>
      </c>
      <c r="K224" s="99">
        <f t="shared" si="22"/>
        <v>9.9189554218208867E-2</v>
      </c>
      <c r="L224" s="100">
        <f t="shared" si="22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23">+D21/$L21</f>
        <v>0.37762470668778203</v>
      </c>
      <c r="E225" s="92">
        <f t="shared" si="23"/>
        <v>5.3202107266710021E-2</v>
      </c>
      <c r="F225" s="92">
        <f t="shared" si="23"/>
        <v>4.9041808879108209E-2</v>
      </c>
      <c r="G225" s="92">
        <f t="shared" si="23"/>
        <v>0.23763003647430619</v>
      </c>
      <c r="H225" s="92">
        <f t="shared" si="23"/>
        <v>5.2176351619342469E-2</v>
      </c>
      <c r="I225" s="92">
        <f t="shared" si="23"/>
        <v>9.7711747398928628E-2</v>
      </c>
      <c r="J225" s="93">
        <f t="shared" si="23"/>
        <v>4.2374638501829223E-2</v>
      </c>
      <c r="K225" s="94">
        <f t="shared" si="23"/>
        <v>0.13261324167382246</v>
      </c>
      <c r="L225" s="95">
        <f t="shared" si="23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23"/>
        <v>0.36881309973140902</v>
      </c>
      <c r="E226" s="92">
        <f t="shared" si="23"/>
        <v>5.4803801189849552E-2</v>
      </c>
      <c r="F226" s="92">
        <f t="shared" si="23"/>
        <v>4.888603329230036E-2</v>
      </c>
      <c r="G226" s="92">
        <f t="shared" si="23"/>
        <v>0.25518420892627541</v>
      </c>
      <c r="H226" s="92">
        <f t="shared" si="23"/>
        <v>5.5611628081259128E-2</v>
      </c>
      <c r="I226" s="92">
        <f t="shared" si="23"/>
        <v>7.5278550283054579E-2</v>
      </c>
      <c r="J226" s="93">
        <f t="shared" si="23"/>
        <v>4.6147396760372224E-2</v>
      </c>
      <c r="K226" s="94">
        <f t="shared" si="23"/>
        <v>0.14142267849585191</v>
      </c>
      <c r="L226" s="95">
        <f t="shared" si="23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23"/>
        <v>0.35689385887712233</v>
      </c>
      <c r="E227" s="92">
        <f t="shared" si="23"/>
        <v>4.6972076227892956E-2</v>
      </c>
      <c r="F227" s="92">
        <f t="shared" si="23"/>
        <v>6.5095574336780149E-2</v>
      </c>
      <c r="G227" s="92">
        <f t="shared" si="23"/>
        <v>0.25357259941672128</v>
      </c>
      <c r="H227" s="92">
        <f t="shared" si="23"/>
        <v>5.0232834836995519E-2</v>
      </c>
      <c r="I227" s="92">
        <f t="shared" si="23"/>
        <v>9.5918251828066708E-2</v>
      </c>
      <c r="J227" s="93">
        <f t="shared" si="23"/>
        <v>2.7819172737474692E-2</v>
      </c>
      <c r="K227" s="94">
        <f t="shared" si="23"/>
        <v>0.13131480447642105</v>
      </c>
      <c r="L227" s="95">
        <f t="shared" si="23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23"/>
        <v>0.43636576247165626</v>
      </c>
      <c r="E228" s="92">
        <f t="shared" si="23"/>
        <v>4.8922435227397948E-2</v>
      </c>
      <c r="F228" s="92">
        <f t="shared" si="23"/>
        <v>3.5234625563213294E-4</v>
      </c>
      <c r="G228" s="92">
        <f t="shared" si="23"/>
        <v>0.23612031614845075</v>
      </c>
      <c r="H228" s="92">
        <f t="shared" si="23"/>
        <v>5.0066862984711392E-2</v>
      </c>
      <c r="I228" s="92">
        <f t="shared" si="23"/>
        <v>2.9162342590844957E-2</v>
      </c>
      <c r="J228" s="93">
        <f t="shared" si="23"/>
        <v>0</v>
      </c>
      <c r="K228" s="94">
        <f t="shared" si="23"/>
        <v>0.19900993432130654</v>
      </c>
      <c r="L228" s="95">
        <f t="shared" si="23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23"/>
        <v>0.40763589476776158</v>
      </c>
      <c r="E229" s="92">
        <f t="shared" si="23"/>
        <v>6.2968993548326316E-2</v>
      </c>
      <c r="F229" s="92">
        <f t="shared" si="23"/>
        <v>5.47106745207376E-2</v>
      </c>
      <c r="G229" s="92">
        <f t="shared" si="23"/>
        <v>0.24065655514750445</v>
      </c>
      <c r="H229" s="92">
        <f t="shared" si="23"/>
        <v>6.6583691621190391E-2</v>
      </c>
      <c r="I229" s="92">
        <f t="shared" si="23"/>
        <v>7.7030490015970607E-2</v>
      </c>
      <c r="J229" s="93">
        <f t="shared" si="23"/>
        <v>4.6145993011151083E-2</v>
      </c>
      <c r="K229" s="94">
        <f t="shared" si="23"/>
        <v>9.0413700378509057E-2</v>
      </c>
      <c r="L229" s="95">
        <f t="shared" si="23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23"/>
        <v>0.43032025840437782</v>
      </c>
      <c r="E230" s="92">
        <f t="shared" si="23"/>
        <v>5.4785250486923051E-2</v>
      </c>
      <c r="F230" s="92">
        <f t="shared" si="23"/>
        <v>2.1092163615684698E-2</v>
      </c>
      <c r="G230" s="92">
        <f t="shared" si="23"/>
        <v>0.26304089106438233</v>
      </c>
      <c r="H230" s="92">
        <f t="shared" si="23"/>
        <v>6.2382813368328405E-2</v>
      </c>
      <c r="I230" s="92">
        <f t="shared" si="23"/>
        <v>4.3939223447151531E-2</v>
      </c>
      <c r="J230" s="93">
        <f t="shared" si="23"/>
        <v>1.5356152424983832E-2</v>
      </c>
      <c r="K230" s="94">
        <f t="shared" si="23"/>
        <v>0.12443939961315217</v>
      </c>
      <c r="L230" s="95">
        <f t="shared" si="23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23"/>
        <v>0.33515041027667369</v>
      </c>
      <c r="E231" s="92">
        <f t="shared" si="23"/>
        <v>4.4504678991556662E-2</v>
      </c>
      <c r="F231" s="92">
        <f t="shared" si="23"/>
        <v>7.9203854105242499E-2</v>
      </c>
      <c r="G231" s="92">
        <f t="shared" si="23"/>
        <v>0.21422546470247206</v>
      </c>
      <c r="H231" s="92">
        <f t="shared" si="23"/>
        <v>5.5394291163834583E-2</v>
      </c>
      <c r="I231" s="92">
        <f t="shared" si="23"/>
        <v>0.15173481980192127</v>
      </c>
      <c r="J231" s="93">
        <f t="shared" si="23"/>
        <v>3.0059135434467626E-2</v>
      </c>
      <c r="K231" s="94">
        <f t="shared" si="23"/>
        <v>0.11978648095829926</v>
      </c>
      <c r="L231" s="95">
        <f t="shared" si="23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23"/>
        <v>0.44527223202440092</v>
      </c>
      <c r="E232" s="92">
        <f t="shared" si="23"/>
        <v>4.9738353880576389E-2</v>
      </c>
      <c r="F232" s="92">
        <f t="shared" si="23"/>
        <v>8.8260766723254735E-3</v>
      </c>
      <c r="G232" s="92">
        <f t="shared" si="23"/>
        <v>0.23454104524500008</v>
      </c>
      <c r="H232" s="92">
        <f t="shared" si="23"/>
        <v>5.6841897067641603E-2</v>
      </c>
      <c r="I232" s="92">
        <f t="shared" si="23"/>
        <v>4.6677322756089414E-2</v>
      </c>
      <c r="J232" s="93">
        <f t="shared" si="23"/>
        <v>0</v>
      </c>
      <c r="K232" s="94">
        <f t="shared" si="23"/>
        <v>0.15810307235396615</v>
      </c>
      <c r="L232" s="95">
        <f t="shared" si="23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23"/>
        <v>0.38084262041980882</v>
      </c>
      <c r="E233" s="140">
        <f t="shared" si="23"/>
        <v>5.3777447666819925E-2</v>
      </c>
      <c r="F233" s="140">
        <f t="shared" si="23"/>
        <v>5.0274906308054208E-2</v>
      </c>
      <c r="G233" s="140">
        <f t="shared" si="23"/>
        <v>0.25656581451348331</v>
      </c>
      <c r="H233" s="140">
        <f t="shared" si="23"/>
        <v>6.0163909908013596E-2</v>
      </c>
      <c r="I233" s="140">
        <f t="shared" si="23"/>
        <v>5.6618804317271017E-2</v>
      </c>
      <c r="J233" s="141">
        <f t="shared" si="23"/>
        <v>3.7206773368825559E-2</v>
      </c>
      <c r="K233" s="142">
        <f t="shared" si="23"/>
        <v>0.14175649686654918</v>
      </c>
      <c r="L233" s="138">
        <f t="shared" si="2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23"/>
        <v>0.36310983947135339</v>
      </c>
      <c r="E234" s="97">
        <f t="shared" si="23"/>
        <v>5.7045452576269924E-2</v>
      </c>
      <c r="F234" s="97">
        <f t="shared" si="23"/>
        <v>0.11917809670930632</v>
      </c>
      <c r="G234" s="97">
        <f t="shared" si="23"/>
        <v>0.24133184620510553</v>
      </c>
      <c r="H234" s="97">
        <f t="shared" si="23"/>
        <v>5.8242860040883138E-2</v>
      </c>
      <c r="I234" s="97">
        <f t="shared" si="23"/>
        <v>8.5647572808095221E-2</v>
      </c>
      <c r="J234" s="98">
        <f t="shared" si="23"/>
        <v>5.1580678818755603E-2</v>
      </c>
      <c r="K234" s="99">
        <f t="shared" si="23"/>
        <v>7.544433218898644E-2</v>
      </c>
      <c r="L234" s="100">
        <f t="shared" si="23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23"/>
        <v>0.37778713713041917</v>
      </c>
      <c r="E235" s="92">
        <f t="shared" si="23"/>
        <v>5.592571487523481E-2</v>
      </c>
      <c r="F235" s="92">
        <f t="shared" si="23"/>
        <v>8.8954789018419647E-2</v>
      </c>
      <c r="G235" s="92">
        <f t="shared" si="23"/>
        <v>0.22111544799949279</v>
      </c>
      <c r="H235" s="92">
        <f t="shared" si="23"/>
        <v>6.0036268700420142E-2</v>
      </c>
      <c r="I235" s="92">
        <f t="shared" si="23"/>
        <v>0.10324390260870414</v>
      </c>
      <c r="J235" s="93">
        <f t="shared" si="23"/>
        <v>4.7039978888043621E-2</v>
      </c>
      <c r="K235" s="94">
        <f t="shared" si="23"/>
        <v>9.2936739667309309E-2</v>
      </c>
      <c r="L235" s="95">
        <f t="shared" si="23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23"/>
        <v>0.34435871960341796</v>
      </c>
      <c r="E236" s="102">
        <f t="shared" si="23"/>
        <v>5.5625590157663968E-2</v>
      </c>
      <c r="F236" s="102">
        <f t="shared" si="23"/>
        <v>0.11678027900246002</v>
      </c>
      <c r="G236" s="102">
        <f t="shared" si="23"/>
        <v>0.21456642749937516</v>
      </c>
      <c r="H236" s="102">
        <f t="shared" si="23"/>
        <v>5.5034057265251228E-2</v>
      </c>
      <c r="I236" s="102">
        <f t="shared" si="23"/>
        <v>7.250321006504723E-2</v>
      </c>
      <c r="J236" s="103">
        <f t="shared" si="23"/>
        <v>4.973370329019567E-2</v>
      </c>
      <c r="K236" s="104">
        <f t="shared" si="23"/>
        <v>0.14113171640678446</v>
      </c>
      <c r="L236" s="105">
        <f t="shared" si="23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23"/>
        <v>0.43359794540476826</v>
      </c>
      <c r="E237" s="92">
        <f t="shared" si="23"/>
        <v>5.295013210805128E-2</v>
      </c>
      <c r="F237" s="92">
        <f t="shared" si="23"/>
        <v>1.2484193858004337E-2</v>
      </c>
      <c r="G237" s="92">
        <f t="shared" si="23"/>
        <v>0.23973928671190795</v>
      </c>
      <c r="H237" s="92">
        <f t="shared" si="23"/>
        <v>5.0423011784713166E-2</v>
      </c>
      <c r="I237" s="92">
        <f t="shared" si="23"/>
        <v>7.1561306690232182E-2</v>
      </c>
      <c r="J237" s="93">
        <f t="shared" si="23"/>
        <v>1.363072508385375E-2</v>
      </c>
      <c r="K237" s="94">
        <f t="shared" si="23"/>
        <v>0.13924412344232284</v>
      </c>
      <c r="L237" s="95">
        <f t="shared" si="23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23"/>
        <v>0.38563872244103786</v>
      </c>
      <c r="E238" s="92">
        <f t="shared" si="23"/>
        <v>5.4003169148716113E-2</v>
      </c>
      <c r="F238" s="92">
        <f t="shared" si="23"/>
        <v>9.6504916417061909E-2</v>
      </c>
      <c r="G238" s="92">
        <f t="shared" si="23"/>
        <v>0.26432854697825087</v>
      </c>
      <c r="H238" s="92">
        <f t="shared" si="23"/>
        <v>6.3393194508884268E-2</v>
      </c>
      <c r="I238" s="92">
        <f t="shared" si="23"/>
        <v>6.420449915381557E-2</v>
      </c>
      <c r="J238" s="93">
        <f t="shared" si="23"/>
        <v>3.5065831488523658E-2</v>
      </c>
      <c r="K238" s="94">
        <f t="shared" si="23"/>
        <v>7.1926951352233384E-2</v>
      </c>
      <c r="L238" s="95">
        <f t="shared" si="23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23"/>
        <v>0.3533062586435694</v>
      </c>
      <c r="E239" s="92">
        <f t="shared" si="23"/>
        <v>4.8969851672358324E-2</v>
      </c>
      <c r="F239" s="92">
        <f t="shared" si="23"/>
        <v>3.3907904017285322E-2</v>
      </c>
      <c r="G239" s="92">
        <f t="shared" si="23"/>
        <v>0.25278150083735257</v>
      </c>
      <c r="H239" s="92">
        <f t="shared" si="23"/>
        <v>5.6727401397131116E-2</v>
      </c>
      <c r="I239" s="92">
        <f t="shared" si="23"/>
        <v>7.7681839523831869E-2</v>
      </c>
      <c r="J239" s="93">
        <f t="shared" si="23"/>
        <v>3.0896927326140494E-2</v>
      </c>
      <c r="K239" s="94">
        <f t="shared" si="23"/>
        <v>0.17662524390847137</v>
      </c>
      <c r="L239" s="95">
        <f t="shared" si="23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23"/>
        <v>0.33439189677810116</v>
      </c>
      <c r="E240" s="107">
        <f t="shared" si="23"/>
        <v>5.4183731307406433E-2</v>
      </c>
      <c r="F240" s="107">
        <f t="shared" si="23"/>
        <v>0.13434973251189869</v>
      </c>
      <c r="G240" s="107">
        <f t="shared" si="23"/>
        <v>0.21065384954658925</v>
      </c>
      <c r="H240" s="107">
        <f t="shared" si="23"/>
        <v>5.7450240805315134E-2</v>
      </c>
      <c r="I240" s="107">
        <f t="shared" si="23"/>
        <v>5.5587495881781433E-2</v>
      </c>
      <c r="J240" s="108">
        <f t="shared" si="23"/>
        <v>3.5122138321891185E-2</v>
      </c>
      <c r="K240" s="109">
        <f t="shared" si="23"/>
        <v>0.15338305316890788</v>
      </c>
      <c r="L240" s="110">
        <f t="shared" si="23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24">+D37/$L37</f>
        <v>0.37139965094849831</v>
      </c>
      <c r="E241" s="92">
        <f t="shared" si="24"/>
        <v>5.7642726478106421E-2</v>
      </c>
      <c r="F241" s="92">
        <f t="shared" si="24"/>
        <v>0.10225793774114225</v>
      </c>
      <c r="G241" s="92">
        <f t="shared" si="24"/>
        <v>0.23979780531780434</v>
      </c>
      <c r="H241" s="92">
        <f t="shared" si="24"/>
        <v>5.7382734899549571E-2</v>
      </c>
      <c r="I241" s="92">
        <f t="shared" si="24"/>
        <v>6.0998629681085804E-2</v>
      </c>
      <c r="J241" s="93">
        <f t="shared" si="24"/>
        <v>3.8750992345217158E-2</v>
      </c>
      <c r="K241" s="94">
        <f t="shared" si="24"/>
        <v>0.11052051493381328</v>
      </c>
      <c r="L241" s="95">
        <f t="shared" si="24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24"/>
        <v>0.3354216109939952</v>
      </c>
      <c r="E242" s="92">
        <f t="shared" si="24"/>
        <v>5.753684714913921E-2</v>
      </c>
      <c r="F242" s="92">
        <f t="shared" si="24"/>
        <v>0.15414613616744013</v>
      </c>
      <c r="G242" s="92">
        <f t="shared" si="24"/>
        <v>0.22389908565068636</v>
      </c>
      <c r="H242" s="92">
        <f t="shared" si="24"/>
        <v>5.6312306130184175E-2</v>
      </c>
      <c r="I242" s="92">
        <f t="shared" si="24"/>
        <v>5.0102235231033874E-2</v>
      </c>
      <c r="J242" s="93">
        <f t="shared" si="24"/>
        <v>4.3936430348842072E-2</v>
      </c>
      <c r="K242" s="94">
        <f t="shared" si="24"/>
        <v>0.12258177867752106</v>
      </c>
      <c r="L242" s="95">
        <f t="shared" si="24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24"/>
        <v>0.36642963267518247</v>
      </c>
      <c r="E243" s="107">
        <f t="shared" si="24"/>
        <v>5.5548843531731354E-2</v>
      </c>
      <c r="F243" s="107">
        <f t="shared" si="24"/>
        <v>8.5736900514431738E-2</v>
      </c>
      <c r="G243" s="107">
        <f t="shared" si="24"/>
        <v>0.23472503085912499</v>
      </c>
      <c r="H243" s="107">
        <f t="shared" si="24"/>
        <v>5.5761783861717408E-2</v>
      </c>
      <c r="I243" s="107">
        <f t="shared" si="24"/>
        <v>5.6194480371177968E-2</v>
      </c>
      <c r="J243" s="108">
        <f t="shared" si="24"/>
        <v>3.2705450682473575E-2</v>
      </c>
      <c r="K243" s="109">
        <f t="shared" si="24"/>
        <v>0.14560332818663407</v>
      </c>
      <c r="L243" s="110">
        <f t="shared" si="24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24"/>
        <v>0.34744988486495482</v>
      </c>
      <c r="E244" s="107">
        <f t="shared" si="24"/>
        <v>5.4830819300418346E-2</v>
      </c>
      <c r="F244" s="107">
        <f t="shared" si="24"/>
        <v>8.221360088150842E-2</v>
      </c>
      <c r="G244" s="107">
        <f t="shared" si="24"/>
        <v>0.20494311192652595</v>
      </c>
      <c r="H244" s="107">
        <f t="shared" si="24"/>
        <v>5.310326013520867E-2</v>
      </c>
      <c r="I244" s="107">
        <f t="shared" si="24"/>
        <v>6.3930529569993205E-2</v>
      </c>
      <c r="J244" s="108">
        <f t="shared" si="24"/>
        <v>4.5693807615002954E-2</v>
      </c>
      <c r="K244" s="109">
        <f t="shared" si="24"/>
        <v>0.19352879332139061</v>
      </c>
      <c r="L244" s="110">
        <f t="shared" si="2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24"/>
        <v>0.34311287641131705</v>
      </c>
      <c r="E245" s="92">
        <f t="shared" si="24"/>
        <v>5.3577298555339339E-2</v>
      </c>
      <c r="F245" s="92">
        <f t="shared" si="24"/>
        <v>8.3810392171653939E-2</v>
      </c>
      <c r="G245" s="92">
        <f t="shared" si="24"/>
        <v>0.24981374876712706</v>
      </c>
      <c r="H245" s="92">
        <f t="shared" si="24"/>
        <v>6.0108443799490589E-2</v>
      </c>
      <c r="I245" s="92">
        <f t="shared" si="24"/>
        <v>7.8433554923368176E-2</v>
      </c>
      <c r="J245" s="93">
        <f t="shared" si="24"/>
        <v>4.5850830369271699E-2</v>
      </c>
      <c r="K245" s="94">
        <f t="shared" si="24"/>
        <v>0.13114368537170384</v>
      </c>
      <c r="L245" s="95">
        <f t="shared" si="24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24"/>
        <v>0.32584678296004876</v>
      </c>
      <c r="E246" s="92">
        <f t="shared" si="24"/>
        <v>4.6299976343302726E-2</v>
      </c>
      <c r="F246" s="92">
        <f t="shared" si="24"/>
        <v>9.5555744341530788E-2</v>
      </c>
      <c r="G246" s="92">
        <f t="shared" si="24"/>
        <v>0.2153218178424888</v>
      </c>
      <c r="H246" s="92">
        <f t="shared" si="24"/>
        <v>5.1039108454218954E-2</v>
      </c>
      <c r="I246" s="92">
        <f t="shared" si="24"/>
        <v>0.12496383383278303</v>
      </c>
      <c r="J246" s="93">
        <f t="shared" si="24"/>
        <v>4.0008182092343407E-2</v>
      </c>
      <c r="K246" s="94">
        <f t="shared" si="24"/>
        <v>0.14097273622562695</v>
      </c>
      <c r="L246" s="95">
        <f t="shared" si="24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24"/>
        <v>0.39651589960400774</v>
      </c>
      <c r="E247" s="112">
        <f t="shared" si="24"/>
        <v>5.9527058778496303E-2</v>
      </c>
      <c r="F247" s="112">
        <f t="shared" si="24"/>
        <v>0.10693864765526379</v>
      </c>
      <c r="G247" s="112">
        <f t="shared" si="24"/>
        <v>0.22294619821023923</v>
      </c>
      <c r="H247" s="112">
        <f t="shared" si="24"/>
        <v>5.7993629925301146E-2</v>
      </c>
      <c r="I247" s="112">
        <f t="shared" si="24"/>
        <v>5.7598948305372467E-2</v>
      </c>
      <c r="J247" s="113">
        <f t="shared" si="24"/>
        <v>3.1506199276323803E-2</v>
      </c>
      <c r="K247" s="114">
        <f t="shared" si="24"/>
        <v>9.8479617521319354E-2</v>
      </c>
      <c r="L247" s="115">
        <f t="shared" si="24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24"/>
        <v>0.37514876393430274</v>
      </c>
      <c r="E248" s="117">
        <f t="shared" si="24"/>
        <v>6.426045411651081E-2</v>
      </c>
      <c r="F248" s="117">
        <f t="shared" si="24"/>
        <v>9.0726682454572882E-2</v>
      </c>
      <c r="G248" s="117">
        <f t="shared" si="24"/>
        <v>0.20862058767303374</v>
      </c>
      <c r="H248" s="117">
        <f t="shared" si="24"/>
        <v>6.1889485433074383E-2</v>
      </c>
      <c r="I248" s="117">
        <f t="shared" si="24"/>
        <v>8.6787277572436636E-2</v>
      </c>
      <c r="J248" s="118">
        <f t="shared" si="24"/>
        <v>5.3005973078241772E-2</v>
      </c>
      <c r="K248" s="119">
        <f t="shared" si="24"/>
        <v>0.11256674881606882</v>
      </c>
      <c r="L248" s="120">
        <f t="shared" si="24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24"/>
        <v>0.49217984314221352</v>
      </c>
      <c r="E249" s="92">
        <f t="shared" si="24"/>
        <v>6.511100621572341E-2</v>
      </c>
      <c r="F249" s="92">
        <f t="shared" si="24"/>
        <v>7.4993205448839612E-3</v>
      </c>
      <c r="G249" s="92">
        <f t="shared" si="24"/>
        <v>0.17231491806363225</v>
      </c>
      <c r="H249" s="92">
        <f t="shared" si="24"/>
        <v>4.9841779525064023E-2</v>
      </c>
      <c r="I249" s="92">
        <f t="shared" si="24"/>
        <v>3.3752357942244675E-2</v>
      </c>
      <c r="J249" s="93">
        <f t="shared" si="24"/>
        <v>0</v>
      </c>
      <c r="K249" s="94">
        <f t="shared" si="24"/>
        <v>0.17930077456623811</v>
      </c>
      <c r="L249" s="95">
        <f t="shared" si="24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24"/>
        <v>0.30115017386946735</v>
      </c>
      <c r="E250" s="92">
        <f t="shared" si="24"/>
        <v>6.8705782678967875E-2</v>
      </c>
      <c r="F250" s="92">
        <f t="shared" si="24"/>
        <v>0.22878251632255778</v>
      </c>
      <c r="G250" s="92">
        <f t="shared" si="24"/>
        <v>0.19102533609724734</v>
      </c>
      <c r="H250" s="92">
        <f t="shared" si="24"/>
        <v>6.1313257699979438E-2</v>
      </c>
      <c r="I250" s="92">
        <f t="shared" si="24"/>
        <v>4.3847001035397154E-2</v>
      </c>
      <c r="J250" s="93">
        <f t="shared" si="24"/>
        <v>4.3847001035397154E-2</v>
      </c>
      <c r="K250" s="94">
        <f t="shared" si="24"/>
        <v>0.1051759322963831</v>
      </c>
      <c r="L250" s="95">
        <f t="shared" si="24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24"/>
        <v>0.24932048627549941</v>
      </c>
      <c r="E251" s="92">
        <f t="shared" si="24"/>
        <v>4.6179083954685569E-2</v>
      </c>
      <c r="F251" s="92">
        <f t="shared" si="24"/>
        <v>0.30339286076272631</v>
      </c>
      <c r="G251" s="92">
        <f t="shared" si="24"/>
        <v>0.17932342087300202</v>
      </c>
      <c r="H251" s="92">
        <f t="shared" si="24"/>
        <v>5.179365668467778E-2</v>
      </c>
      <c r="I251" s="92">
        <f t="shared" si="24"/>
        <v>4.151915530575797E-2</v>
      </c>
      <c r="J251" s="93">
        <f t="shared" si="24"/>
        <v>3.8582663292163713E-2</v>
      </c>
      <c r="K251" s="94">
        <f t="shared" si="24"/>
        <v>0.12847133614365092</v>
      </c>
      <c r="L251" s="95">
        <f t="shared" si="24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24"/>
        <v>0.36812223939665112</v>
      </c>
      <c r="E252" s="92">
        <f t="shared" si="24"/>
        <v>5.4774796977513196E-2</v>
      </c>
      <c r="F252" s="92">
        <f t="shared" si="24"/>
        <v>8.9689041810429401E-2</v>
      </c>
      <c r="G252" s="92">
        <f t="shared" si="24"/>
        <v>0.21830396665502208</v>
      </c>
      <c r="H252" s="92">
        <f t="shared" si="24"/>
        <v>6.8597314408495119E-2</v>
      </c>
      <c r="I252" s="92">
        <f t="shared" si="24"/>
        <v>8.0879875769858403E-2</v>
      </c>
      <c r="J252" s="93">
        <f t="shared" si="24"/>
        <v>6.6332124210999821E-2</v>
      </c>
      <c r="K252" s="94">
        <f t="shared" si="24"/>
        <v>0.11963276498203065</v>
      </c>
      <c r="L252" s="95">
        <f t="shared" si="24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24"/>
        <v>0.36008926598012048</v>
      </c>
      <c r="E253" s="92">
        <f t="shared" si="24"/>
        <v>5.5780003563533041E-2</v>
      </c>
      <c r="F253" s="92">
        <f t="shared" si="24"/>
        <v>0.14445097294379702</v>
      </c>
      <c r="G253" s="92">
        <f t="shared" si="24"/>
        <v>0.17946804080402085</v>
      </c>
      <c r="H253" s="92">
        <f t="shared" si="24"/>
        <v>6.3566088123768502E-2</v>
      </c>
      <c r="I253" s="92">
        <f t="shared" si="24"/>
        <v>7.1362492299476804E-2</v>
      </c>
      <c r="J253" s="93">
        <f t="shared" si="24"/>
        <v>5.7542045248509401E-2</v>
      </c>
      <c r="K253" s="94">
        <f t="shared" si="24"/>
        <v>0.12528313628528329</v>
      </c>
      <c r="L253" s="95">
        <f t="shared" si="24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24"/>
        <v>0.33687412512322412</v>
      </c>
      <c r="E254" s="92">
        <f t="shared" si="24"/>
        <v>6.4536493143059384E-2</v>
      </c>
      <c r="F254" s="92">
        <f t="shared" si="24"/>
        <v>0.23544821407873706</v>
      </c>
      <c r="G254" s="92">
        <f t="shared" si="24"/>
        <v>0.17874931822119985</v>
      </c>
      <c r="H254" s="92">
        <f t="shared" si="24"/>
        <v>7.0546806949317517E-2</v>
      </c>
      <c r="I254" s="92">
        <f t="shared" si="24"/>
        <v>4.8451455992656364E-2</v>
      </c>
      <c r="J254" s="93">
        <f t="shared" si="24"/>
        <v>3.7858929645079621E-2</v>
      </c>
      <c r="K254" s="94">
        <f t="shared" si="24"/>
        <v>6.5393586491805669E-2</v>
      </c>
      <c r="L254" s="95">
        <f t="shared" si="2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24"/>
        <v>0.39005463277723551</v>
      </c>
      <c r="E255" s="92">
        <f t="shared" si="24"/>
        <v>5.9009429728607808E-2</v>
      </c>
      <c r="F255" s="92">
        <f t="shared" si="24"/>
        <v>0.14882850627713642</v>
      </c>
      <c r="G255" s="92">
        <f t="shared" si="24"/>
        <v>0.15029857067528302</v>
      </c>
      <c r="H255" s="92">
        <f t="shared" si="24"/>
        <v>5.0728849958302014E-2</v>
      </c>
      <c r="I255" s="92">
        <f t="shared" si="24"/>
        <v>4.3552892867961358E-2</v>
      </c>
      <c r="J255" s="93">
        <f t="shared" si="24"/>
        <v>3.9766416478745244E-2</v>
      </c>
      <c r="K255" s="94">
        <f t="shared" si="24"/>
        <v>0.15752711771547387</v>
      </c>
      <c r="L255" s="95">
        <f t="shared" si="24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24"/>
        <v>0.30839287489383671</v>
      </c>
      <c r="E256" s="92">
        <f t="shared" si="24"/>
        <v>4.5369121342706514E-2</v>
      </c>
      <c r="F256" s="92">
        <f t="shared" si="24"/>
        <v>0.1834749498176694</v>
      </c>
      <c r="G256" s="92">
        <f t="shared" si="24"/>
        <v>0.10559162395428046</v>
      </c>
      <c r="H256" s="92">
        <f t="shared" si="24"/>
        <v>9.8443366776594016E-2</v>
      </c>
      <c r="I256" s="92">
        <f t="shared" si="24"/>
        <v>0.13098503860246352</v>
      </c>
      <c r="J256" s="93">
        <f t="shared" si="24"/>
        <v>4.8539524144197245E-2</v>
      </c>
      <c r="K256" s="94">
        <f t="shared" si="24"/>
        <v>0.12774302461244941</v>
      </c>
      <c r="L256" s="95">
        <f t="shared" si="24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25">+D53/$L53</f>
        <v>0.26811778862944052</v>
      </c>
      <c r="E257" s="92">
        <f t="shared" si="25"/>
        <v>4.673355631299609E-2</v>
      </c>
      <c r="F257" s="92">
        <f t="shared" si="25"/>
        <v>0.27305493726025887</v>
      </c>
      <c r="G257" s="92">
        <f t="shared" si="25"/>
        <v>0.14788275101238657</v>
      </c>
      <c r="H257" s="92">
        <f t="shared" si="25"/>
        <v>6.3714253911685642E-2</v>
      </c>
      <c r="I257" s="92">
        <f t="shared" si="25"/>
        <v>4.7211802719450358E-2</v>
      </c>
      <c r="J257" s="93">
        <f t="shared" si="25"/>
        <v>4.4963295106577664E-2</v>
      </c>
      <c r="K257" s="94">
        <f t="shared" si="25"/>
        <v>0.15328491015378198</v>
      </c>
      <c r="L257" s="95">
        <f t="shared" si="25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25"/>
        <v>0.19833697313141838</v>
      </c>
      <c r="E258" s="92">
        <f t="shared" si="25"/>
        <v>4.0141744144110099E-2</v>
      </c>
      <c r="F258" s="92">
        <f t="shared" si="25"/>
        <v>0.38507408016311823</v>
      </c>
      <c r="G258" s="92">
        <f t="shared" si="25"/>
        <v>0.14723301955343313</v>
      </c>
      <c r="H258" s="92">
        <f t="shared" si="25"/>
        <v>6.065204317537478E-2</v>
      </c>
      <c r="I258" s="92">
        <f t="shared" si="25"/>
        <v>4.3285840989911312E-2</v>
      </c>
      <c r="J258" s="93">
        <f t="shared" si="25"/>
        <v>3.1980195922867466E-2</v>
      </c>
      <c r="K258" s="94">
        <f t="shared" si="25"/>
        <v>0.12527629884263411</v>
      </c>
      <c r="L258" s="95">
        <f t="shared" si="25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25"/>
        <v>0.21607201976683568</v>
      </c>
      <c r="E259" s="92">
        <f t="shared" si="25"/>
        <v>3.3912680254031269E-2</v>
      </c>
      <c r="F259" s="92">
        <f t="shared" si="25"/>
        <v>0.24942800198494186</v>
      </c>
      <c r="G259" s="92">
        <f t="shared" si="25"/>
        <v>0.17092546808719292</v>
      </c>
      <c r="H259" s="92">
        <f t="shared" si="25"/>
        <v>3.8958539637268835E-2</v>
      </c>
      <c r="I259" s="92">
        <f t="shared" si="25"/>
        <v>0.16966515534824597</v>
      </c>
      <c r="J259" s="93">
        <f t="shared" si="25"/>
        <v>2.9476792328037453E-2</v>
      </c>
      <c r="K259" s="94">
        <f t="shared" si="25"/>
        <v>0.12103813492148345</v>
      </c>
      <c r="L259" s="95">
        <f t="shared" si="25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25"/>
        <v>0.20568770863866909</v>
      </c>
      <c r="E260" s="92">
        <f t="shared" si="25"/>
        <v>4.5117580474949945E-2</v>
      </c>
      <c r="F260" s="92">
        <f t="shared" si="25"/>
        <v>0.37138212988348418</v>
      </c>
      <c r="G260" s="92">
        <f t="shared" si="25"/>
        <v>0.17401575829017554</v>
      </c>
      <c r="H260" s="92">
        <f t="shared" si="25"/>
        <v>5.3752379893061107E-2</v>
      </c>
      <c r="I260" s="92">
        <f t="shared" si="25"/>
        <v>4.7719395951007312E-2</v>
      </c>
      <c r="J260" s="93">
        <f t="shared" si="25"/>
        <v>2.9654473848934861E-2</v>
      </c>
      <c r="K260" s="94">
        <f t="shared" si="25"/>
        <v>0.10232504686865285</v>
      </c>
      <c r="L260" s="95">
        <f t="shared" si="25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25"/>
        <v>0.19922762270715627</v>
      </c>
      <c r="E261" s="92">
        <f t="shared" si="25"/>
        <v>3.9265660400020531E-2</v>
      </c>
      <c r="F261" s="92">
        <f t="shared" si="25"/>
        <v>0.3768283906287988</v>
      </c>
      <c r="G261" s="92">
        <f t="shared" si="25"/>
        <v>0.17646263985656679</v>
      </c>
      <c r="H261" s="92">
        <f t="shared" si="25"/>
        <v>4.6319390699508037E-2</v>
      </c>
      <c r="I261" s="92">
        <f t="shared" si="25"/>
        <v>6.123758592866891E-2</v>
      </c>
      <c r="J261" s="93">
        <f t="shared" si="25"/>
        <v>2.9297353634309284E-2</v>
      </c>
      <c r="K261" s="94">
        <f t="shared" si="25"/>
        <v>0.10065870977928064</v>
      </c>
      <c r="L261" s="95">
        <f t="shared" si="25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25"/>
        <v>0.1456756334398642</v>
      </c>
      <c r="E262" s="92">
        <f t="shared" si="25"/>
        <v>3.3823497868872052E-2</v>
      </c>
      <c r="F262" s="92">
        <f t="shared" si="25"/>
        <v>0.41804830965243156</v>
      </c>
      <c r="G262" s="92">
        <f t="shared" si="25"/>
        <v>0.10986790377290848</v>
      </c>
      <c r="H262" s="92">
        <f t="shared" si="25"/>
        <v>4.3312609352449648E-2</v>
      </c>
      <c r="I262" s="92">
        <f t="shared" si="25"/>
        <v>8.2835702444898615E-2</v>
      </c>
      <c r="J262" s="93">
        <f t="shared" si="25"/>
        <v>2.3881134844784636E-2</v>
      </c>
      <c r="K262" s="94">
        <f t="shared" si="25"/>
        <v>0.16643634346857544</v>
      </c>
      <c r="L262" s="95">
        <f t="shared" si="25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25"/>
        <v>8.5838043439250181E-2</v>
      </c>
      <c r="E263" s="92">
        <f t="shared" si="25"/>
        <v>2.1330411970062996E-2</v>
      </c>
      <c r="F263" s="92">
        <f t="shared" si="25"/>
        <v>0.48310163479962492</v>
      </c>
      <c r="G263" s="92">
        <f t="shared" si="25"/>
        <v>8.7383745665779181E-2</v>
      </c>
      <c r="H263" s="92">
        <f t="shared" si="25"/>
        <v>6.7420980503454311E-2</v>
      </c>
      <c r="I263" s="92">
        <f t="shared" si="25"/>
        <v>3.4949038169715736E-2</v>
      </c>
      <c r="J263" s="93">
        <f t="shared" si="25"/>
        <v>1.892056602807143E-2</v>
      </c>
      <c r="K263" s="94">
        <f t="shared" si="25"/>
        <v>0.21997614545211266</v>
      </c>
      <c r="L263" s="95">
        <f t="shared" si="25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25"/>
        <v>0.28406541184412726</v>
      </c>
      <c r="E264" s="92">
        <f t="shared" si="25"/>
        <v>4.3868507690357238E-2</v>
      </c>
      <c r="F264" s="92">
        <f t="shared" si="25"/>
        <v>0.19653011339915646</v>
      </c>
      <c r="G264" s="92">
        <f t="shared" si="25"/>
        <v>0.15737829354578481</v>
      </c>
      <c r="H264" s="92">
        <f t="shared" si="25"/>
        <v>5.6103633085130521E-2</v>
      </c>
      <c r="I264" s="92">
        <f t="shared" si="25"/>
        <v>4.2055316307175003E-2</v>
      </c>
      <c r="J264" s="93">
        <f t="shared" si="25"/>
        <v>3.320496556357596E-2</v>
      </c>
      <c r="K264" s="94">
        <f t="shared" si="25"/>
        <v>0.21999872412826871</v>
      </c>
      <c r="L264" s="95">
        <f t="shared" si="25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25"/>
        <v>0.24388290617873937</v>
      </c>
      <c r="E265" s="92">
        <f t="shared" si="25"/>
        <v>4.3447023010703412E-2</v>
      </c>
      <c r="F265" s="92">
        <f t="shared" si="25"/>
        <v>0.30197593095697906</v>
      </c>
      <c r="G265" s="92">
        <f t="shared" si="25"/>
        <v>0.14350975963689133</v>
      </c>
      <c r="H265" s="92">
        <f t="shared" si="25"/>
        <v>5.0812984845013259E-2</v>
      </c>
      <c r="I265" s="92">
        <f t="shared" si="25"/>
        <v>0.10258802221422103</v>
      </c>
      <c r="J265" s="93">
        <f t="shared" si="25"/>
        <v>0</v>
      </c>
      <c r="K265" s="94">
        <f t="shared" si="25"/>
        <v>0.11378337315745257</v>
      </c>
      <c r="L265" s="95">
        <f t="shared" si="25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25"/>
        <v>0.32373215569323116</v>
      </c>
      <c r="E266" s="92">
        <f t="shared" si="25"/>
        <v>5.6649193784070725E-2</v>
      </c>
      <c r="F266" s="92">
        <f t="shared" si="25"/>
        <v>0.12768564586866396</v>
      </c>
      <c r="G266" s="92">
        <f t="shared" si="25"/>
        <v>0.20475374024941195</v>
      </c>
      <c r="H266" s="92">
        <f t="shared" si="25"/>
        <v>6.1078351482846481E-2</v>
      </c>
      <c r="I266" s="92">
        <f t="shared" si="25"/>
        <v>9.0520076666451829E-2</v>
      </c>
      <c r="J266" s="93">
        <f t="shared" si="25"/>
        <v>4.9513680652560343E-2</v>
      </c>
      <c r="K266" s="94">
        <f t="shared" si="25"/>
        <v>0.13558083625532394</v>
      </c>
      <c r="L266" s="95">
        <f t="shared" si="25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25"/>
        <v>0.37276911084178549</v>
      </c>
      <c r="E267" s="92">
        <f t="shared" si="25"/>
        <v>5.8665521915896877E-2</v>
      </c>
      <c r="F267" s="92">
        <f t="shared" si="25"/>
        <v>0.11300847774692854</v>
      </c>
      <c r="G267" s="92">
        <f t="shared" si="25"/>
        <v>0.19902533407179174</v>
      </c>
      <c r="H267" s="92">
        <f t="shared" si="25"/>
        <v>7.4513102778444751E-2</v>
      </c>
      <c r="I267" s="92">
        <f t="shared" si="25"/>
        <v>5.1419574096217363E-2</v>
      </c>
      <c r="J267" s="93">
        <f t="shared" si="25"/>
        <v>3.8422425655559637E-2</v>
      </c>
      <c r="K267" s="94">
        <f t="shared" si="25"/>
        <v>0.13059887854893523</v>
      </c>
      <c r="L267" s="95">
        <f t="shared" si="25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25"/>
        <v>0.29600898884994703</v>
      </c>
      <c r="E268" s="92">
        <f t="shared" si="25"/>
        <v>5.3998429269911309E-2</v>
      </c>
      <c r="F268" s="92">
        <f t="shared" si="25"/>
        <v>0.21224721405341265</v>
      </c>
      <c r="G268" s="92">
        <f t="shared" si="25"/>
        <v>0.21588757608272824</v>
      </c>
      <c r="H268" s="92">
        <f t="shared" si="25"/>
        <v>5.8543378924612317E-2</v>
      </c>
      <c r="I268" s="92">
        <f t="shared" si="25"/>
        <v>4.2605231160991373E-2</v>
      </c>
      <c r="J268" s="93">
        <f t="shared" si="25"/>
        <v>2.9633313013794883E-2</v>
      </c>
      <c r="K268" s="94">
        <f t="shared" si="25"/>
        <v>0.12070918165839707</v>
      </c>
      <c r="L268" s="95">
        <f t="shared" si="25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25"/>
        <v>0.35709024812298645</v>
      </c>
      <c r="E269" s="92">
        <f t="shared" si="25"/>
        <v>6.1482366553981475E-2</v>
      </c>
      <c r="F269" s="92">
        <f t="shared" si="25"/>
        <v>0.13252667822928393</v>
      </c>
      <c r="G269" s="92">
        <f t="shared" si="25"/>
        <v>0.20462044219725772</v>
      </c>
      <c r="H269" s="92">
        <f t="shared" si="25"/>
        <v>6.1453783456562029E-2</v>
      </c>
      <c r="I269" s="92">
        <f t="shared" si="25"/>
        <v>6.0086506961348277E-2</v>
      </c>
      <c r="J269" s="93">
        <f t="shared" si="25"/>
        <v>3.1931225967489797E-2</v>
      </c>
      <c r="K269" s="94">
        <f t="shared" si="25"/>
        <v>0.12273997447858014</v>
      </c>
      <c r="L269" s="95">
        <f t="shared" si="25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25"/>
        <v>0.2793861582629909</v>
      </c>
      <c r="E270" s="122">
        <f t="shared" si="25"/>
        <v>5.4899511732238442E-2</v>
      </c>
      <c r="F270" s="122">
        <f t="shared" si="25"/>
        <v>0.18521447256787946</v>
      </c>
      <c r="G270" s="122">
        <f t="shared" si="25"/>
        <v>0.21333066960072053</v>
      </c>
      <c r="H270" s="122">
        <f t="shared" si="25"/>
        <v>5.9389248146374779E-2</v>
      </c>
      <c r="I270" s="122">
        <f t="shared" si="25"/>
        <v>7.2837207908917068E-2</v>
      </c>
      <c r="J270" s="123">
        <f t="shared" si="25"/>
        <v>2.6959232524523553E-2</v>
      </c>
      <c r="K270" s="124">
        <f t="shared" si="25"/>
        <v>0.13494273178087884</v>
      </c>
      <c r="L270" s="125">
        <f t="shared" si="25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25"/>
        <v>0.37885089003985489</v>
      </c>
      <c r="E271" s="127">
        <f t="shared" si="25"/>
        <v>5.2163512590182946E-2</v>
      </c>
      <c r="F271" s="127">
        <f t="shared" si="25"/>
        <v>6.8935727530074944E-2</v>
      </c>
      <c r="G271" s="127">
        <f t="shared" si="25"/>
        <v>0.23627558648083896</v>
      </c>
      <c r="H271" s="127">
        <f t="shared" si="25"/>
        <v>5.4194758876965746E-2</v>
      </c>
      <c r="I271" s="127">
        <f t="shared" si="25"/>
        <v>7.3396673440195681E-2</v>
      </c>
      <c r="J271" s="128">
        <f t="shared" si="25"/>
        <v>3.1745766315379197E-2</v>
      </c>
      <c r="K271" s="129">
        <f t="shared" si="25"/>
        <v>0.13618285104188682</v>
      </c>
      <c r="L271" s="130">
        <f t="shared" si="25"/>
        <v>1</v>
      </c>
      <c r="M271" s="1"/>
    </row>
    <row r="273" spans="2:13" s="131" customFormat="1" ht="13.5" x14ac:dyDescent="0.15">
      <c r="B273" s="132" t="str">
        <f>+$B$1</f>
        <v>令和３年度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8</v>
      </c>
      <c r="E276" s="148">
        <f t="shared" ref="E276:K276" si="26">RANK(E208,E$208:E$270)</f>
        <v>54</v>
      </c>
      <c r="F276" s="148">
        <f t="shared" si="26"/>
        <v>58</v>
      </c>
      <c r="G276" s="148">
        <f t="shared" si="26"/>
        <v>11</v>
      </c>
      <c r="H276" s="148">
        <f t="shared" si="26"/>
        <v>61</v>
      </c>
      <c r="I276" s="148">
        <f t="shared" si="26"/>
        <v>13</v>
      </c>
      <c r="J276" s="149">
        <f t="shared" si="26"/>
        <v>47</v>
      </c>
      <c r="K276" s="150">
        <f t="shared" si="26"/>
        <v>28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92" si="27">RANK(D209,D$208:D$270)</f>
        <v>6</v>
      </c>
      <c r="E277" s="155">
        <f t="shared" si="27"/>
        <v>9</v>
      </c>
      <c r="F277" s="155">
        <f t="shared" si="27"/>
        <v>56</v>
      </c>
      <c r="G277" s="155">
        <f t="shared" si="27"/>
        <v>7</v>
      </c>
      <c r="H277" s="155">
        <f t="shared" si="27"/>
        <v>27</v>
      </c>
      <c r="I277" s="155">
        <f t="shared" si="27"/>
        <v>31</v>
      </c>
      <c r="J277" s="156">
        <f t="shared" si="27"/>
        <v>50</v>
      </c>
      <c r="K277" s="157">
        <f t="shared" si="27"/>
        <v>54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si="27"/>
        <v>16</v>
      </c>
      <c r="E278" s="155">
        <f t="shared" si="27"/>
        <v>12</v>
      </c>
      <c r="F278" s="155">
        <f t="shared" si="27"/>
        <v>46</v>
      </c>
      <c r="G278" s="155">
        <f t="shared" si="27"/>
        <v>23</v>
      </c>
      <c r="H278" s="155">
        <f t="shared" si="27"/>
        <v>11</v>
      </c>
      <c r="I278" s="155">
        <f t="shared" si="27"/>
        <v>62</v>
      </c>
      <c r="J278" s="156">
        <f t="shared" si="27"/>
        <v>59</v>
      </c>
      <c r="K278" s="157">
        <f t="shared" si="27"/>
        <v>14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si="27"/>
        <v>12</v>
      </c>
      <c r="E279" s="155">
        <f t="shared" si="27"/>
        <v>42</v>
      </c>
      <c r="F279" s="155">
        <f t="shared" si="27"/>
        <v>54</v>
      </c>
      <c r="G279" s="155">
        <f t="shared" si="27"/>
        <v>1</v>
      </c>
      <c r="H279" s="155">
        <f t="shared" si="27"/>
        <v>47</v>
      </c>
      <c r="I279" s="155">
        <f t="shared" si="27"/>
        <v>24</v>
      </c>
      <c r="J279" s="156">
        <f t="shared" si="27"/>
        <v>55</v>
      </c>
      <c r="K279" s="157">
        <f t="shared" si="27"/>
        <v>36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si="27"/>
        <v>42</v>
      </c>
      <c r="E280" s="155">
        <f t="shared" si="27"/>
        <v>14</v>
      </c>
      <c r="F280" s="155">
        <f t="shared" si="27"/>
        <v>17</v>
      </c>
      <c r="G280" s="155">
        <f t="shared" si="27"/>
        <v>26</v>
      </c>
      <c r="H280" s="155">
        <f t="shared" si="27"/>
        <v>25</v>
      </c>
      <c r="I280" s="155">
        <f t="shared" si="27"/>
        <v>44</v>
      </c>
      <c r="J280" s="156">
        <f t="shared" si="27"/>
        <v>20</v>
      </c>
      <c r="K280" s="157">
        <f t="shared" si="27"/>
        <v>50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si="27"/>
        <v>55</v>
      </c>
      <c r="E281" s="155">
        <f t="shared" si="27"/>
        <v>58</v>
      </c>
      <c r="F281" s="155">
        <f t="shared" si="27"/>
        <v>11</v>
      </c>
      <c r="G281" s="155">
        <f t="shared" si="27"/>
        <v>52</v>
      </c>
      <c r="H281" s="155">
        <f t="shared" si="27"/>
        <v>54</v>
      </c>
      <c r="I281" s="155">
        <f t="shared" si="27"/>
        <v>29</v>
      </c>
      <c r="J281" s="156">
        <f t="shared" si="27"/>
        <v>54</v>
      </c>
      <c r="K281" s="157">
        <f t="shared" si="27"/>
        <v>10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si="27"/>
        <v>7</v>
      </c>
      <c r="E282" s="155">
        <f t="shared" si="27"/>
        <v>15</v>
      </c>
      <c r="F282" s="155">
        <f t="shared" si="27"/>
        <v>57</v>
      </c>
      <c r="G282" s="155">
        <f t="shared" si="27"/>
        <v>14</v>
      </c>
      <c r="H282" s="155">
        <f t="shared" si="27"/>
        <v>38</v>
      </c>
      <c r="I282" s="155">
        <f t="shared" si="27"/>
        <v>38</v>
      </c>
      <c r="J282" s="156">
        <f t="shared" si="27"/>
        <v>52</v>
      </c>
      <c r="K282" s="157">
        <f t="shared" si="27"/>
        <v>27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si="27"/>
        <v>41</v>
      </c>
      <c r="E283" s="155">
        <f t="shared" si="27"/>
        <v>47</v>
      </c>
      <c r="F283" s="155">
        <f t="shared" si="27"/>
        <v>27</v>
      </c>
      <c r="G283" s="155">
        <f t="shared" si="27"/>
        <v>44</v>
      </c>
      <c r="H283" s="155">
        <f t="shared" si="27"/>
        <v>59</v>
      </c>
      <c r="I283" s="155">
        <f t="shared" si="27"/>
        <v>7</v>
      </c>
      <c r="J283" s="156">
        <f t="shared" si="27"/>
        <v>17</v>
      </c>
      <c r="K283" s="157">
        <f t="shared" si="27"/>
        <v>18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si="27"/>
        <v>49</v>
      </c>
      <c r="E284" s="155">
        <f t="shared" si="27"/>
        <v>44</v>
      </c>
      <c r="F284" s="155">
        <f t="shared" si="27"/>
        <v>25</v>
      </c>
      <c r="G284" s="155">
        <f t="shared" si="27"/>
        <v>50</v>
      </c>
      <c r="H284" s="155">
        <f t="shared" si="27"/>
        <v>57</v>
      </c>
      <c r="I284" s="155">
        <f t="shared" si="27"/>
        <v>59</v>
      </c>
      <c r="J284" s="156">
        <f t="shared" si="27"/>
        <v>42</v>
      </c>
      <c r="K284" s="157">
        <f t="shared" si="27"/>
        <v>1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si="27"/>
        <v>39</v>
      </c>
      <c r="E285" s="155">
        <f t="shared" si="27"/>
        <v>40</v>
      </c>
      <c r="F285" s="155">
        <f t="shared" si="27"/>
        <v>22</v>
      </c>
      <c r="G285" s="155">
        <f t="shared" si="27"/>
        <v>25</v>
      </c>
      <c r="H285" s="155">
        <f t="shared" si="27"/>
        <v>10</v>
      </c>
      <c r="I285" s="155">
        <f t="shared" si="27"/>
        <v>51</v>
      </c>
      <c r="J285" s="156">
        <f t="shared" si="27"/>
        <v>40</v>
      </c>
      <c r="K285" s="157">
        <f t="shared" si="27"/>
        <v>21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si="27"/>
        <v>30</v>
      </c>
      <c r="E286" s="155">
        <f t="shared" si="27"/>
        <v>20</v>
      </c>
      <c r="F286" s="155">
        <f t="shared" si="27"/>
        <v>42</v>
      </c>
      <c r="G286" s="155">
        <f t="shared" si="27"/>
        <v>21</v>
      </c>
      <c r="H286" s="155">
        <f t="shared" si="27"/>
        <v>26</v>
      </c>
      <c r="I286" s="155">
        <f t="shared" si="27"/>
        <v>30</v>
      </c>
      <c r="J286" s="156">
        <f t="shared" si="27"/>
        <v>10</v>
      </c>
      <c r="K286" s="157">
        <f t="shared" si="27"/>
        <v>25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si="27"/>
        <v>45</v>
      </c>
      <c r="E287" s="155">
        <f t="shared" si="27"/>
        <v>25</v>
      </c>
      <c r="F287" s="155">
        <f t="shared" si="27"/>
        <v>28</v>
      </c>
      <c r="G287" s="155">
        <f t="shared" si="27"/>
        <v>4</v>
      </c>
      <c r="H287" s="155">
        <f t="shared" si="27"/>
        <v>23</v>
      </c>
      <c r="I287" s="155">
        <f t="shared" si="27"/>
        <v>23</v>
      </c>
      <c r="J287" s="156">
        <f t="shared" si="27"/>
        <v>7</v>
      </c>
      <c r="K287" s="157">
        <f t="shared" si="27"/>
        <v>52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si="27"/>
        <v>19</v>
      </c>
      <c r="E288" s="155">
        <f t="shared" si="27"/>
        <v>5</v>
      </c>
      <c r="F288" s="155">
        <f t="shared" si="27"/>
        <v>48</v>
      </c>
      <c r="G288" s="155">
        <f t="shared" si="27"/>
        <v>31</v>
      </c>
      <c r="H288" s="155">
        <f t="shared" si="27"/>
        <v>43</v>
      </c>
      <c r="I288" s="155">
        <f t="shared" si="27"/>
        <v>21</v>
      </c>
      <c r="J288" s="156">
        <f t="shared" si="27"/>
        <v>13</v>
      </c>
      <c r="K288" s="157">
        <f t="shared" si="27"/>
        <v>17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si="27"/>
        <v>40</v>
      </c>
      <c r="E289" s="155">
        <f t="shared" si="27"/>
        <v>36</v>
      </c>
      <c r="F289" s="155">
        <f t="shared" si="27"/>
        <v>35</v>
      </c>
      <c r="G289" s="155">
        <f t="shared" si="27"/>
        <v>38</v>
      </c>
      <c r="H289" s="155">
        <f t="shared" si="27"/>
        <v>45</v>
      </c>
      <c r="I289" s="155">
        <f t="shared" si="27"/>
        <v>32</v>
      </c>
      <c r="J289" s="156">
        <f t="shared" si="27"/>
        <v>23</v>
      </c>
      <c r="K289" s="157">
        <f t="shared" si="27"/>
        <v>6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si="27"/>
        <v>46</v>
      </c>
      <c r="E290" s="162">
        <f t="shared" si="27"/>
        <v>39</v>
      </c>
      <c r="F290" s="162">
        <f t="shared" si="27"/>
        <v>18</v>
      </c>
      <c r="G290" s="162">
        <f t="shared" si="27"/>
        <v>39</v>
      </c>
      <c r="H290" s="162">
        <f t="shared" si="27"/>
        <v>33</v>
      </c>
      <c r="I290" s="162">
        <f t="shared" si="27"/>
        <v>11</v>
      </c>
      <c r="J290" s="163">
        <f t="shared" si="27"/>
        <v>22</v>
      </c>
      <c r="K290" s="164">
        <f t="shared" si="27"/>
        <v>41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si="27"/>
        <v>48</v>
      </c>
      <c r="E291" s="155">
        <f t="shared" si="27"/>
        <v>41</v>
      </c>
      <c r="F291" s="155">
        <f t="shared" si="27"/>
        <v>29</v>
      </c>
      <c r="G291" s="155">
        <f t="shared" si="27"/>
        <v>24</v>
      </c>
      <c r="H291" s="155">
        <f t="shared" si="27"/>
        <v>19</v>
      </c>
      <c r="I291" s="155">
        <f t="shared" si="27"/>
        <v>42</v>
      </c>
      <c r="J291" s="156">
        <f t="shared" si="27"/>
        <v>48</v>
      </c>
      <c r="K291" s="157">
        <f t="shared" si="27"/>
        <v>8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si="27"/>
        <v>11</v>
      </c>
      <c r="E292" s="162">
        <f t="shared" si="27"/>
        <v>8</v>
      </c>
      <c r="F292" s="162">
        <f t="shared" si="27"/>
        <v>49</v>
      </c>
      <c r="G292" s="162">
        <f t="shared" si="27"/>
        <v>12</v>
      </c>
      <c r="H292" s="162">
        <f t="shared" si="27"/>
        <v>13</v>
      </c>
      <c r="I292" s="162">
        <f t="shared" si="27"/>
        <v>20</v>
      </c>
      <c r="J292" s="163">
        <f t="shared" si="27"/>
        <v>37</v>
      </c>
      <c r="K292" s="164">
        <f t="shared" si="27"/>
        <v>57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308" si="28">RANK(D225,D$208:D$270)</f>
        <v>18</v>
      </c>
      <c r="E293" s="155">
        <f t="shared" si="28"/>
        <v>37</v>
      </c>
      <c r="F293" s="155">
        <f t="shared" si="28"/>
        <v>52</v>
      </c>
      <c r="G293" s="155">
        <f t="shared" si="28"/>
        <v>18</v>
      </c>
      <c r="H293" s="155">
        <f t="shared" si="28"/>
        <v>48</v>
      </c>
      <c r="I293" s="155">
        <f t="shared" si="28"/>
        <v>8</v>
      </c>
      <c r="J293" s="156">
        <f t="shared" si="28"/>
        <v>21</v>
      </c>
      <c r="K293" s="157">
        <f t="shared" si="28"/>
        <v>31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si="28"/>
        <v>23</v>
      </c>
      <c r="E294" s="155">
        <f t="shared" si="28"/>
        <v>28</v>
      </c>
      <c r="F294" s="155">
        <f t="shared" si="28"/>
        <v>53</v>
      </c>
      <c r="G294" s="155">
        <f t="shared" si="28"/>
        <v>6</v>
      </c>
      <c r="H294" s="155">
        <f t="shared" si="28"/>
        <v>40</v>
      </c>
      <c r="I294" s="155">
        <f t="shared" si="28"/>
        <v>22</v>
      </c>
      <c r="J294" s="156">
        <f t="shared" si="28"/>
        <v>11</v>
      </c>
      <c r="K294" s="157">
        <f t="shared" si="28"/>
        <v>22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si="28"/>
        <v>29</v>
      </c>
      <c r="E295" s="155">
        <f t="shared" si="28"/>
        <v>48</v>
      </c>
      <c r="F295" s="155">
        <f t="shared" si="28"/>
        <v>47</v>
      </c>
      <c r="G295" s="155">
        <f t="shared" si="28"/>
        <v>8</v>
      </c>
      <c r="H295" s="155">
        <f t="shared" si="28"/>
        <v>55</v>
      </c>
      <c r="I295" s="155">
        <f t="shared" si="28"/>
        <v>9</v>
      </c>
      <c r="J295" s="156">
        <f t="shared" si="28"/>
        <v>49</v>
      </c>
      <c r="K295" s="157">
        <f t="shared" si="28"/>
        <v>32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si="28"/>
        <v>3</v>
      </c>
      <c r="E296" s="155">
        <f t="shared" si="28"/>
        <v>46</v>
      </c>
      <c r="F296" s="155">
        <f t="shared" si="28"/>
        <v>63</v>
      </c>
      <c r="G296" s="155">
        <f t="shared" si="28"/>
        <v>19</v>
      </c>
      <c r="H296" s="155">
        <f t="shared" si="28"/>
        <v>56</v>
      </c>
      <c r="I296" s="155">
        <f t="shared" si="28"/>
        <v>63</v>
      </c>
      <c r="J296" s="156">
        <f t="shared" si="28"/>
        <v>60</v>
      </c>
      <c r="K296" s="157">
        <f t="shared" si="28"/>
        <v>4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si="28"/>
        <v>9</v>
      </c>
      <c r="E297" s="155">
        <f t="shared" si="28"/>
        <v>6</v>
      </c>
      <c r="F297" s="155">
        <f t="shared" si="28"/>
        <v>50</v>
      </c>
      <c r="G297" s="155">
        <f t="shared" si="28"/>
        <v>15</v>
      </c>
      <c r="H297" s="155">
        <f t="shared" si="28"/>
        <v>6</v>
      </c>
      <c r="I297" s="155">
        <f t="shared" si="28"/>
        <v>19</v>
      </c>
      <c r="J297" s="156">
        <f t="shared" si="28"/>
        <v>12</v>
      </c>
      <c r="K297" s="157">
        <f t="shared" si="28"/>
        <v>60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si="28"/>
        <v>5</v>
      </c>
      <c r="E298" s="155">
        <f t="shared" si="28"/>
        <v>29</v>
      </c>
      <c r="F298" s="155">
        <f t="shared" si="28"/>
        <v>59</v>
      </c>
      <c r="G298" s="155">
        <f t="shared" si="28"/>
        <v>3</v>
      </c>
      <c r="H298" s="155">
        <f t="shared" si="28"/>
        <v>12</v>
      </c>
      <c r="I298" s="155">
        <f t="shared" si="28"/>
        <v>52</v>
      </c>
      <c r="J298" s="156">
        <f t="shared" si="28"/>
        <v>57</v>
      </c>
      <c r="K298" s="157">
        <f t="shared" si="28"/>
        <v>40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si="28"/>
        <v>37</v>
      </c>
      <c r="E299" s="155">
        <f t="shared" si="28"/>
        <v>55</v>
      </c>
      <c r="F299" s="155">
        <f t="shared" si="28"/>
        <v>45</v>
      </c>
      <c r="G299" s="155">
        <f t="shared" si="28"/>
        <v>35</v>
      </c>
      <c r="H299" s="155">
        <f t="shared" si="28"/>
        <v>41</v>
      </c>
      <c r="I299" s="155">
        <f t="shared" si="28"/>
        <v>2</v>
      </c>
      <c r="J299" s="156">
        <f t="shared" si="28"/>
        <v>41</v>
      </c>
      <c r="K299" s="157">
        <f t="shared" si="28"/>
        <v>46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si="28"/>
        <v>2</v>
      </c>
      <c r="E300" s="155">
        <f t="shared" si="28"/>
        <v>43</v>
      </c>
      <c r="F300" s="155">
        <f t="shared" si="28"/>
        <v>61</v>
      </c>
      <c r="G300" s="155">
        <f t="shared" si="28"/>
        <v>22</v>
      </c>
      <c r="H300" s="155">
        <f t="shared" si="28"/>
        <v>34</v>
      </c>
      <c r="I300" s="155">
        <f t="shared" si="28"/>
        <v>50</v>
      </c>
      <c r="J300" s="156">
        <f t="shared" si="28"/>
        <v>60</v>
      </c>
      <c r="K300" s="157">
        <f t="shared" si="28"/>
        <v>12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si="28"/>
        <v>15</v>
      </c>
      <c r="E301" s="167">
        <f t="shared" si="28"/>
        <v>34</v>
      </c>
      <c r="F301" s="167">
        <f t="shared" si="28"/>
        <v>51</v>
      </c>
      <c r="G301" s="167">
        <f t="shared" si="28"/>
        <v>5</v>
      </c>
      <c r="H301" s="167">
        <f t="shared" si="28"/>
        <v>20</v>
      </c>
      <c r="I301" s="167">
        <f t="shared" si="28"/>
        <v>40</v>
      </c>
      <c r="J301" s="168">
        <f t="shared" si="28"/>
        <v>30</v>
      </c>
      <c r="K301" s="169">
        <f t="shared" si="28"/>
        <v>20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si="28"/>
        <v>26</v>
      </c>
      <c r="E302" s="155">
        <f t="shared" si="28"/>
        <v>18</v>
      </c>
      <c r="F302" s="155">
        <f t="shared" si="28"/>
        <v>30</v>
      </c>
      <c r="G302" s="155">
        <f t="shared" si="28"/>
        <v>13</v>
      </c>
      <c r="H302" s="155">
        <f t="shared" si="28"/>
        <v>29</v>
      </c>
      <c r="I302" s="155">
        <f t="shared" si="28"/>
        <v>14</v>
      </c>
      <c r="J302" s="156">
        <f t="shared" si="28"/>
        <v>4</v>
      </c>
      <c r="K302" s="157">
        <f t="shared" si="28"/>
        <v>61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si="28"/>
        <v>17</v>
      </c>
      <c r="E303" s="155">
        <f t="shared" si="28"/>
        <v>21</v>
      </c>
      <c r="F303" s="155">
        <f t="shared" si="28"/>
        <v>40</v>
      </c>
      <c r="G303" s="155">
        <f t="shared" si="28"/>
        <v>29</v>
      </c>
      <c r="H303" s="155">
        <f t="shared" si="28"/>
        <v>22</v>
      </c>
      <c r="I303" s="155">
        <f t="shared" si="28"/>
        <v>5</v>
      </c>
      <c r="J303" s="156">
        <f t="shared" si="28"/>
        <v>9</v>
      </c>
      <c r="K303" s="157">
        <f t="shared" si="28"/>
        <v>59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si="28"/>
        <v>33</v>
      </c>
      <c r="E304" s="174">
        <f t="shared" si="28"/>
        <v>23</v>
      </c>
      <c r="F304" s="174">
        <f t="shared" si="28"/>
        <v>31</v>
      </c>
      <c r="G304" s="174">
        <f t="shared" si="28"/>
        <v>34</v>
      </c>
      <c r="H304" s="174">
        <f t="shared" si="28"/>
        <v>42</v>
      </c>
      <c r="I304" s="174">
        <f t="shared" si="28"/>
        <v>26</v>
      </c>
      <c r="J304" s="175">
        <f t="shared" si="28"/>
        <v>5</v>
      </c>
      <c r="K304" s="176">
        <f t="shared" si="28"/>
        <v>23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si="28"/>
        <v>4</v>
      </c>
      <c r="E305" s="155">
        <f t="shared" si="28"/>
        <v>38</v>
      </c>
      <c r="F305" s="155">
        <f t="shared" si="28"/>
        <v>60</v>
      </c>
      <c r="G305" s="155">
        <f t="shared" si="28"/>
        <v>17</v>
      </c>
      <c r="H305" s="155">
        <f t="shared" si="28"/>
        <v>53</v>
      </c>
      <c r="I305" s="155">
        <f t="shared" si="28"/>
        <v>27</v>
      </c>
      <c r="J305" s="156">
        <f t="shared" si="28"/>
        <v>58</v>
      </c>
      <c r="K305" s="157">
        <f t="shared" si="28"/>
        <v>26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si="28"/>
        <v>14</v>
      </c>
      <c r="E306" s="155">
        <f t="shared" si="28"/>
        <v>32</v>
      </c>
      <c r="F306" s="155">
        <f t="shared" si="28"/>
        <v>36</v>
      </c>
      <c r="G306" s="155">
        <f t="shared" si="28"/>
        <v>2</v>
      </c>
      <c r="H306" s="155">
        <f t="shared" si="28"/>
        <v>9</v>
      </c>
      <c r="I306" s="155">
        <f t="shared" si="28"/>
        <v>33</v>
      </c>
      <c r="J306" s="156">
        <f t="shared" si="28"/>
        <v>32</v>
      </c>
      <c r="K306" s="157">
        <f t="shared" si="28"/>
        <v>62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si="28"/>
        <v>31</v>
      </c>
      <c r="E307" s="155">
        <f t="shared" si="28"/>
        <v>45</v>
      </c>
      <c r="F307" s="155">
        <f t="shared" si="28"/>
        <v>55</v>
      </c>
      <c r="G307" s="155">
        <f t="shared" si="28"/>
        <v>9</v>
      </c>
      <c r="H307" s="155">
        <f t="shared" si="28"/>
        <v>35</v>
      </c>
      <c r="I307" s="155">
        <f t="shared" si="28"/>
        <v>18</v>
      </c>
      <c r="J307" s="156">
        <f t="shared" si="28"/>
        <v>39</v>
      </c>
      <c r="K307" s="157">
        <f t="shared" si="28"/>
        <v>9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si="28"/>
        <v>38</v>
      </c>
      <c r="E308" s="181">
        <f t="shared" si="28"/>
        <v>31</v>
      </c>
      <c r="F308" s="181">
        <f t="shared" si="28"/>
        <v>23</v>
      </c>
      <c r="G308" s="181">
        <f t="shared" si="28"/>
        <v>37</v>
      </c>
      <c r="H308" s="181">
        <f t="shared" si="28"/>
        <v>31</v>
      </c>
      <c r="I308" s="181">
        <f t="shared" si="28"/>
        <v>43</v>
      </c>
      <c r="J308" s="182">
        <f t="shared" si="28"/>
        <v>31</v>
      </c>
      <c r="K308" s="183">
        <f t="shared" si="28"/>
        <v>15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24" si="29">RANK(D241,D$208:D$270)</f>
        <v>22</v>
      </c>
      <c r="E309" s="155">
        <f t="shared" si="29"/>
        <v>16</v>
      </c>
      <c r="F309" s="155">
        <f t="shared" si="29"/>
        <v>34</v>
      </c>
      <c r="G309" s="155">
        <f t="shared" si="29"/>
        <v>16</v>
      </c>
      <c r="H309" s="155">
        <f t="shared" si="29"/>
        <v>32</v>
      </c>
      <c r="I309" s="155">
        <f t="shared" si="29"/>
        <v>36</v>
      </c>
      <c r="J309" s="156">
        <f t="shared" si="29"/>
        <v>26</v>
      </c>
      <c r="K309" s="157">
        <f t="shared" si="29"/>
        <v>51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si="29"/>
        <v>36</v>
      </c>
      <c r="E310" s="155">
        <f t="shared" si="29"/>
        <v>17</v>
      </c>
      <c r="F310" s="155">
        <f t="shared" si="29"/>
        <v>19</v>
      </c>
      <c r="G310" s="155">
        <f t="shared" si="29"/>
        <v>27</v>
      </c>
      <c r="H310" s="155">
        <f t="shared" si="29"/>
        <v>36</v>
      </c>
      <c r="I310" s="155">
        <f t="shared" si="29"/>
        <v>46</v>
      </c>
      <c r="J310" s="156">
        <f t="shared" si="29"/>
        <v>18</v>
      </c>
      <c r="K310" s="157">
        <f t="shared" si="29"/>
        <v>43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si="29"/>
        <v>25</v>
      </c>
      <c r="E311" s="181">
        <f t="shared" si="29"/>
        <v>24</v>
      </c>
      <c r="F311" s="181">
        <f t="shared" si="29"/>
        <v>41</v>
      </c>
      <c r="G311" s="181">
        <f t="shared" si="29"/>
        <v>20</v>
      </c>
      <c r="H311" s="181">
        <f t="shared" si="29"/>
        <v>39</v>
      </c>
      <c r="I311" s="181">
        <f t="shared" si="29"/>
        <v>41</v>
      </c>
      <c r="J311" s="182">
        <f t="shared" si="29"/>
        <v>34</v>
      </c>
      <c r="K311" s="183">
        <f t="shared" si="29"/>
        <v>19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si="29"/>
        <v>32</v>
      </c>
      <c r="E312" s="181">
        <f t="shared" si="29"/>
        <v>27</v>
      </c>
      <c r="F312" s="181">
        <f t="shared" si="29"/>
        <v>44</v>
      </c>
      <c r="G312" s="181">
        <f t="shared" si="29"/>
        <v>41</v>
      </c>
      <c r="H312" s="181">
        <f t="shared" si="29"/>
        <v>46</v>
      </c>
      <c r="I312" s="181">
        <f t="shared" si="29"/>
        <v>34</v>
      </c>
      <c r="J312" s="182">
        <f t="shared" si="29"/>
        <v>15</v>
      </c>
      <c r="K312" s="183">
        <f t="shared" si="29"/>
        <v>5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si="29"/>
        <v>34</v>
      </c>
      <c r="E313" s="155">
        <f t="shared" si="29"/>
        <v>35</v>
      </c>
      <c r="F313" s="155">
        <f t="shared" si="29"/>
        <v>43</v>
      </c>
      <c r="G313" s="155">
        <f t="shared" si="29"/>
        <v>10</v>
      </c>
      <c r="H313" s="155">
        <f t="shared" si="29"/>
        <v>21</v>
      </c>
      <c r="I313" s="155">
        <f t="shared" si="29"/>
        <v>17</v>
      </c>
      <c r="J313" s="156">
        <f t="shared" si="29"/>
        <v>14</v>
      </c>
      <c r="K313" s="157">
        <f t="shared" si="29"/>
        <v>33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si="29"/>
        <v>43</v>
      </c>
      <c r="E314" s="155">
        <f t="shared" si="29"/>
        <v>50</v>
      </c>
      <c r="F314" s="155">
        <f t="shared" si="29"/>
        <v>37</v>
      </c>
      <c r="G314" s="155">
        <f t="shared" si="29"/>
        <v>33</v>
      </c>
      <c r="H314" s="155">
        <f t="shared" si="29"/>
        <v>50</v>
      </c>
      <c r="I314" s="155">
        <f t="shared" si="29"/>
        <v>4</v>
      </c>
      <c r="J314" s="156">
        <f t="shared" si="29"/>
        <v>24</v>
      </c>
      <c r="K314" s="157">
        <f t="shared" si="29"/>
        <v>24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si="29"/>
        <v>10</v>
      </c>
      <c r="E315" s="188">
        <f t="shared" si="29"/>
        <v>10</v>
      </c>
      <c r="F315" s="188">
        <f t="shared" si="29"/>
        <v>33</v>
      </c>
      <c r="G315" s="188">
        <f t="shared" si="29"/>
        <v>28</v>
      </c>
      <c r="H315" s="188">
        <f t="shared" si="29"/>
        <v>30</v>
      </c>
      <c r="I315" s="188">
        <f t="shared" si="29"/>
        <v>39</v>
      </c>
      <c r="J315" s="189">
        <f t="shared" si="29"/>
        <v>38</v>
      </c>
      <c r="K315" s="190">
        <f t="shared" si="29"/>
        <v>58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si="29"/>
        <v>20</v>
      </c>
      <c r="E316" s="195">
        <f t="shared" si="29"/>
        <v>4</v>
      </c>
      <c r="F316" s="195">
        <f t="shared" si="29"/>
        <v>38</v>
      </c>
      <c r="G316" s="195">
        <f t="shared" si="29"/>
        <v>40</v>
      </c>
      <c r="H316" s="195">
        <f t="shared" si="29"/>
        <v>14</v>
      </c>
      <c r="I316" s="195">
        <f t="shared" si="29"/>
        <v>12</v>
      </c>
      <c r="J316" s="196">
        <f t="shared" si="29"/>
        <v>3</v>
      </c>
      <c r="K316" s="197">
        <f t="shared" si="29"/>
        <v>49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si="29"/>
        <v>1</v>
      </c>
      <c r="E317" s="155">
        <f t="shared" si="29"/>
        <v>2</v>
      </c>
      <c r="F317" s="155">
        <f t="shared" si="29"/>
        <v>62</v>
      </c>
      <c r="G317" s="155">
        <f t="shared" si="29"/>
        <v>54</v>
      </c>
      <c r="H317" s="155">
        <f t="shared" si="29"/>
        <v>58</v>
      </c>
      <c r="I317" s="155">
        <f t="shared" si="29"/>
        <v>61</v>
      </c>
      <c r="J317" s="156">
        <f t="shared" si="29"/>
        <v>60</v>
      </c>
      <c r="K317" s="157">
        <f t="shared" si="29"/>
        <v>7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si="29"/>
        <v>50</v>
      </c>
      <c r="E318" s="155">
        <f t="shared" si="29"/>
        <v>1</v>
      </c>
      <c r="F318" s="155">
        <f t="shared" si="29"/>
        <v>12</v>
      </c>
      <c r="G318" s="155">
        <f t="shared" si="29"/>
        <v>46</v>
      </c>
      <c r="H318" s="155">
        <f t="shared" si="29"/>
        <v>16</v>
      </c>
      <c r="I318" s="155">
        <f t="shared" si="29"/>
        <v>53</v>
      </c>
      <c r="J318" s="156">
        <f t="shared" si="29"/>
        <v>19</v>
      </c>
      <c r="K318" s="157">
        <f t="shared" si="29"/>
        <v>53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si="29"/>
        <v>56</v>
      </c>
      <c r="E319" s="155">
        <f t="shared" si="29"/>
        <v>51</v>
      </c>
      <c r="F319" s="155">
        <f t="shared" si="29"/>
        <v>6</v>
      </c>
      <c r="G319" s="155">
        <f t="shared" si="29"/>
        <v>48</v>
      </c>
      <c r="H319" s="155">
        <f t="shared" si="29"/>
        <v>49</v>
      </c>
      <c r="I319" s="155">
        <f t="shared" si="29"/>
        <v>58</v>
      </c>
      <c r="J319" s="156">
        <f t="shared" si="29"/>
        <v>27</v>
      </c>
      <c r="K319" s="157">
        <f t="shared" si="29"/>
        <v>35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si="29"/>
        <v>24</v>
      </c>
      <c r="E320" s="155">
        <f t="shared" si="29"/>
        <v>30</v>
      </c>
      <c r="F320" s="155">
        <f t="shared" si="29"/>
        <v>39</v>
      </c>
      <c r="G320" s="155">
        <f t="shared" si="29"/>
        <v>30</v>
      </c>
      <c r="H320" s="155">
        <f t="shared" si="29"/>
        <v>4</v>
      </c>
      <c r="I320" s="155">
        <f t="shared" si="29"/>
        <v>16</v>
      </c>
      <c r="J320" s="156">
        <f t="shared" si="29"/>
        <v>1</v>
      </c>
      <c r="K320" s="157">
        <f t="shared" si="29"/>
        <v>47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si="29"/>
        <v>27</v>
      </c>
      <c r="E321" s="155">
        <f t="shared" si="29"/>
        <v>22</v>
      </c>
      <c r="F321" s="155">
        <f t="shared" si="29"/>
        <v>21</v>
      </c>
      <c r="G321" s="155">
        <f t="shared" si="29"/>
        <v>47</v>
      </c>
      <c r="H321" s="155">
        <f t="shared" si="29"/>
        <v>8</v>
      </c>
      <c r="I321" s="155">
        <f t="shared" si="29"/>
        <v>28</v>
      </c>
      <c r="J321" s="156">
        <f t="shared" si="29"/>
        <v>2</v>
      </c>
      <c r="K321" s="157">
        <f t="shared" si="29"/>
        <v>38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si="29"/>
        <v>35</v>
      </c>
      <c r="E322" s="155">
        <f t="shared" si="29"/>
        <v>3</v>
      </c>
      <c r="F322" s="155">
        <f t="shared" si="29"/>
        <v>10</v>
      </c>
      <c r="G322" s="155">
        <f t="shared" si="29"/>
        <v>49</v>
      </c>
      <c r="H322" s="155">
        <f t="shared" si="29"/>
        <v>3</v>
      </c>
      <c r="I322" s="155">
        <f t="shared" si="29"/>
        <v>47</v>
      </c>
      <c r="J322" s="156">
        <f t="shared" si="29"/>
        <v>29</v>
      </c>
      <c r="K322" s="157">
        <f t="shared" si="29"/>
        <v>63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si="29"/>
        <v>13</v>
      </c>
      <c r="E323" s="155">
        <f t="shared" si="29"/>
        <v>11</v>
      </c>
      <c r="F323" s="155">
        <f t="shared" si="29"/>
        <v>20</v>
      </c>
      <c r="G323" s="155">
        <f t="shared" si="29"/>
        <v>57</v>
      </c>
      <c r="H323" s="155">
        <f t="shared" si="29"/>
        <v>52</v>
      </c>
      <c r="I323" s="155">
        <f t="shared" si="29"/>
        <v>54</v>
      </c>
      <c r="J323" s="156">
        <f t="shared" si="29"/>
        <v>25</v>
      </c>
      <c r="K323" s="157">
        <f t="shared" si="29"/>
        <v>13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si="29"/>
        <v>47</v>
      </c>
      <c r="E324" s="155">
        <f t="shared" si="29"/>
        <v>52</v>
      </c>
      <c r="F324" s="155">
        <f t="shared" si="29"/>
        <v>16</v>
      </c>
      <c r="G324" s="155">
        <f t="shared" si="29"/>
        <v>62</v>
      </c>
      <c r="H324" s="155">
        <f t="shared" si="29"/>
        <v>1</v>
      </c>
      <c r="I324" s="155">
        <f t="shared" si="29"/>
        <v>3</v>
      </c>
      <c r="J324" s="156">
        <f t="shared" si="29"/>
        <v>8</v>
      </c>
      <c r="K324" s="157">
        <f t="shared" si="29"/>
        <v>37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38" si="30">RANK(D257,D$208:D$270)</f>
        <v>54</v>
      </c>
      <c r="E325" s="155">
        <f t="shared" si="30"/>
        <v>49</v>
      </c>
      <c r="F325" s="155">
        <f t="shared" si="30"/>
        <v>8</v>
      </c>
      <c r="G325" s="155">
        <f t="shared" si="30"/>
        <v>58</v>
      </c>
      <c r="H325" s="155">
        <f t="shared" si="30"/>
        <v>7</v>
      </c>
      <c r="I325" s="155">
        <f t="shared" si="30"/>
        <v>49</v>
      </c>
      <c r="J325" s="156">
        <f t="shared" si="30"/>
        <v>16</v>
      </c>
      <c r="K325" s="157">
        <f t="shared" si="30"/>
        <v>16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si="30"/>
        <v>61</v>
      </c>
      <c r="E326" s="155">
        <f t="shared" si="30"/>
        <v>59</v>
      </c>
      <c r="F326" s="155">
        <f t="shared" si="30"/>
        <v>3</v>
      </c>
      <c r="G326" s="155">
        <f t="shared" si="30"/>
        <v>59</v>
      </c>
      <c r="H326" s="155">
        <f t="shared" si="30"/>
        <v>18</v>
      </c>
      <c r="I326" s="155">
        <f t="shared" si="30"/>
        <v>55</v>
      </c>
      <c r="J326" s="156">
        <f t="shared" si="30"/>
        <v>35</v>
      </c>
      <c r="K326" s="157">
        <f t="shared" si="30"/>
        <v>39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si="30"/>
        <v>58</v>
      </c>
      <c r="E327" s="155">
        <f t="shared" si="30"/>
        <v>61</v>
      </c>
      <c r="F327" s="155">
        <f t="shared" si="30"/>
        <v>9</v>
      </c>
      <c r="G327" s="155">
        <f t="shared" si="30"/>
        <v>55</v>
      </c>
      <c r="H327" s="155">
        <f t="shared" si="30"/>
        <v>63</v>
      </c>
      <c r="I327" s="155">
        <f t="shared" si="30"/>
        <v>1</v>
      </c>
      <c r="J327" s="156">
        <f t="shared" si="30"/>
        <v>45</v>
      </c>
      <c r="K327" s="157">
        <f t="shared" si="30"/>
        <v>44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si="30"/>
        <v>59</v>
      </c>
      <c r="E328" s="155">
        <f t="shared" si="30"/>
        <v>53</v>
      </c>
      <c r="F328" s="155">
        <f t="shared" si="30"/>
        <v>5</v>
      </c>
      <c r="G328" s="155">
        <f t="shared" si="30"/>
        <v>53</v>
      </c>
      <c r="H328" s="155">
        <f t="shared" si="30"/>
        <v>44</v>
      </c>
      <c r="I328" s="155">
        <f t="shared" si="30"/>
        <v>48</v>
      </c>
      <c r="J328" s="156">
        <f t="shared" si="30"/>
        <v>43</v>
      </c>
      <c r="K328" s="157">
        <f t="shared" si="30"/>
        <v>55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si="30"/>
        <v>60</v>
      </c>
      <c r="E329" s="155">
        <f t="shared" si="30"/>
        <v>60</v>
      </c>
      <c r="F329" s="155">
        <f t="shared" si="30"/>
        <v>4</v>
      </c>
      <c r="G329" s="155">
        <f t="shared" si="30"/>
        <v>51</v>
      </c>
      <c r="H329" s="155">
        <f t="shared" si="30"/>
        <v>60</v>
      </c>
      <c r="I329" s="155">
        <f t="shared" si="30"/>
        <v>35</v>
      </c>
      <c r="J329" s="156">
        <f t="shared" si="30"/>
        <v>46</v>
      </c>
      <c r="K329" s="157">
        <f t="shared" si="30"/>
        <v>56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si="30"/>
        <v>62</v>
      </c>
      <c r="E330" s="155">
        <f t="shared" si="30"/>
        <v>62</v>
      </c>
      <c r="F330" s="155">
        <f t="shared" si="30"/>
        <v>2</v>
      </c>
      <c r="G330" s="155">
        <f t="shared" si="30"/>
        <v>61</v>
      </c>
      <c r="H330" s="155">
        <f t="shared" si="30"/>
        <v>62</v>
      </c>
      <c r="I330" s="155">
        <f t="shared" si="30"/>
        <v>15</v>
      </c>
      <c r="J330" s="156">
        <f t="shared" si="30"/>
        <v>53</v>
      </c>
      <c r="K330" s="157">
        <f t="shared" si="30"/>
        <v>11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si="30"/>
        <v>63</v>
      </c>
      <c r="E331" s="155">
        <f t="shared" si="30"/>
        <v>63</v>
      </c>
      <c r="F331" s="155">
        <f t="shared" si="30"/>
        <v>1</v>
      </c>
      <c r="G331" s="155">
        <f t="shared" si="30"/>
        <v>63</v>
      </c>
      <c r="H331" s="155">
        <f t="shared" si="30"/>
        <v>5</v>
      </c>
      <c r="I331" s="155">
        <f t="shared" si="30"/>
        <v>60</v>
      </c>
      <c r="J331" s="156">
        <f t="shared" si="30"/>
        <v>56</v>
      </c>
      <c r="K331" s="157">
        <f t="shared" si="30"/>
        <v>3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si="30"/>
        <v>52</v>
      </c>
      <c r="E332" s="155">
        <f t="shared" si="30"/>
        <v>56</v>
      </c>
      <c r="F332" s="155">
        <f t="shared" si="30"/>
        <v>14</v>
      </c>
      <c r="G332" s="155">
        <f t="shared" si="30"/>
        <v>56</v>
      </c>
      <c r="H332" s="155">
        <f t="shared" si="30"/>
        <v>37</v>
      </c>
      <c r="I332" s="155">
        <f t="shared" si="30"/>
        <v>57</v>
      </c>
      <c r="J332" s="156">
        <f t="shared" si="30"/>
        <v>33</v>
      </c>
      <c r="K332" s="157">
        <f t="shared" si="30"/>
        <v>2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si="30"/>
        <v>57</v>
      </c>
      <c r="E333" s="155">
        <f t="shared" si="30"/>
        <v>57</v>
      </c>
      <c r="F333" s="155">
        <f t="shared" si="30"/>
        <v>7</v>
      </c>
      <c r="G333" s="155">
        <f t="shared" si="30"/>
        <v>60</v>
      </c>
      <c r="H333" s="155">
        <f t="shared" si="30"/>
        <v>51</v>
      </c>
      <c r="I333" s="155">
        <f t="shared" si="30"/>
        <v>6</v>
      </c>
      <c r="J333" s="156">
        <f t="shared" si="30"/>
        <v>60</v>
      </c>
      <c r="K333" s="157">
        <f t="shared" si="30"/>
        <v>48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si="30"/>
        <v>44</v>
      </c>
      <c r="E334" s="155">
        <f t="shared" si="30"/>
        <v>19</v>
      </c>
      <c r="F334" s="155">
        <f t="shared" si="30"/>
        <v>26</v>
      </c>
      <c r="G334" s="155">
        <f t="shared" si="30"/>
        <v>42</v>
      </c>
      <c r="H334" s="155">
        <f t="shared" si="30"/>
        <v>17</v>
      </c>
      <c r="I334" s="155">
        <f t="shared" si="30"/>
        <v>10</v>
      </c>
      <c r="J334" s="156">
        <f t="shared" si="30"/>
        <v>6</v>
      </c>
      <c r="K334" s="157">
        <f t="shared" si="30"/>
        <v>29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si="30"/>
        <v>21</v>
      </c>
      <c r="E335" s="155">
        <f t="shared" si="30"/>
        <v>13</v>
      </c>
      <c r="F335" s="155">
        <f t="shared" si="30"/>
        <v>32</v>
      </c>
      <c r="G335" s="155">
        <f t="shared" si="30"/>
        <v>45</v>
      </c>
      <c r="H335" s="155">
        <f t="shared" si="30"/>
        <v>2</v>
      </c>
      <c r="I335" s="155">
        <f t="shared" si="30"/>
        <v>45</v>
      </c>
      <c r="J335" s="156">
        <f t="shared" si="30"/>
        <v>28</v>
      </c>
      <c r="K335" s="157">
        <f t="shared" si="30"/>
        <v>34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si="30"/>
        <v>51</v>
      </c>
      <c r="E336" s="155">
        <f t="shared" si="30"/>
        <v>33</v>
      </c>
      <c r="F336" s="155">
        <f t="shared" si="30"/>
        <v>13</v>
      </c>
      <c r="G336" s="155">
        <f t="shared" si="30"/>
        <v>32</v>
      </c>
      <c r="H336" s="155">
        <f t="shared" si="30"/>
        <v>28</v>
      </c>
      <c r="I336" s="155">
        <f t="shared" si="30"/>
        <v>56</v>
      </c>
      <c r="J336" s="156">
        <f t="shared" si="30"/>
        <v>44</v>
      </c>
      <c r="K336" s="157">
        <f t="shared" si="30"/>
        <v>45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si="30"/>
        <v>28</v>
      </c>
      <c r="E337" s="155">
        <f t="shared" si="30"/>
        <v>7</v>
      </c>
      <c r="F337" s="155">
        <f t="shared" si="30"/>
        <v>24</v>
      </c>
      <c r="G337" s="155">
        <f t="shared" si="30"/>
        <v>43</v>
      </c>
      <c r="H337" s="155">
        <f t="shared" si="30"/>
        <v>15</v>
      </c>
      <c r="I337" s="155">
        <f t="shared" si="30"/>
        <v>37</v>
      </c>
      <c r="J337" s="156">
        <f t="shared" si="30"/>
        <v>36</v>
      </c>
      <c r="K337" s="157">
        <f t="shared" si="30"/>
        <v>42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si="30"/>
        <v>53</v>
      </c>
      <c r="E338" s="202">
        <f t="shared" si="30"/>
        <v>26</v>
      </c>
      <c r="F338" s="202">
        <f t="shared" si="30"/>
        <v>15</v>
      </c>
      <c r="G338" s="202">
        <f t="shared" si="30"/>
        <v>36</v>
      </c>
      <c r="H338" s="202">
        <f t="shared" si="30"/>
        <v>24</v>
      </c>
      <c r="I338" s="202">
        <f t="shared" si="30"/>
        <v>25</v>
      </c>
      <c r="J338" s="203">
        <f t="shared" si="30"/>
        <v>51</v>
      </c>
      <c r="K338" s="204">
        <f t="shared" si="30"/>
        <v>30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CC08-1B0E-4DBD-B4CB-7C67DBCE56DE}">
  <sheetPr>
    <pageSetUpPr fitToPage="1"/>
  </sheetPr>
  <dimension ref="B1:O339"/>
  <sheetViews>
    <sheetView topLeftCell="A246" zoomScaleNormal="100" workbookViewId="0">
      <selection activeCell="D248" sqref="D248:L271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6" width="10.125" style="1" bestFit="1" customWidth="1"/>
    <col min="7" max="7" width="11.5" style="1" bestFit="1" customWidth="1"/>
    <col min="8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127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274685901</v>
      </c>
      <c r="E4" s="50">
        <v>26617881</v>
      </c>
      <c r="F4" s="50">
        <v>6605372</v>
      </c>
      <c r="G4" s="50">
        <v>250846500</v>
      </c>
      <c r="H4" s="50">
        <v>28160281</v>
      </c>
      <c r="I4" s="50">
        <v>49654609</v>
      </c>
      <c r="J4" s="51">
        <v>8315694</v>
      </c>
      <c r="K4" s="52">
        <f>+L4-SUM(D4:I4)</f>
        <v>81377629</v>
      </c>
      <c r="L4" s="53">
        <v>717948173</v>
      </c>
      <c r="M4" s="54">
        <v>1324589</v>
      </c>
    </row>
    <row r="5" spans="2:13" x14ac:dyDescent="0.15">
      <c r="B5" s="5" t="s">
        <v>6</v>
      </c>
      <c r="C5" s="29" t="s">
        <v>7</v>
      </c>
      <c r="D5" s="26">
        <v>57681465</v>
      </c>
      <c r="E5" s="6">
        <v>7291219</v>
      </c>
      <c r="F5" s="6">
        <v>1660189</v>
      </c>
      <c r="G5" s="6">
        <v>60934015</v>
      </c>
      <c r="H5" s="6">
        <v>7883793</v>
      </c>
      <c r="I5" s="6">
        <v>7869453</v>
      </c>
      <c r="J5" s="23">
        <v>2103284</v>
      </c>
      <c r="K5" s="13">
        <f t="shared" ref="K5:K67" si="0">+L5-SUM(D5:I5)</f>
        <v>11409834</v>
      </c>
      <c r="L5" s="19">
        <v>154729968</v>
      </c>
      <c r="M5" s="16">
        <v>353260</v>
      </c>
    </row>
    <row r="6" spans="2:13" x14ac:dyDescent="0.15">
      <c r="B6" s="5" t="s">
        <v>8</v>
      </c>
      <c r="C6" s="29" t="s">
        <v>9</v>
      </c>
      <c r="D6" s="26">
        <v>30111352</v>
      </c>
      <c r="E6" s="6">
        <v>4289351</v>
      </c>
      <c r="F6" s="6">
        <v>5064986</v>
      </c>
      <c r="G6" s="6">
        <v>33917476</v>
      </c>
      <c r="H6" s="6">
        <v>5002788</v>
      </c>
      <c r="I6" s="6">
        <v>2769200</v>
      </c>
      <c r="J6" s="23">
        <v>1000000</v>
      </c>
      <c r="K6" s="13">
        <f t="shared" si="0"/>
        <v>12819097</v>
      </c>
      <c r="L6" s="19">
        <v>93974250</v>
      </c>
      <c r="M6" s="16">
        <v>195410</v>
      </c>
    </row>
    <row r="7" spans="2:13" x14ac:dyDescent="0.15">
      <c r="B7" s="5" t="s">
        <v>10</v>
      </c>
      <c r="C7" s="29" t="s">
        <v>11</v>
      </c>
      <c r="D7" s="26">
        <v>98362445</v>
      </c>
      <c r="E7" s="6">
        <v>11498013</v>
      </c>
      <c r="F7" s="6">
        <v>4740550</v>
      </c>
      <c r="G7" s="6">
        <v>112522851</v>
      </c>
      <c r="H7" s="6">
        <v>12689333</v>
      </c>
      <c r="I7" s="6">
        <v>14940176</v>
      </c>
      <c r="J7" s="23">
        <v>3911676</v>
      </c>
      <c r="K7" s="13">
        <f t="shared" si="0"/>
        <v>30391692</v>
      </c>
      <c r="L7" s="19">
        <v>285145060</v>
      </c>
      <c r="M7" s="16">
        <v>607373</v>
      </c>
    </row>
    <row r="8" spans="2:13" x14ac:dyDescent="0.15">
      <c r="B8" s="5" t="s">
        <v>12</v>
      </c>
      <c r="C8" s="29" t="s">
        <v>13</v>
      </c>
      <c r="D8" s="26">
        <v>10531303</v>
      </c>
      <c r="E8" s="6">
        <v>1726712</v>
      </c>
      <c r="F8" s="6">
        <v>4490807</v>
      </c>
      <c r="G8" s="6">
        <v>13369011</v>
      </c>
      <c r="H8" s="6">
        <v>1842830</v>
      </c>
      <c r="I8" s="6">
        <v>1907823</v>
      </c>
      <c r="J8" s="23">
        <v>896123</v>
      </c>
      <c r="K8" s="13">
        <f t="shared" si="0"/>
        <v>2333791</v>
      </c>
      <c r="L8" s="19">
        <v>36202277</v>
      </c>
      <c r="M8" s="16">
        <v>80236</v>
      </c>
    </row>
    <row r="9" spans="2:13" x14ac:dyDescent="0.15">
      <c r="B9" s="5" t="s">
        <v>14</v>
      </c>
      <c r="C9" s="29" t="s">
        <v>15</v>
      </c>
      <c r="D9" s="26">
        <v>8926172</v>
      </c>
      <c r="E9" s="6">
        <v>1354175</v>
      </c>
      <c r="F9" s="6">
        <v>6954569</v>
      </c>
      <c r="G9" s="6">
        <v>11043280</v>
      </c>
      <c r="H9" s="6">
        <v>1762776</v>
      </c>
      <c r="I9" s="6">
        <v>2348335</v>
      </c>
      <c r="J9" s="23">
        <v>729711</v>
      </c>
      <c r="K9" s="13">
        <f t="shared" si="0"/>
        <v>6215520</v>
      </c>
      <c r="L9" s="19">
        <v>38604827</v>
      </c>
      <c r="M9" s="16">
        <v>61159</v>
      </c>
    </row>
    <row r="10" spans="2:13" x14ac:dyDescent="0.15">
      <c r="B10" s="5" t="s">
        <v>16</v>
      </c>
      <c r="C10" s="29" t="s">
        <v>17</v>
      </c>
      <c r="D10" s="26">
        <v>53398691</v>
      </c>
      <c r="E10" s="6">
        <v>6749266</v>
      </c>
      <c r="F10" s="6">
        <v>1298427</v>
      </c>
      <c r="G10" s="6">
        <v>59296550</v>
      </c>
      <c r="H10" s="6">
        <v>7465190</v>
      </c>
      <c r="I10" s="6">
        <v>7127853</v>
      </c>
      <c r="J10" s="23">
        <v>1629553</v>
      </c>
      <c r="K10" s="13">
        <f t="shared" si="0"/>
        <v>16774469</v>
      </c>
      <c r="L10" s="19">
        <v>152110446</v>
      </c>
      <c r="M10" s="16">
        <v>344216</v>
      </c>
    </row>
    <row r="11" spans="2:13" x14ac:dyDescent="0.15">
      <c r="B11" s="5" t="s">
        <v>18</v>
      </c>
      <c r="C11" s="29" t="s">
        <v>19</v>
      </c>
      <c r="D11" s="26">
        <v>12208073</v>
      </c>
      <c r="E11" s="6">
        <v>1632649</v>
      </c>
      <c r="F11" s="6">
        <v>3551278</v>
      </c>
      <c r="G11" s="6">
        <v>14265095</v>
      </c>
      <c r="H11" s="6">
        <v>1817445</v>
      </c>
      <c r="I11" s="6">
        <v>3215763</v>
      </c>
      <c r="J11" s="23">
        <v>1142711</v>
      </c>
      <c r="K11" s="13">
        <f t="shared" si="0"/>
        <v>4391502</v>
      </c>
      <c r="L11" s="19">
        <v>41081805</v>
      </c>
      <c r="M11" s="16">
        <v>79123</v>
      </c>
    </row>
    <row r="12" spans="2:13" x14ac:dyDescent="0.15">
      <c r="B12" s="5" t="s">
        <v>20</v>
      </c>
      <c r="C12" s="29" t="s">
        <v>21</v>
      </c>
      <c r="D12" s="26">
        <v>15873570</v>
      </c>
      <c r="E12" s="6">
        <v>2348157</v>
      </c>
      <c r="F12" s="6">
        <v>5635730</v>
      </c>
      <c r="G12" s="6">
        <v>19300263</v>
      </c>
      <c r="H12" s="6">
        <v>2934714</v>
      </c>
      <c r="I12" s="6">
        <v>3185533</v>
      </c>
      <c r="J12" s="23">
        <v>1444766</v>
      </c>
      <c r="K12" s="13">
        <f t="shared" si="0"/>
        <v>8580314</v>
      </c>
      <c r="L12" s="19">
        <v>57858281</v>
      </c>
      <c r="M12" s="16">
        <v>112792</v>
      </c>
    </row>
    <row r="13" spans="2:13" x14ac:dyDescent="0.15">
      <c r="B13" s="5" t="s">
        <v>22</v>
      </c>
      <c r="C13" s="29" t="s">
        <v>23</v>
      </c>
      <c r="D13" s="26">
        <v>11625961</v>
      </c>
      <c r="E13" s="6">
        <v>1671064</v>
      </c>
      <c r="F13" s="6">
        <v>4069776</v>
      </c>
      <c r="G13" s="6">
        <v>14002459</v>
      </c>
      <c r="H13" s="6">
        <v>2328640</v>
      </c>
      <c r="I13" s="6">
        <v>2658300</v>
      </c>
      <c r="J13" s="23">
        <v>945000</v>
      </c>
      <c r="K13" s="13">
        <f t="shared" si="0"/>
        <v>4462446</v>
      </c>
      <c r="L13" s="19">
        <v>40818646</v>
      </c>
      <c r="M13" s="16">
        <v>77900</v>
      </c>
    </row>
    <row r="14" spans="2:13" x14ac:dyDescent="0.15">
      <c r="B14" s="5" t="s">
        <v>24</v>
      </c>
      <c r="C14" s="29" t="s">
        <v>25</v>
      </c>
      <c r="D14" s="26">
        <v>13370361</v>
      </c>
      <c r="E14" s="6">
        <v>1939273</v>
      </c>
      <c r="F14" s="6">
        <v>2112813</v>
      </c>
      <c r="G14" s="6">
        <v>16330977</v>
      </c>
      <c r="H14" s="6">
        <v>2755617</v>
      </c>
      <c r="I14" s="6">
        <v>3252914</v>
      </c>
      <c r="J14" s="23">
        <v>1070147</v>
      </c>
      <c r="K14" s="13">
        <f t="shared" si="0"/>
        <v>4407421</v>
      </c>
      <c r="L14" s="19">
        <v>44169376</v>
      </c>
      <c r="M14" s="16">
        <v>90456</v>
      </c>
    </row>
    <row r="15" spans="2:13" x14ac:dyDescent="0.15">
      <c r="B15" s="5" t="s">
        <v>26</v>
      </c>
      <c r="C15" s="29" t="s">
        <v>27</v>
      </c>
      <c r="D15" s="26">
        <v>28948684</v>
      </c>
      <c r="E15" s="6">
        <v>4535126</v>
      </c>
      <c r="F15" s="6">
        <v>9184195</v>
      </c>
      <c r="G15" s="6">
        <v>40832786</v>
      </c>
      <c r="H15" s="6">
        <v>5463404</v>
      </c>
      <c r="I15" s="6">
        <v>7284428</v>
      </c>
      <c r="J15" s="23">
        <v>2859526</v>
      </c>
      <c r="K15" s="13">
        <f t="shared" si="0"/>
        <v>8500605</v>
      </c>
      <c r="L15" s="19">
        <v>104749228</v>
      </c>
      <c r="M15" s="16">
        <v>233391</v>
      </c>
    </row>
    <row r="16" spans="2:13" x14ac:dyDescent="0.15">
      <c r="B16" s="5" t="s">
        <v>28</v>
      </c>
      <c r="C16" s="29" t="s">
        <v>29</v>
      </c>
      <c r="D16" s="26">
        <v>21670919</v>
      </c>
      <c r="E16" s="6">
        <v>3313991</v>
      </c>
      <c r="F16" s="6">
        <v>2164933</v>
      </c>
      <c r="G16" s="6">
        <v>23848041</v>
      </c>
      <c r="H16" s="6">
        <v>3502124</v>
      </c>
      <c r="I16" s="6">
        <v>3271865</v>
      </c>
      <c r="J16" s="23">
        <v>1434407</v>
      </c>
      <c r="K16" s="13">
        <f t="shared" si="0"/>
        <v>7335897</v>
      </c>
      <c r="L16" s="19">
        <v>65107770</v>
      </c>
      <c r="M16" s="16">
        <v>149826</v>
      </c>
    </row>
    <row r="17" spans="2:13" x14ac:dyDescent="0.15">
      <c r="B17" s="5" t="s">
        <v>30</v>
      </c>
      <c r="C17" s="29" t="s">
        <v>31</v>
      </c>
      <c r="D17" s="26">
        <v>7875088</v>
      </c>
      <c r="E17" s="6">
        <v>1162736</v>
      </c>
      <c r="F17" s="6">
        <v>1916883</v>
      </c>
      <c r="G17" s="6">
        <v>8920477</v>
      </c>
      <c r="H17" s="6">
        <v>1273861</v>
      </c>
      <c r="I17" s="6">
        <v>1550703</v>
      </c>
      <c r="J17" s="23">
        <v>665003</v>
      </c>
      <c r="K17" s="13">
        <f t="shared" si="0"/>
        <v>3205835</v>
      </c>
      <c r="L17" s="19">
        <v>25905583</v>
      </c>
      <c r="M17" s="16">
        <v>54304</v>
      </c>
    </row>
    <row r="18" spans="2:13" x14ac:dyDescent="0.15">
      <c r="B18" s="69" t="s">
        <v>32</v>
      </c>
      <c r="C18" s="70" t="s">
        <v>33</v>
      </c>
      <c r="D18" s="71">
        <v>15203112</v>
      </c>
      <c r="E18" s="72">
        <v>2278504</v>
      </c>
      <c r="F18" s="72">
        <v>6396852</v>
      </c>
      <c r="G18" s="72">
        <v>19705558</v>
      </c>
      <c r="H18" s="72">
        <v>2645099</v>
      </c>
      <c r="I18" s="72">
        <v>4296745</v>
      </c>
      <c r="J18" s="73">
        <v>1281488</v>
      </c>
      <c r="K18" s="74">
        <f t="shared" si="0"/>
        <v>4912278</v>
      </c>
      <c r="L18" s="75">
        <v>55438148</v>
      </c>
      <c r="M18" s="76">
        <v>117995</v>
      </c>
    </row>
    <row r="19" spans="2:13" x14ac:dyDescent="0.15">
      <c r="B19" s="5" t="s">
        <v>34</v>
      </c>
      <c r="C19" s="29" t="s">
        <v>35</v>
      </c>
      <c r="D19" s="26">
        <v>19365439</v>
      </c>
      <c r="E19" s="6">
        <v>2971226</v>
      </c>
      <c r="F19" s="6">
        <v>6456260</v>
      </c>
      <c r="G19" s="6">
        <v>25107920</v>
      </c>
      <c r="H19" s="6">
        <v>3892103</v>
      </c>
      <c r="I19" s="6">
        <v>5845600</v>
      </c>
      <c r="J19" s="23">
        <v>1565000</v>
      </c>
      <c r="K19" s="13">
        <f t="shared" si="0"/>
        <v>11290654</v>
      </c>
      <c r="L19" s="19">
        <v>74929202</v>
      </c>
      <c r="M19" s="16">
        <v>142803</v>
      </c>
    </row>
    <row r="20" spans="2:13" x14ac:dyDescent="0.15">
      <c r="B20" s="69" t="s">
        <v>36</v>
      </c>
      <c r="C20" s="70" t="s">
        <v>37</v>
      </c>
      <c r="D20" s="71">
        <v>31458952</v>
      </c>
      <c r="E20" s="72">
        <v>4469511</v>
      </c>
      <c r="F20" s="72">
        <v>2979351</v>
      </c>
      <c r="G20" s="72">
        <v>37074761</v>
      </c>
      <c r="H20" s="72">
        <v>5172583</v>
      </c>
      <c r="I20" s="72">
        <v>4719500</v>
      </c>
      <c r="J20" s="73">
        <v>1904300</v>
      </c>
      <c r="K20" s="74">
        <f t="shared" si="0"/>
        <v>6200368</v>
      </c>
      <c r="L20" s="75">
        <v>92075026</v>
      </c>
      <c r="M20" s="76">
        <v>229517</v>
      </c>
    </row>
    <row r="21" spans="2:13" x14ac:dyDescent="0.15">
      <c r="B21" s="5" t="s">
        <v>38</v>
      </c>
      <c r="C21" s="29" t="s">
        <v>39</v>
      </c>
      <c r="D21" s="26">
        <v>37470188</v>
      </c>
      <c r="E21" s="6">
        <v>4842047</v>
      </c>
      <c r="F21" s="6">
        <v>2657181</v>
      </c>
      <c r="G21" s="6">
        <v>42857771</v>
      </c>
      <c r="H21" s="6">
        <v>5297223</v>
      </c>
      <c r="I21" s="6">
        <v>8739300</v>
      </c>
      <c r="J21" s="23">
        <v>2158300</v>
      </c>
      <c r="K21" s="13">
        <f t="shared" si="0"/>
        <v>10799444</v>
      </c>
      <c r="L21" s="19">
        <v>112663154</v>
      </c>
      <c r="M21" s="16">
        <v>250225</v>
      </c>
    </row>
    <row r="22" spans="2:13" x14ac:dyDescent="0.15">
      <c r="B22" s="5" t="s">
        <v>40</v>
      </c>
      <c r="C22" s="29" t="s">
        <v>41</v>
      </c>
      <c r="D22" s="26">
        <v>49787789</v>
      </c>
      <c r="E22" s="6">
        <v>6735162</v>
      </c>
      <c r="F22" s="6">
        <v>3829819</v>
      </c>
      <c r="G22" s="6">
        <v>59923454</v>
      </c>
      <c r="H22" s="6">
        <v>7470370</v>
      </c>
      <c r="I22" s="6">
        <v>13290300</v>
      </c>
      <c r="J22" s="23">
        <v>3476700</v>
      </c>
      <c r="K22" s="13">
        <f t="shared" si="0"/>
        <v>20573333</v>
      </c>
      <c r="L22" s="19">
        <v>161610227</v>
      </c>
      <c r="M22" s="16">
        <v>345482</v>
      </c>
    </row>
    <row r="23" spans="2:13" x14ac:dyDescent="0.15">
      <c r="B23" s="5" t="s">
        <v>42</v>
      </c>
      <c r="C23" s="29" t="s">
        <v>43</v>
      </c>
      <c r="D23" s="26">
        <v>12075386</v>
      </c>
      <c r="E23" s="6">
        <v>1426826</v>
      </c>
      <c r="F23" s="6">
        <v>1539644</v>
      </c>
      <c r="G23" s="6">
        <v>13862213</v>
      </c>
      <c r="H23" s="6">
        <v>1577753</v>
      </c>
      <c r="I23" s="6">
        <v>2113700</v>
      </c>
      <c r="J23" s="23">
        <v>803900</v>
      </c>
      <c r="K23" s="13">
        <f t="shared" si="0"/>
        <v>3475175</v>
      </c>
      <c r="L23" s="19">
        <v>36070697</v>
      </c>
      <c r="M23" s="16">
        <v>75749</v>
      </c>
    </row>
    <row r="24" spans="2:13" x14ac:dyDescent="0.15">
      <c r="B24" s="5" t="s">
        <v>44</v>
      </c>
      <c r="C24" s="29" t="s">
        <v>45</v>
      </c>
      <c r="D24" s="26">
        <v>28648971</v>
      </c>
      <c r="E24" s="6">
        <v>2965608</v>
      </c>
      <c r="F24" s="6">
        <v>18612</v>
      </c>
      <c r="G24" s="6">
        <v>27146263</v>
      </c>
      <c r="H24" s="6">
        <v>3356245</v>
      </c>
      <c r="I24" s="6">
        <v>4937300</v>
      </c>
      <c r="J24" s="23">
        <v>0</v>
      </c>
      <c r="K24" s="13">
        <f t="shared" si="0"/>
        <v>13322542</v>
      </c>
      <c r="L24" s="19">
        <v>80395541</v>
      </c>
      <c r="M24" s="16">
        <v>141033</v>
      </c>
    </row>
    <row r="25" spans="2:13" x14ac:dyDescent="0.15">
      <c r="B25" s="5" t="s">
        <v>46</v>
      </c>
      <c r="C25" s="29" t="s">
        <v>47</v>
      </c>
      <c r="D25" s="26">
        <v>21290440</v>
      </c>
      <c r="E25" s="6">
        <v>2964929</v>
      </c>
      <c r="F25" s="6">
        <v>1656329</v>
      </c>
      <c r="G25" s="6">
        <v>23783201</v>
      </c>
      <c r="H25" s="6">
        <v>3356513</v>
      </c>
      <c r="I25" s="6">
        <v>3331192</v>
      </c>
      <c r="J25" s="23">
        <v>1285190</v>
      </c>
      <c r="K25" s="13">
        <f t="shared" si="0"/>
        <v>4141545</v>
      </c>
      <c r="L25" s="19">
        <v>60524149</v>
      </c>
      <c r="M25" s="16">
        <v>147162</v>
      </c>
    </row>
    <row r="26" spans="2:13" x14ac:dyDescent="0.15">
      <c r="B26" s="5" t="s">
        <v>48</v>
      </c>
      <c r="C26" s="29" t="s">
        <v>49</v>
      </c>
      <c r="D26" s="26">
        <v>23205901</v>
      </c>
      <c r="E26" s="6">
        <v>2674334</v>
      </c>
      <c r="F26" s="6">
        <v>226733</v>
      </c>
      <c r="G26" s="6">
        <v>25382148</v>
      </c>
      <c r="H26" s="6">
        <v>3306901</v>
      </c>
      <c r="I26" s="6">
        <v>2674180</v>
      </c>
      <c r="J26" s="23">
        <v>155480</v>
      </c>
      <c r="K26" s="13">
        <f t="shared" si="0"/>
        <v>4851810</v>
      </c>
      <c r="L26" s="19">
        <v>62322007</v>
      </c>
      <c r="M26" s="16">
        <v>143195</v>
      </c>
    </row>
    <row r="27" spans="2:13" x14ac:dyDescent="0.15">
      <c r="B27" s="5" t="s">
        <v>50</v>
      </c>
      <c r="C27" s="29" t="s">
        <v>51</v>
      </c>
      <c r="D27" s="26">
        <v>11291384</v>
      </c>
      <c r="E27" s="6">
        <v>1350245</v>
      </c>
      <c r="F27" s="6">
        <v>1774066</v>
      </c>
      <c r="G27" s="6">
        <v>13381806</v>
      </c>
      <c r="H27" s="6">
        <v>1977355</v>
      </c>
      <c r="I27" s="6">
        <v>3002104</v>
      </c>
      <c r="J27" s="23">
        <v>821267</v>
      </c>
      <c r="K27" s="13">
        <f t="shared" si="0"/>
        <v>3735886</v>
      </c>
      <c r="L27" s="19">
        <v>36512846</v>
      </c>
      <c r="M27" s="16">
        <v>76457</v>
      </c>
    </row>
    <row r="28" spans="2:13" x14ac:dyDescent="0.15">
      <c r="B28" s="5" t="s">
        <v>52</v>
      </c>
      <c r="C28" s="29" t="s">
        <v>53</v>
      </c>
      <c r="D28" s="26">
        <v>15648064</v>
      </c>
      <c r="E28" s="6">
        <v>1616019</v>
      </c>
      <c r="F28" s="6">
        <v>99620</v>
      </c>
      <c r="G28" s="6">
        <v>14752088</v>
      </c>
      <c r="H28" s="6">
        <v>1962692</v>
      </c>
      <c r="I28" s="6">
        <v>2267700</v>
      </c>
      <c r="J28" s="23">
        <v>0</v>
      </c>
      <c r="K28" s="13">
        <f t="shared" si="0"/>
        <v>4866972</v>
      </c>
      <c r="L28" s="19">
        <v>41213155</v>
      </c>
      <c r="M28" s="16">
        <v>84161</v>
      </c>
    </row>
    <row r="29" spans="2:13" x14ac:dyDescent="0.15">
      <c r="B29" s="5" t="s">
        <v>54</v>
      </c>
      <c r="C29" s="29" t="s">
        <v>55</v>
      </c>
      <c r="D29" s="134">
        <v>24957263</v>
      </c>
      <c r="E29" s="135">
        <v>3221311</v>
      </c>
      <c r="F29" s="135">
        <v>1962816</v>
      </c>
      <c r="G29" s="135">
        <v>30049128</v>
      </c>
      <c r="H29" s="135">
        <v>3938895</v>
      </c>
      <c r="I29" s="135">
        <v>3828600</v>
      </c>
      <c r="J29" s="136">
        <v>1353900</v>
      </c>
      <c r="K29" s="137">
        <f t="shared" si="0"/>
        <v>8832678</v>
      </c>
      <c r="L29" s="143">
        <v>76790691</v>
      </c>
      <c r="M29" s="144">
        <v>166208</v>
      </c>
    </row>
    <row r="30" spans="2:13" x14ac:dyDescent="0.15">
      <c r="B30" s="69" t="s">
        <v>56</v>
      </c>
      <c r="C30" s="70" t="s">
        <v>57</v>
      </c>
      <c r="D30" s="71">
        <v>10345052</v>
      </c>
      <c r="E30" s="72">
        <v>1456725</v>
      </c>
      <c r="F30" s="72">
        <v>2426567</v>
      </c>
      <c r="G30" s="72">
        <v>12457553</v>
      </c>
      <c r="H30" s="72">
        <v>1659230</v>
      </c>
      <c r="I30" s="72">
        <v>2577823</v>
      </c>
      <c r="J30" s="73">
        <v>955223</v>
      </c>
      <c r="K30" s="74">
        <f t="shared" si="0"/>
        <v>2406839</v>
      </c>
      <c r="L30" s="75">
        <v>33329789</v>
      </c>
      <c r="M30" s="76">
        <v>75202</v>
      </c>
    </row>
    <row r="31" spans="2:13" x14ac:dyDescent="0.15">
      <c r="B31" s="5" t="s">
        <v>58</v>
      </c>
      <c r="C31" s="29" t="s">
        <v>59</v>
      </c>
      <c r="D31" s="26">
        <v>23134014</v>
      </c>
      <c r="E31" s="6">
        <v>3121065</v>
      </c>
      <c r="F31" s="6">
        <v>3903279</v>
      </c>
      <c r="G31" s="6">
        <v>26264715</v>
      </c>
      <c r="H31" s="6">
        <v>3786336</v>
      </c>
      <c r="I31" s="6">
        <v>4657599</v>
      </c>
      <c r="J31" s="23">
        <v>1861355</v>
      </c>
      <c r="K31" s="13">
        <f t="shared" si="0"/>
        <v>6107431</v>
      </c>
      <c r="L31" s="19">
        <v>70974439</v>
      </c>
      <c r="M31" s="16">
        <v>152506</v>
      </c>
    </row>
    <row r="32" spans="2:13" x14ac:dyDescent="0.15">
      <c r="B32" s="61" t="s">
        <v>60</v>
      </c>
      <c r="C32" s="62" t="s">
        <v>61</v>
      </c>
      <c r="D32" s="63">
        <v>8844360</v>
      </c>
      <c r="E32" s="64">
        <v>1319791</v>
      </c>
      <c r="F32" s="64">
        <v>2315061</v>
      </c>
      <c r="G32" s="64">
        <v>10645247</v>
      </c>
      <c r="H32" s="64">
        <v>1373514</v>
      </c>
      <c r="I32" s="64">
        <v>1462300</v>
      </c>
      <c r="J32" s="65">
        <v>902500</v>
      </c>
      <c r="K32" s="66">
        <f t="shared" si="0"/>
        <v>3143178</v>
      </c>
      <c r="L32" s="67">
        <v>29103451</v>
      </c>
      <c r="M32" s="68">
        <v>66022</v>
      </c>
    </row>
    <row r="33" spans="2:13" x14ac:dyDescent="0.15">
      <c r="B33" s="5" t="s">
        <v>62</v>
      </c>
      <c r="C33" s="29" t="s">
        <v>63</v>
      </c>
      <c r="D33" s="26">
        <v>17432953</v>
      </c>
      <c r="E33" s="6">
        <v>1909862</v>
      </c>
      <c r="F33" s="6">
        <v>39552</v>
      </c>
      <c r="G33" s="6">
        <v>15998741</v>
      </c>
      <c r="H33" s="6">
        <v>2046069</v>
      </c>
      <c r="I33" s="6">
        <v>1447000</v>
      </c>
      <c r="J33" s="23">
        <v>0</v>
      </c>
      <c r="K33" s="13">
        <f t="shared" si="0"/>
        <v>3965649</v>
      </c>
      <c r="L33" s="19">
        <v>42839826</v>
      </c>
      <c r="M33" s="16">
        <v>92518</v>
      </c>
    </row>
    <row r="34" spans="2:13" x14ac:dyDescent="0.15">
      <c r="B34" s="5" t="s">
        <v>64</v>
      </c>
      <c r="C34" s="29" t="s">
        <v>65</v>
      </c>
      <c r="D34" s="26">
        <v>15728370</v>
      </c>
      <c r="E34" s="6">
        <v>1977677</v>
      </c>
      <c r="F34" s="6">
        <v>2767290</v>
      </c>
      <c r="G34" s="6">
        <v>19656850</v>
      </c>
      <c r="H34" s="6">
        <v>2557906</v>
      </c>
      <c r="I34" s="6">
        <v>3420763</v>
      </c>
      <c r="J34" s="23">
        <v>1145770</v>
      </c>
      <c r="K34" s="13">
        <f t="shared" si="0"/>
        <v>2245726</v>
      </c>
      <c r="L34" s="19">
        <v>48354582</v>
      </c>
      <c r="M34" s="16">
        <v>112211</v>
      </c>
    </row>
    <row r="35" spans="2:13" x14ac:dyDescent="0.15">
      <c r="B35" s="5" t="s">
        <v>66</v>
      </c>
      <c r="C35" s="29" t="s">
        <v>67</v>
      </c>
      <c r="D35" s="26">
        <v>23212141</v>
      </c>
      <c r="E35" s="6">
        <v>2822506</v>
      </c>
      <c r="F35" s="6">
        <v>1200958</v>
      </c>
      <c r="G35" s="6">
        <v>26131480</v>
      </c>
      <c r="H35" s="6">
        <v>3572955</v>
      </c>
      <c r="I35" s="6">
        <v>4051705</v>
      </c>
      <c r="J35" s="23">
        <v>1027126</v>
      </c>
      <c r="K35" s="13">
        <f t="shared" si="0"/>
        <v>8021714</v>
      </c>
      <c r="L35" s="19">
        <v>69013459</v>
      </c>
      <c r="M35" s="16">
        <v>142926</v>
      </c>
    </row>
    <row r="36" spans="2:13" x14ac:dyDescent="0.15">
      <c r="B36" s="77" t="s">
        <v>68</v>
      </c>
      <c r="C36" s="78" t="s">
        <v>69</v>
      </c>
      <c r="D36" s="79">
        <v>8184626</v>
      </c>
      <c r="E36" s="80">
        <v>1201854</v>
      </c>
      <c r="F36" s="80">
        <v>2595837</v>
      </c>
      <c r="G36" s="80">
        <v>10088621</v>
      </c>
      <c r="H36" s="80">
        <v>1354587</v>
      </c>
      <c r="I36" s="80">
        <v>1310561</v>
      </c>
      <c r="J36" s="81">
        <v>776361</v>
      </c>
      <c r="K36" s="82">
        <f t="shared" si="0"/>
        <v>3201624</v>
      </c>
      <c r="L36" s="83">
        <v>27937710</v>
      </c>
      <c r="M36" s="84">
        <v>61540</v>
      </c>
    </row>
    <row r="37" spans="2:13" x14ac:dyDescent="0.15">
      <c r="B37" s="5" t="s">
        <v>70</v>
      </c>
      <c r="C37" s="29" t="s">
        <v>71</v>
      </c>
      <c r="D37" s="26">
        <v>13621283</v>
      </c>
      <c r="E37" s="6">
        <v>1984521</v>
      </c>
      <c r="F37" s="6">
        <v>2868261</v>
      </c>
      <c r="G37" s="6">
        <v>16536374</v>
      </c>
      <c r="H37" s="6">
        <v>2275479</v>
      </c>
      <c r="I37" s="6">
        <v>2430515</v>
      </c>
      <c r="J37" s="23">
        <v>1185790</v>
      </c>
      <c r="K37" s="13">
        <f t="shared" si="0"/>
        <v>4872775</v>
      </c>
      <c r="L37" s="19">
        <v>44589208</v>
      </c>
      <c r="M37" s="16">
        <v>100612</v>
      </c>
    </row>
    <row r="38" spans="2:13" x14ac:dyDescent="0.15">
      <c r="B38" s="5" t="s">
        <v>72</v>
      </c>
      <c r="C38" s="29" t="s">
        <v>73</v>
      </c>
      <c r="D38" s="26">
        <v>6699775</v>
      </c>
      <c r="E38" s="6">
        <v>1050512</v>
      </c>
      <c r="F38" s="6">
        <v>2404016</v>
      </c>
      <c r="G38" s="6">
        <v>8404359</v>
      </c>
      <c r="H38" s="6">
        <v>1072839</v>
      </c>
      <c r="I38" s="6">
        <v>1076300</v>
      </c>
      <c r="J38" s="23">
        <v>584600</v>
      </c>
      <c r="K38" s="13">
        <f t="shared" si="0"/>
        <v>2217952</v>
      </c>
      <c r="L38" s="19">
        <v>22925753</v>
      </c>
      <c r="M38" s="16">
        <v>50256</v>
      </c>
    </row>
    <row r="39" spans="2:13" x14ac:dyDescent="0.15">
      <c r="B39" s="77" t="s">
        <v>74</v>
      </c>
      <c r="C39" s="78" t="s">
        <v>75</v>
      </c>
      <c r="D39" s="79">
        <v>10097691</v>
      </c>
      <c r="E39" s="80">
        <v>1389914</v>
      </c>
      <c r="F39" s="80">
        <v>1656426</v>
      </c>
      <c r="G39" s="80">
        <v>11499990</v>
      </c>
      <c r="H39" s="80">
        <v>1693464</v>
      </c>
      <c r="I39" s="80">
        <v>1689087</v>
      </c>
      <c r="J39" s="81">
        <v>809661</v>
      </c>
      <c r="K39" s="82">
        <f t="shared" si="0"/>
        <v>4164862</v>
      </c>
      <c r="L39" s="83">
        <v>32191434</v>
      </c>
      <c r="M39" s="84">
        <v>69937</v>
      </c>
    </row>
    <row r="40" spans="2:13" x14ac:dyDescent="0.15">
      <c r="B40" s="77" t="s">
        <v>76</v>
      </c>
      <c r="C40" s="78" t="s">
        <v>77</v>
      </c>
      <c r="D40" s="79">
        <v>8344500</v>
      </c>
      <c r="E40" s="80">
        <v>1188542</v>
      </c>
      <c r="F40" s="80">
        <v>1316977</v>
      </c>
      <c r="G40" s="80">
        <v>9532487</v>
      </c>
      <c r="H40" s="80">
        <v>1311302</v>
      </c>
      <c r="I40" s="80">
        <v>1680498</v>
      </c>
      <c r="J40" s="81">
        <v>659899</v>
      </c>
      <c r="K40" s="82">
        <f t="shared" si="0"/>
        <v>3589568</v>
      </c>
      <c r="L40" s="83">
        <v>26963874</v>
      </c>
      <c r="M40" s="84">
        <v>55294</v>
      </c>
    </row>
    <row r="41" spans="2:13" x14ac:dyDescent="0.15">
      <c r="B41" s="5" t="s">
        <v>78</v>
      </c>
      <c r="C41" s="29" t="s">
        <v>79</v>
      </c>
      <c r="D41" s="26">
        <v>9877720</v>
      </c>
      <c r="E41" s="6">
        <v>1383444</v>
      </c>
      <c r="F41" s="6">
        <v>1565501</v>
      </c>
      <c r="G41" s="6">
        <v>12560637</v>
      </c>
      <c r="H41" s="6">
        <v>1700136</v>
      </c>
      <c r="I41" s="6">
        <v>1682004</v>
      </c>
      <c r="J41" s="23">
        <v>759364</v>
      </c>
      <c r="K41" s="13">
        <f t="shared" si="0"/>
        <v>2183013</v>
      </c>
      <c r="L41" s="19">
        <v>30952455</v>
      </c>
      <c r="M41" s="16">
        <v>73248</v>
      </c>
    </row>
    <row r="42" spans="2:13" x14ac:dyDescent="0.15">
      <c r="B42" s="5">
        <v>39</v>
      </c>
      <c r="C42" s="29" t="s">
        <v>80</v>
      </c>
      <c r="D42" s="26">
        <v>16704547</v>
      </c>
      <c r="E42" s="6">
        <v>2149125</v>
      </c>
      <c r="F42" s="6">
        <v>3879289</v>
      </c>
      <c r="G42" s="6">
        <v>20264939</v>
      </c>
      <c r="H42" s="6">
        <v>2700586</v>
      </c>
      <c r="I42" s="6">
        <v>2746570</v>
      </c>
      <c r="J42" s="23">
        <v>1208634</v>
      </c>
      <c r="K42" s="13">
        <f t="shared" si="0"/>
        <v>8280536</v>
      </c>
      <c r="L42" s="19">
        <v>56725592</v>
      </c>
      <c r="M42" s="16">
        <v>114557</v>
      </c>
    </row>
    <row r="43" spans="2:13" x14ac:dyDescent="0.15">
      <c r="B43" s="7">
        <v>40</v>
      </c>
      <c r="C43" s="55" t="s">
        <v>81</v>
      </c>
      <c r="D43" s="56">
        <v>7412546</v>
      </c>
      <c r="E43" s="8">
        <v>990824</v>
      </c>
      <c r="F43" s="8">
        <v>1260329</v>
      </c>
      <c r="G43" s="8">
        <v>8434944</v>
      </c>
      <c r="H43" s="8">
        <v>1077100</v>
      </c>
      <c r="I43" s="8">
        <v>911816</v>
      </c>
      <c r="J43" s="57">
        <v>613416</v>
      </c>
      <c r="K43" s="58">
        <f t="shared" si="0"/>
        <v>1533425</v>
      </c>
      <c r="L43" s="59">
        <v>21620984</v>
      </c>
      <c r="M43" s="60">
        <v>52475</v>
      </c>
    </row>
    <row r="44" spans="2:13" x14ac:dyDescent="0.15">
      <c r="B44" s="32">
        <v>41</v>
      </c>
      <c r="C44" s="33" t="s">
        <v>82</v>
      </c>
      <c r="D44" s="34">
        <v>5796548</v>
      </c>
      <c r="E44" s="35">
        <v>909819</v>
      </c>
      <c r="F44" s="35">
        <v>958906</v>
      </c>
      <c r="G44" s="35">
        <v>6836689</v>
      </c>
      <c r="H44" s="35">
        <v>969549</v>
      </c>
      <c r="I44" s="35">
        <v>815093</v>
      </c>
      <c r="J44" s="36">
        <v>519693</v>
      </c>
      <c r="K44" s="37">
        <f t="shared" si="0"/>
        <v>1203000</v>
      </c>
      <c r="L44" s="38">
        <v>17489604</v>
      </c>
      <c r="M44" s="39">
        <v>44959</v>
      </c>
    </row>
    <row r="45" spans="2:13" x14ac:dyDescent="0.15">
      <c r="B45" s="5">
        <v>42</v>
      </c>
      <c r="C45" s="29" t="s">
        <v>83</v>
      </c>
      <c r="D45" s="26">
        <v>7851470</v>
      </c>
      <c r="E45" s="6">
        <v>956450</v>
      </c>
      <c r="F45" s="6">
        <v>34506</v>
      </c>
      <c r="G45" s="6">
        <v>5737904</v>
      </c>
      <c r="H45" s="6">
        <v>827632</v>
      </c>
      <c r="I45" s="6">
        <v>758400</v>
      </c>
      <c r="J45" s="23">
        <v>0</v>
      </c>
      <c r="K45" s="13">
        <f t="shared" si="0"/>
        <v>2256414</v>
      </c>
      <c r="L45" s="19">
        <v>18422776</v>
      </c>
      <c r="M45" s="16">
        <v>38135</v>
      </c>
    </row>
    <row r="46" spans="2:13" x14ac:dyDescent="0.15">
      <c r="B46" s="5">
        <v>43</v>
      </c>
      <c r="C46" s="29" t="s">
        <v>84</v>
      </c>
      <c r="D46" s="26">
        <v>3519787</v>
      </c>
      <c r="E46" s="6">
        <v>743254</v>
      </c>
      <c r="F46" s="6">
        <v>2210715</v>
      </c>
      <c r="G46" s="6">
        <v>4984377</v>
      </c>
      <c r="H46" s="6">
        <v>754638</v>
      </c>
      <c r="I46" s="6">
        <v>508155</v>
      </c>
      <c r="J46" s="23">
        <v>367579</v>
      </c>
      <c r="K46" s="13">
        <f t="shared" si="0"/>
        <v>1436823</v>
      </c>
      <c r="L46" s="19">
        <v>14157749</v>
      </c>
      <c r="M46" s="16">
        <v>33178</v>
      </c>
    </row>
    <row r="47" spans="2:13" x14ac:dyDescent="0.15">
      <c r="B47" s="5">
        <v>44</v>
      </c>
      <c r="C47" s="29" t="s">
        <v>85</v>
      </c>
      <c r="D47" s="26">
        <v>1333407</v>
      </c>
      <c r="E47" s="6">
        <v>225940</v>
      </c>
      <c r="F47" s="6">
        <v>1323868</v>
      </c>
      <c r="G47" s="6">
        <v>1860365</v>
      </c>
      <c r="H47" s="6">
        <v>274713</v>
      </c>
      <c r="I47" s="6">
        <v>471340</v>
      </c>
      <c r="J47" s="23">
        <v>151240</v>
      </c>
      <c r="K47" s="13">
        <f t="shared" si="0"/>
        <v>723233</v>
      </c>
      <c r="L47" s="19">
        <v>6212866</v>
      </c>
      <c r="M47" s="16">
        <v>11352</v>
      </c>
    </row>
    <row r="48" spans="2:13" x14ac:dyDescent="0.15">
      <c r="B48" s="5">
        <v>45</v>
      </c>
      <c r="C48" s="29" t="s">
        <v>86</v>
      </c>
      <c r="D48" s="26">
        <v>3072838</v>
      </c>
      <c r="E48" s="6">
        <v>415909</v>
      </c>
      <c r="F48" s="6">
        <v>430550</v>
      </c>
      <c r="G48" s="6">
        <v>3287103</v>
      </c>
      <c r="H48" s="6">
        <v>534656</v>
      </c>
      <c r="I48" s="6">
        <v>565625</v>
      </c>
      <c r="J48" s="23">
        <v>297125</v>
      </c>
      <c r="K48" s="13">
        <f t="shared" si="0"/>
        <v>705432</v>
      </c>
      <c r="L48" s="19">
        <v>9012113</v>
      </c>
      <c r="M48" s="16">
        <v>19562</v>
      </c>
    </row>
    <row r="49" spans="2:13" x14ac:dyDescent="0.15">
      <c r="B49" s="5">
        <v>46</v>
      </c>
      <c r="C49" s="29" t="s">
        <v>87</v>
      </c>
      <c r="D49" s="26">
        <v>2814054</v>
      </c>
      <c r="E49" s="6">
        <v>394619</v>
      </c>
      <c r="F49" s="6">
        <v>837428</v>
      </c>
      <c r="G49" s="6">
        <v>2882657</v>
      </c>
      <c r="H49" s="6">
        <v>499944</v>
      </c>
      <c r="I49" s="6">
        <v>465732</v>
      </c>
      <c r="J49" s="23">
        <v>284053</v>
      </c>
      <c r="K49" s="13">
        <f t="shared" si="0"/>
        <v>782765</v>
      </c>
      <c r="L49" s="19">
        <v>8677199</v>
      </c>
      <c r="M49" s="16">
        <v>17747</v>
      </c>
    </row>
    <row r="50" spans="2:13" x14ac:dyDescent="0.15">
      <c r="B50" s="5">
        <v>47</v>
      </c>
      <c r="C50" s="29" t="s">
        <v>88</v>
      </c>
      <c r="D50" s="26">
        <v>3601798</v>
      </c>
      <c r="E50" s="6">
        <v>621341</v>
      </c>
      <c r="F50" s="6">
        <v>1958919</v>
      </c>
      <c r="G50" s="6">
        <v>4522097</v>
      </c>
      <c r="H50" s="6">
        <v>843050</v>
      </c>
      <c r="I50" s="6">
        <v>843052</v>
      </c>
      <c r="J50" s="23">
        <v>394035</v>
      </c>
      <c r="K50" s="13">
        <f t="shared" si="0"/>
        <v>740591</v>
      </c>
      <c r="L50" s="19">
        <v>13130848</v>
      </c>
      <c r="M50" s="16">
        <v>29075</v>
      </c>
    </row>
    <row r="51" spans="2:13" x14ac:dyDescent="0.15">
      <c r="B51" s="5">
        <v>48</v>
      </c>
      <c r="C51" s="29" t="s">
        <v>89</v>
      </c>
      <c r="D51" s="26">
        <v>3423469</v>
      </c>
      <c r="E51" s="6">
        <v>471182</v>
      </c>
      <c r="F51" s="6">
        <v>1008729</v>
      </c>
      <c r="G51" s="6">
        <v>2927721</v>
      </c>
      <c r="H51" s="6">
        <v>462487</v>
      </c>
      <c r="I51" s="6">
        <v>692396</v>
      </c>
      <c r="J51" s="23">
        <v>317184</v>
      </c>
      <c r="K51" s="13">
        <f t="shared" si="0"/>
        <v>993388</v>
      </c>
      <c r="L51" s="19">
        <v>9979372</v>
      </c>
      <c r="M51" s="16">
        <v>19672</v>
      </c>
    </row>
    <row r="52" spans="2:13" x14ac:dyDescent="0.15">
      <c r="B52" s="5">
        <v>49</v>
      </c>
      <c r="C52" s="29" t="s">
        <v>90</v>
      </c>
      <c r="D52" s="26">
        <v>2698820</v>
      </c>
      <c r="E52" s="6">
        <v>387306</v>
      </c>
      <c r="F52" s="6">
        <v>1327857</v>
      </c>
      <c r="G52" s="6">
        <v>2775715</v>
      </c>
      <c r="H52" s="6">
        <v>789128</v>
      </c>
      <c r="I52" s="6">
        <v>688832</v>
      </c>
      <c r="J52" s="23">
        <v>293374</v>
      </c>
      <c r="K52" s="13">
        <f t="shared" si="0"/>
        <v>1185674</v>
      </c>
      <c r="L52" s="19">
        <v>9853332</v>
      </c>
      <c r="M52" s="16">
        <v>18654</v>
      </c>
    </row>
    <row r="53" spans="2:13" x14ac:dyDescent="0.15">
      <c r="B53" s="5">
        <v>50</v>
      </c>
      <c r="C53" s="29" t="s">
        <v>91</v>
      </c>
      <c r="D53" s="26">
        <v>1693056</v>
      </c>
      <c r="E53" s="6">
        <v>271209</v>
      </c>
      <c r="F53" s="6">
        <v>1392742</v>
      </c>
      <c r="G53" s="6">
        <v>2279153</v>
      </c>
      <c r="H53" s="6">
        <v>463444</v>
      </c>
      <c r="I53" s="6">
        <v>919457</v>
      </c>
      <c r="J53" s="23">
        <v>205257</v>
      </c>
      <c r="K53" s="13">
        <f t="shared" si="0"/>
        <v>1216042</v>
      </c>
      <c r="L53" s="19">
        <v>8235103</v>
      </c>
      <c r="M53" s="16">
        <v>13446</v>
      </c>
    </row>
    <row r="54" spans="2:13" x14ac:dyDescent="0.15">
      <c r="B54" s="5">
        <v>51</v>
      </c>
      <c r="C54" s="29" t="s">
        <v>92</v>
      </c>
      <c r="D54" s="26">
        <v>1329015</v>
      </c>
      <c r="E54" s="6">
        <v>246173</v>
      </c>
      <c r="F54" s="6">
        <v>2179377</v>
      </c>
      <c r="G54" s="6">
        <v>1870739</v>
      </c>
      <c r="H54" s="6">
        <v>441050</v>
      </c>
      <c r="I54" s="6">
        <v>382692</v>
      </c>
      <c r="J54" s="23">
        <v>154492</v>
      </c>
      <c r="K54" s="13">
        <f t="shared" si="0"/>
        <v>716159</v>
      </c>
      <c r="L54" s="19">
        <v>7165205</v>
      </c>
      <c r="M54" s="16">
        <v>10899</v>
      </c>
    </row>
    <row r="55" spans="2:13" x14ac:dyDescent="0.15">
      <c r="B55" s="5">
        <v>52</v>
      </c>
      <c r="C55" s="29" t="s">
        <v>93</v>
      </c>
      <c r="D55" s="26">
        <v>1176569</v>
      </c>
      <c r="E55" s="6">
        <v>170917</v>
      </c>
      <c r="F55" s="6">
        <v>1101960</v>
      </c>
      <c r="G55" s="6">
        <v>1379847</v>
      </c>
      <c r="H55" s="6">
        <v>265000</v>
      </c>
      <c r="I55" s="6">
        <v>514656</v>
      </c>
      <c r="J55" s="23">
        <v>115083</v>
      </c>
      <c r="K55" s="13">
        <f t="shared" si="0"/>
        <v>550035</v>
      </c>
      <c r="L55" s="19">
        <v>5158984</v>
      </c>
      <c r="M55" s="16">
        <v>8131</v>
      </c>
    </row>
    <row r="56" spans="2:13" x14ac:dyDescent="0.15">
      <c r="B56" s="5">
        <v>53</v>
      </c>
      <c r="C56" s="29" t="s">
        <v>94</v>
      </c>
      <c r="D56" s="26">
        <v>1052713</v>
      </c>
      <c r="E56" s="6">
        <v>216759</v>
      </c>
      <c r="F56" s="6">
        <v>1636905</v>
      </c>
      <c r="G56" s="6">
        <v>1757659</v>
      </c>
      <c r="H56" s="6">
        <v>276370</v>
      </c>
      <c r="I56" s="6">
        <v>163728</v>
      </c>
      <c r="J56" s="23">
        <v>70000</v>
      </c>
      <c r="K56" s="13">
        <f t="shared" si="0"/>
        <v>522377</v>
      </c>
      <c r="L56" s="19">
        <v>5626511</v>
      </c>
      <c r="M56" s="16">
        <v>9521</v>
      </c>
    </row>
    <row r="57" spans="2:13" x14ac:dyDescent="0.15">
      <c r="B57" s="5">
        <v>54</v>
      </c>
      <c r="C57" s="29" t="s">
        <v>95</v>
      </c>
      <c r="D57" s="26">
        <v>815860</v>
      </c>
      <c r="E57" s="6">
        <v>150990</v>
      </c>
      <c r="F57" s="6">
        <v>1302083</v>
      </c>
      <c r="G57" s="6">
        <v>1180671</v>
      </c>
      <c r="H57" s="6">
        <v>208530</v>
      </c>
      <c r="I57" s="6">
        <v>278629</v>
      </c>
      <c r="J57" s="23">
        <v>89063</v>
      </c>
      <c r="K57" s="13">
        <f t="shared" si="0"/>
        <v>298425</v>
      </c>
      <c r="L57" s="19">
        <v>4235188</v>
      </c>
      <c r="M57" s="16">
        <v>6883</v>
      </c>
    </row>
    <row r="58" spans="2:13" x14ac:dyDescent="0.15">
      <c r="B58" s="5">
        <v>55</v>
      </c>
      <c r="C58" s="29" t="s">
        <v>96</v>
      </c>
      <c r="D58" s="26">
        <v>1238423</v>
      </c>
      <c r="E58" s="6">
        <v>258601</v>
      </c>
      <c r="F58" s="6">
        <v>3078074</v>
      </c>
      <c r="G58" s="6">
        <v>2413202</v>
      </c>
      <c r="H58" s="6">
        <v>371273</v>
      </c>
      <c r="I58" s="6">
        <v>872280</v>
      </c>
      <c r="J58" s="23">
        <v>150816</v>
      </c>
      <c r="K58" s="13">
        <f t="shared" si="0"/>
        <v>1303140</v>
      </c>
      <c r="L58" s="19">
        <v>9534993</v>
      </c>
      <c r="M58" s="16">
        <v>11214</v>
      </c>
    </row>
    <row r="59" spans="2:13" x14ac:dyDescent="0.15">
      <c r="B59" s="5">
        <v>56</v>
      </c>
      <c r="C59" s="29" t="s">
        <v>97</v>
      </c>
      <c r="D59" s="26">
        <v>255848</v>
      </c>
      <c r="E59" s="6">
        <v>56909</v>
      </c>
      <c r="F59" s="6">
        <v>1224201</v>
      </c>
      <c r="G59" s="6">
        <v>529514</v>
      </c>
      <c r="H59" s="6">
        <v>189943</v>
      </c>
      <c r="I59" s="6">
        <v>60300</v>
      </c>
      <c r="J59" s="23">
        <v>40900</v>
      </c>
      <c r="K59" s="13">
        <f t="shared" si="0"/>
        <v>694416</v>
      </c>
      <c r="L59" s="19">
        <v>3011131</v>
      </c>
      <c r="M59" s="16">
        <v>2711</v>
      </c>
    </row>
    <row r="60" spans="2:13" x14ac:dyDescent="0.15">
      <c r="B60" s="5">
        <v>57</v>
      </c>
      <c r="C60" s="29" t="s">
        <v>98</v>
      </c>
      <c r="D60" s="26">
        <v>1785408</v>
      </c>
      <c r="E60" s="6">
        <v>250931</v>
      </c>
      <c r="F60" s="6">
        <v>1017033</v>
      </c>
      <c r="G60" s="6">
        <v>1963135</v>
      </c>
      <c r="H60" s="6">
        <v>378443</v>
      </c>
      <c r="I60" s="6">
        <v>438000</v>
      </c>
      <c r="J60" s="23">
        <v>196000</v>
      </c>
      <c r="K60" s="13">
        <f t="shared" si="0"/>
        <v>1156170</v>
      </c>
      <c r="L60" s="19">
        <v>6989120</v>
      </c>
      <c r="M60" s="16">
        <v>11113</v>
      </c>
    </row>
    <row r="61" spans="2:13" x14ac:dyDescent="0.15">
      <c r="B61" s="5">
        <v>58</v>
      </c>
      <c r="C61" s="29" t="s">
        <v>99</v>
      </c>
      <c r="D61" s="26">
        <v>1824160</v>
      </c>
      <c r="E61" s="6">
        <v>294496</v>
      </c>
      <c r="F61" s="6">
        <v>1911642</v>
      </c>
      <c r="G61" s="6">
        <v>2220446</v>
      </c>
      <c r="H61" s="6">
        <v>365635</v>
      </c>
      <c r="I61" s="6">
        <v>1065500</v>
      </c>
      <c r="J61" s="23">
        <v>0</v>
      </c>
      <c r="K61" s="13">
        <f t="shared" si="0"/>
        <v>718220</v>
      </c>
      <c r="L61" s="19">
        <v>8400099</v>
      </c>
      <c r="M61" s="16">
        <v>13365</v>
      </c>
    </row>
    <row r="62" spans="2:13" x14ac:dyDescent="0.15">
      <c r="B62" s="5">
        <v>59</v>
      </c>
      <c r="C62" s="29" t="s">
        <v>100</v>
      </c>
      <c r="D62" s="26">
        <v>3955907</v>
      </c>
      <c r="E62" s="6">
        <v>624476</v>
      </c>
      <c r="F62" s="6">
        <v>1152948</v>
      </c>
      <c r="G62" s="6">
        <v>4723990</v>
      </c>
      <c r="H62" s="6">
        <v>741360</v>
      </c>
      <c r="I62" s="6">
        <v>613551</v>
      </c>
      <c r="J62" s="23">
        <v>373451</v>
      </c>
      <c r="K62" s="13">
        <f t="shared" si="0"/>
        <v>1754146</v>
      </c>
      <c r="L62" s="19">
        <v>13566378</v>
      </c>
      <c r="M62" s="16">
        <v>30848</v>
      </c>
    </row>
    <row r="63" spans="2:13" x14ac:dyDescent="0.15">
      <c r="B63" s="5">
        <v>60</v>
      </c>
      <c r="C63" s="29" t="s">
        <v>101</v>
      </c>
      <c r="D63" s="26">
        <v>4977664</v>
      </c>
      <c r="E63" s="6">
        <v>724888</v>
      </c>
      <c r="F63" s="6">
        <v>1271749</v>
      </c>
      <c r="G63" s="6">
        <v>5468820</v>
      </c>
      <c r="H63" s="6">
        <v>955278</v>
      </c>
      <c r="I63" s="6">
        <v>982662</v>
      </c>
      <c r="J63" s="23">
        <v>512944</v>
      </c>
      <c r="K63" s="13">
        <f t="shared" si="0"/>
        <v>1650137</v>
      </c>
      <c r="L63" s="19">
        <v>16031198</v>
      </c>
      <c r="M63" s="16">
        <v>32915</v>
      </c>
    </row>
    <row r="64" spans="2:13" x14ac:dyDescent="0.15">
      <c r="B64" s="5">
        <v>61</v>
      </c>
      <c r="C64" s="29" t="s">
        <v>102</v>
      </c>
      <c r="D64" s="26">
        <v>3860015</v>
      </c>
      <c r="E64" s="6">
        <v>628294</v>
      </c>
      <c r="F64" s="6">
        <v>2219159</v>
      </c>
      <c r="G64" s="6">
        <v>5186163</v>
      </c>
      <c r="H64" s="6">
        <v>798595</v>
      </c>
      <c r="I64" s="6">
        <v>714857</v>
      </c>
      <c r="J64" s="23">
        <v>377357</v>
      </c>
      <c r="K64" s="13">
        <f t="shared" si="0"/>
        <v>1769535</v>
      </c>
      <c r="L64" s="19">
        <v>15176618</v>
      </c>
      <c r="M64" s="16">
        <v>33824</v>
      </c>
    </row>
    <row r="65" spans="2:15" x14ac:dyDescent="0.15">
      <c r="B65" s="5">
        <v>62</v>
      </c>
      <c r="C65" s="29" t="s">
        <v>103</v>
      </c>
      <c r="D65" s="26">
        <v>5871798</v>
      </c>
      <c r="E65" s="6">
        <v>916272</v>
      </c>
      <c r="F65" s="6">
        <v>1717823</v>
      </c>
      <c r="G65" s="6">
        <v>6563762</v>
      </c>
      <c r="H65" s="6">
        <v>1190883</v>
      </c>
      <c r="I65" s="6">
        <v>1164500</v>
      </c>
      <c r="J65" s="23">
        <v>523700</v>
      </c>
      <c r="K65" s="13">
        <f t="shared" si="0"/>
        <v>1813350</v>
      </c>
      <c r="L65" s="19">
        <v>19238388</v>
      </c>
      <c r="M65" s="16">
        <v>44482</v>
      </c>
    </row>
    <row r="66" spans="2:15" ht="12.75" thickBot="1" x14ac:dyDescent="0.2">
      <c r="B66" s="11">
        <v>63</v>
      </c>
      <c r="C66" s="30" t="s">
        <v>104</v>
      </c>
      <c r="D66" s="27">
        <v>3253837</v>
      </c>
      <c r="E66" s="12">
        <v>584628</v>
      </c>
      <c r="F66" s="12">
        <v>1765401</v>
      </c>
      <c r="G66" s="12">
        <v>4475750</v>
      </c>
      <c r="H66" s="12">
        <v>652995</v>
      </c>
      <c r="I66" s="12">
        <v>444592</v>
      </c>
      <c r="J66" s="24">
        <v>305592</v>
      </c>
      <c r="K66" s="14">
        <f t="shared" si="0"/>
        <v>1444828</v>
      </c>
      <c r="L66" s="20">
        <v>12622031</v>
      </c>
      <c r="M66" s="17">
        <v>28837</v>
      </c>
    </row>
    <row r="67" spans="2:15" ht="12.75" thickTop="1" x14ac:dyDescent="0.15">
      <c r="B67" s="9"/>
      <c r="C67" s="31" t="s">
        <v>105</v>
      </c>
      <c r="D67" s="28">
        <f>SUM(D4:D66)</f>
        <v>1182514916</v>
      </c>
      <c r="E67" s="10">
        <f t="shared" ref="E67:J67" si="1">SUM(E4:E66)</f>
        <v>148113060</v>
      </c>
      <c r="F67" s="10">
        <f t="shared" si="1"/>
        <v>152309709</v>
      </c>
      <c r="G67" s="10">
        <f t="shared" si="1"/>
        <v>1298760508</v>
      </c>
      <c r="H67" s="10">
        <f t="shared" si="1"/>
        <v>170272627</v>
      </c>
      <c r="I67" s="10">
        <f t="shared" si="1"/>
        <v>215651746</v>
      </c>
      <c r="J67" s="25">
        <f t="shared" si="1"/>
        <v>61181763</v>
      </c>
      <c r="K67" s="15">
        <f t="shared" si="0"/>
        <v>380777329</v>
      </c>
      <c r="L67" s="21">
        <f>+SUM(L4:L66)</f>
        <v>3548399895</v>
      </c>
      <c r="M67" s="18">
        <f>SUM(M4:M66)</f>
        <v>7393849</v>
      </c>
    </row>
    <row r="68" spans="2:15" x14ac:dyDescent="0.15">
      <c r="B68" s="85" t="s">
        <v>128</v>
      </c>
    </row>
    <row r="69" spans="2:15" s="131" customFormat="1" ht="13.5" x14ac:dyDescent="0.15">
      <c r="B69" s="132" t="str">
        <f>+$B$1</f>
        <v>令和２年度</v>
      </c>
      <c r="D69" s="131" t="s">
        <v>120</v>
      </c>
      <c r="M69" s="133"/>
    </row>
    <row r="70" spans="2:15" x14ac:dyDescent="0.15">
      <c r="B70" s="85" t="s">
        <v>115</v>
      </c>
      <c r="L70" s="1" t="s">
        <v>114</v>
      </c>
    </row>
    <row r="71" spans="2:15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5" x14ac:dyDescent="0.15">
      <c r="B72" s="47" t="s">
        <v>4</v>
      </c>
      <c r="C72" s="48" t="s">
        <v>5</v>
      </c>
      <c r="D72" s="49">
        <f>+D4*1000/$M72</f>
        <v>207374.43916565817</v>
      </c>
      <c r="E72" s="50">
        <f t="shared" ref="E72:L72" si="2">+E4*1000/$M72</f>
        <v>20095.200096029788</v>
      </c>
      <c r="F72" s="50">
        <f t="shared" si="2"/>
        <v>4986.7332432928251</v>
      </c>
      <c r="G72" s="50">
        <f t="shared" si="2"/>
        <v>189376.85576431634</v>
      </c>
      <c r="H72" s="50">
        <f t="shared" si="2"/>
        <v>21259.63676279963</v>
      </c>
      <c r="I72" s="50">
        <f t="shared" si="2"/>
        <v>37486.804586177299</v>
      </c>
      <c r="J72" s="51">
        <f t="shared" si="2"/>
        <v>6277.9428184893577</v>
      </c>
      <c r="K72" s="52">
        <f t="shared" si="2"/>
        <v>61436.135284227785</v>
      </c>
      <c r="L72" s="53">
        <f t="shared" si="2"/>
        <v>542015.80490250187</v>
      </c>
      <c r="M72" s="54">
        <f>+M4</f>
        <v>1324589</v>
      </c>
      <c r="O72" s="213">
        <f>+I72-J72</f>
        <v>31208.86176768794</v>
      </c>
    </row>
    <row r="73" spans="2:15" x14ac:dyDescent="0.15">
      <c r="B73" s="5" t="s">
        <v>6</v>
      </c>
      <c r="C73" s="29" t="s">
        <v>7</v>
      </c>
      <c r="D73" s="26">
        <f t="shared" ref="D73:L88" si="3">+D5*1000/$M73</f>
        <v>163283.31823586026</v>
      </c>
      <c r="E73" s="6">
        <f t="shared" si="3"/>
        <v>20639.8092056842</v>
      </c>
      <c r="F73" s="6">
        <f t="shared" si="3"/>
        <v>4699.6235067655552</v>
      </c>
      <c r="G73" s="6">
        <f t="shared" si="3"/>
        <v>172490.55936137689</v>
      </c>
      <c r="H73" s="6">
        <f t="shared" si="3"/>
        <v>22317.253580931891</v>
      </c>
      <c r="I73" s="6">
        <f t="shared" si="3"/>
        <v>22276.660250240617</v>
      </c>
      <c r="J73" s="23">
        <f t="shared" si="3"/>
        <v>5953.9262865877827</v>
      </c>
      <c r="K73" s="13">
        <f t="shared" si="3"/>
        <v>32298.686519843741</v>
      </c>
      <c r="L73" s="19">
        <f t="shared" si="3"/>
        <v>438005.91066070314</v>
      </c>
      <c r="M73" s="16">
        <f t="shared" ref="M73:M135" si="4">+M5</f>
        <v>353260</v>
      </c>
      <c r="O73" s="213"/>
    </row>
    <row r="74" spans="2:15" x14ac:dyDescent="0.15">
      <c r="B74" s="5" t="s">
        <v>8</v>
      </c>
      <c r="C74" s="29" t="s">
        <v>9</v>
      </c>
      <c r="D74" s="26">
        <f t="shared" si="3"/>
        <v>154093.19891510159</v>
      </c>
      <c r="E74" s="6">
        <f t="shared" si="3"/>
        <v>21950.519420705183</v>
      </c>
      <c r="F74" s="6">
        <f t="shared" si="3"/>
        <v>25919.789161250705</v>
      </c>
      <c r="G74" s="6">
        <f t="shared" si="3"/>
        <v>173570.83056138374</v>
      </c>
      <c r="H74" s="6">
        <f t="shared" si="3"/>
        <v>25601.494294048411</v>
      </c>
      <c r="I74" s="6">
        <f t="shared" si="3"/>
        <v>14171.229722122716</v>
      </c>
      <c r="J74" s="23">
        <f t="shared" si="3"/>
        <v>5117.4453712706618</v>
      </c>
      <c r="K74" s="13">
        <f t="shared" si="3"/>
        <v>65601.028606519627</v>
      </c>
      <c r="L74" s="19">
        <f t="shared" si="3"/>
        <v>480908.09068113199</v>
      </c>
      <c r="M74" s="16">
        <f t="shared" si="4"/>
        <v>195410</v>
      </c>
      <c r="O74" s="213"/>
    </row>
    <row r="75" spans="2:15" x14ac:dyDescent="0.15">
      <c r="B75" s="5" t="s">
        <v>10</v>
      </c>
      <c r="C75" s="29" t="s">
        <v>11</v>
      </c>
      <c r="D75" s="26">
        <f t="shared" si="3"/>
        <v>161947.34537096645</v>
      </c>
      <c r="E75" s="6">
        <f t="shared" si="3"/>
        <v>18930.727905257561</v>
      </c>
      <c r="F75" s="6">
        <f t="shared" si="3"/>
        <v>7805.0061494337087</v>
      </c>
      <c r="G75" s="6">
        <f t="shared" si="3"/>
        <v>185261.52957079094</v>
      </c>
      <c r="H75" s="6">
        <f t="shared" si="3"/>
        <v>20892.158525321342</v>
      </c>
      <c r="I75" s="6">
        <f t="shared" si="3"/>
        <v>24598.024607613443</v>
      </c>
      <c r="J75" s="23">
        <f t="shared" si="3"/>
        <v>6440.3192107650484</v>
      </c>
      <c r="K75" s="13">
        <f t="shared" si="3"/>
        <v>50037.937149000696</v>
      </c>
      <c r="L75" s="19">
        <f t="shared" si="3"/>
        <v>469472.72927838413</v>
      </c>
      <c r="M75" s="16">
        <f t="shared" si="4"/>
        <v>607373</v>
      </c>
      <c r="O75" s="213"/>
    </row>
    <row r="76" spans="2:15" x14ac:dyDescent="0.15">
      <c r="B76" s="5" t="s">
        <v>12</v>
      </c>
      <c r="C76" s="29" t="s">
        <v>13</v>
      </c>
      <c r="D76" s="26">
        <f t="shared" si="3"/>
        <v>131254.08794057529</v>
      </c>
      <c r="E76" s="6">
        <f t="shared" si="3"/>
        <v>21520.414776409591</v>
      </c>
      <c r="F76" s="6">
        <f t="shared" si="3"/>
        <v>55969.976070591758</v>
      </c>
      <c r="G76" s="6">
        <f t="shared" si="3"/>
        <v>166621.10523954334</v>
      </c>
      <c r="H76" s="6">
        <f t="shared" si="3"/>
        <v>22967.620519467571</v>
      </c>
      <c r="I76" s="6">
        <f t="shared" si="3"/>
        <v>23777.643451817141</v>
      </c>
      <c r="J76" s="23">
        <f t="shared" si="3"/>
        <v>11168.590159030859</v>
      </c>
      <c r="K76" s="13">
        <f t="shared" si="3"/>
        <v>29086.582082855577</v>
      </c>
      <c r="L76" s="19">
        <f t="shared" si="3"/>
        <v>451197.43008126027</v>
      </c>
      <c r="M76" s="16">
        <f t="shared" si="4"/>
        <v>80236</v>
      </c>
      <c r="O76" s="213"/>
    </row>
    <row r="77" spans="2:15" x14ac:dyDescent="0.15">
      <c r="B77" s="5" t="s">
        <v>14</v>
      </c>
      <c r="C77" s="29" t="s">
        <v>15</v>
      </c>
      <c r="D77" s="26">
        <f t="shared" si="3"/>
        <v>145950.26079563107</v>
      </c>
      <c r="E77" s="6">
        <f t="shared" si="3"/>
        <v>22141.876093461306</v>
      </c>
      <c r="F77" s="6">
        <f t="shared" si="3"/>
        <v>113712.9285959548</v>
      </c>
      <c r="G77" s="6">
        <f t="shared" si="3"/>
        <v>180566.71953432856</v>
      </c>
      <c r="H77" s="6">
        <f t="shared" si="3"/>
        <v>28822.838829935088</v>
      </c>
      <c r="I77" s="6">
        <f t="shared" si="3"/>
        <v>38397.210549551171</v>
      </c>
      <c r="J77" s="23">
        <f t="shared" si="3"/>
        <v>11931.375594761197</v>
      </c>
      <c r="K77" s="13">
        <f t="shared" si="3"/>
        <v>101628.86901355484</v>
      </c>
      <c r="L77" s="19">
        <f t="shared" si="3"/>
        <v>631220.70341241686</v>
      </c>
      <c r="M77" s="16">
        <f t="shared" si="4"/>
        <v>61159</v>
      </c>
      <c r="O77" s="213"/>
    </row>
    <row r="78" spans="2:15" x14ac:dyDescent="0.15">
      <c r="B78" s="5" t="s">
        <v>16</v>
      </c>
      <c r="C78" s="29" t="s">
        <v>17</v>
      </c>
      <c r="D78" s="26">
        <f t="shared" si="3"/>
        <v>155131.34485323168</v>
      </c>
      <c r="E78" s="6">
        <f t="shared" si="3"/>
        <v>19607.647523647942</v>
      </c>
      <c r="F78" s="6">
        <f t="shared" si="3"/>
        <v>3772.1285471912984</v>
      </c>
      <c r="G78" s="6">
        <f t="shared" si="3"/>
        <v>172265.5251353801</v>
      </c>
      <c r="H78" s="6">
        <f t="shared" si="3"/>
        <v>21687.515978339183</v>
      </c>
      <c r="I78" s="6">
        <f t="shared" si="3"/>
        <v>20707.500522927465</v>
      </c>
      <c r="J78" s="23">
        <f t="shared" si="3"/>
        <v>4734.1000999372491</v>
      </c>
      <c r="K78" s="13">
        <f t="shared" si="3"/>
        <v>48732.391870221021</v>
      </c>
      <c r="L78" s="19">
        <f t="shared" si="3"/>
        <v>441904.05443093873</v>
      </c>
      <c r="M78" s="16">
        <f t="shared" si="4"/>
        <v>344216</v>
      </c>
      <c r="O78" s="213"/>
    </row>
    <row r="79" spans="2:15" x14ac:dyDescent="0.15">
      <c r="B79" s="5" t="s">
        <v>18</v>
      </c>
      <c r="C79" s="29" t="s">
        <v>19</v>
      </c>
      <c r="D79" s="26">
        <f t="shared" si="3"/>
        <v>154292.34230249104</v>
      </c>
      <c r="E79" s="6">
        <f t="shared" si="3"/>
        <v>20634.31619124654</v>
      </c>
      <c r="F79" s="6">
        <f t="shared" si="3"/>
        <v>44883.004941673091</v>
      </c>
      <c r="G79" s="6">
        <f t="shared" si="3"/>
        <v>180290.1179176725</v>
      </c>
      <c r="H79" s="6">
        <f t="shared" si="3"/>
        <v>22969.869696548412</v>
      </c>
      <c r="I79" s="6">
        <f t="shared" si="3"/>
        <v>40642.581803015557</v>
      </c>
      <c r="J79" s="23">
        <f t="shared" si="3"/>
        <v>14442.210229642455</v>
      </c>
      <c r="K79" s="13">
        <f t="shared" si="3"/>
        <v>55502.218065543522</v>
      </c>
      <c r="L79" s="19">
        <f t="shared" si="3"/>
        <v>519214.45091819065</v>
      </c>
      <c r="M79" s="16">
        <f t="shared" si="4"/>
        <v>79123</v>
      </c>
      <c r="O79" s="213"/>
    </row>
    <row r="80" spans="2:15" x14ac:dyDescent="0.15">
      <c r="B80" s="5" t="s">
        <v>20</v>
      </c>
      <c r="C80" s="29" t="s">
        <v>21</v>
      </c>
      <c r="D80" s="26">
        <f t="shared" si="3"/>
        <v>140733.1193701681</v>
      </c>
      <c r="E80" s="6">
        <f t="shared" si="3"/>
        <v>20818.471168167955</v>
      </c>
      <c r="F80" s="6">
        <f t="shared" si="3"/>
        <v>49965.689055961418</v>
      </c>
      <c r="G80" s="6">
        <f t="shared" si="3"/>
        <v>171113.75806794807</v>
      </c>
      <c r="H80" s="6">
        <f t="shared" si="3"/>
        <v>26018.813391020642</v>
      </c>
      <c r="I80" s="6">
        <f t="shared" si="3"/>
        <v>28242.543797432441</v>
      </c>
      <c r="J80" s="23">
        <f t="shared" si="3"/>
        <v>12809.117667919711</v>
      </c>
      <c r="K80" s="13">
        <f t="shared" si="3"/>
        <v>76072.008653095967</v>
      </c>
      <c r="L80" s="19">
        <f t="shared" si="3"/>
        <v>512964.40350379457</v>
      </c>
      <c r="M80" s="16">
        <f t="shared" si="4"/>
        <v>112792</v>
      </c>
      <c r="O80" s="213"/>
    </row>
    <row r="81" spans="2:15" x14ac:dyDescent="0.15">
      <c r="B81" s="5" t="s">
        <v>22</v>
      </c>
      <c r="C81" s="29" t="s">
        <v>23</v>
      </c>
      <c r="D81" s="26">
        <f t="shared" si="3"/>
        <v>149242.11810012837</v>
      </c>
      <c r="E81" s="6">
        <f t="shared" si="3"/>
        <v>21451.399229781771</v>
      </c>
      <c r="F81" s="6">
        <f t="shared" si="3"/>
        <v>52243.594351732994</v>
      </c>
      <c r="G81" s="6">
        <f t="shared" si="3"/>
        <v>179749.15275994866</v>
      </c>
      <c r="H81" s="6">
        <f t="shared" si="3"/>
        <v>29892.682926829268</v>
      </c>
      <c r="I81" s="6">
        <f t="shared" si="3"/>
        <v>34124.518613607186</v>
      </c>
      <c r="J81" s="23">
        <f t="shared" si="3"/>
        <v>12130.937098844674</v>
      </c>
      <c r="K81" s="13">
        <f t="shared" si="3"/>
        <v>57284.287548138636</v>
      </c>
      <c r="L81" s="19">
        <f t="shared" si="3"/>
        <v>523987.75353016687</v>
      </c>
      <c r="M81" s="16">
        <f t="shared" si="4"/>
        <v>77900</v>
      </c>
      <c r="O81" s="213"/>
    </row>
    <row r="82" spans="2:15" x14ac:dyDescent="0.15">
      <c r="B82" s="5" t="s">
        <v>24</v>
      </c>
      <c r="C82" s="29" t="s">
        <v>25</v>
      </c>
      <c r="D82" s="26">
        <f t="shared" si="3"/>
        <v>147810.65932608119</v>
      </c>
      <c r="E82" s="6">
        <f t="shared" si="3"/>
        <v>21438.854249579905</v>
      </c>
      <c r="F82" s="6">
        <f t="shared" si="3"/>
        <v>23357.35606261608</v>
      </c>
      <c r="G82" s="6">
        <f t="shared" si="3"/>
        <v>180540.56115680552</v>
      </c>
      <c r="H82" s="6">
        <f t="shared" si="3"/>
        <v>30463.617670469619</v>
      </c>
      <c r="I82" s="6">
        <f t="shared" si="3"/>
        <v>35961.285044662596</v>
      </c>
      <c r="J82" s="23">
        <f t="shared" si="3"/>
        <v>11830.580613779075</v>
      </c>
      <c r="K82" s="13">
        <f t="shared" si="3"/>
        <v>48724.473777306092</v>
      </c>
      <c r="L82" s="19">
        <f t="shared" si="3"/>
        <v>488296.80728752102</v>
      </c>
      <c r="M82" s="16">
        <f t="shared" si="4"/>
        <v>90456</v>
      </c>
      <c r="O82" s="213"/>
    </row>
    <row r="83" spans="2:15" x14ac:dyDescent="0.15">
      <c r="B83" s="5" t="s">
        <v>26</v>
      </c>
      <c r="C83" s="29" t="s">
        <v>27</v>
      </c>
      <c r="D83" s="26">
        <f t="shared" si="3"/>
        <v>124035.13417398272</v>
      </c>
      <c r="E83" s="6">
        <f t="shared" si="3"/>
        <v>19431.451941163112</v>
      </c>
      <c r="F83" s="6">
        <f t="shared" si="3"/>
        <v>39351.110368437512</v>
      </c>
      <c r="G83" s="6">
        <f t="shared" si="3"/>
        <v>174954.41555158512</v>
      </c>
      <c r="H83" s="6">
        <f t="shared" si="3"/>
        <v>23408.803252910351</v>
      </c>
      <c r="I83" s="6">
        <f t="shared" si="3"/>
        <v>31211.263502020214</v>
      </c>
      <c r="J83" s="23">
        <f t="shared" si="3"/>
        <v>12252.083413670622</v>
      </c>
      <c r="K83" s="13">
        <f t="shared" si="3"/>
        <v>36422.162808334513</v>
      </c>
      <c r="L83" s="19">
        <f t="shared" si="3"/>
        <v>448814.34159843356</v>
      </c>
      <c r="M83" s="16">
        <f t="shared" si="4"/>
        <v>233391</v>
      </c>
      <c r="O83" s="213"/>
    </row>
    <row r="84" spans="2:15" x14ac:dyDescent="0.15">
      <c r="B84" s="5" t="s">
        <v>28</v>
      </c>
      <c r="C84" s="29" t="s">
        <v>29</v>
      </c>
      <c r="D84" s="26">
        <f t="shared" si="3"/>
        <v>144640.57640195961</v>
      </c>
      <c r="E84" s="6">
        <f t="shared" si="3"/>
        <v>22118.931293633948</v>
      </c>
      <c r="F84" s="6">
        <f t="shared" si="3"/>
        <v>14449.648258646697</v>
      </c>
      <c r="G84" s="6">
        <f t="shared" si="3"/>
        <v>159171.57903167675</v>
      </c>
      <c r="H84" s="6">
        <f t="shared" si="3"/>
        <v>23374.607878472361</v>
      </c>
      <c r="I84" s="6">
        <f t="shared" si="3"/>
        <v>21837.765140896772</v>
      </c>
      <c r="J84" s="23">
        <f t="shared" si="3"/>
        <v>9573.8189633307975</v>
      </c>
      <c r="K84" s="13">
        <f t="shared" si="3"/>
        <v>48962.776821112493</v>
      </c>
      <c r="L84" s="19">
        <f t="shared" si="3"/>
        <v>434555.88482639863</v>
      </c>
      <c r="M84" s="16">
        <f t="shared" si="4"/>
        <v>149826</v>
      </c>
      <c r="O84" s="213"/>
    </row>
    <row r="85" spans="2:15" x14ac:dyDescent="0.15">
      <c r="B85" s="5" t="s">
        <v>30</v>
      </c>
      <c r="C85" s="29" t="s">
        <v>31</v>
      </c>
      <c r="D85" s="26">
        <f t="shared" si="3"/>
        <v>145018.56216853269</v>
      </c>
      <c r="E85" s="6">
        <f t="shared" si="3"/>
        <v>21411.608721272834</v>
      </c>
      <c r="F85" s="6">
        <f t="shared" si="3"/>
        <v>35299.112404242784</v>
      </c>
      <c r="G85" s="6">
        <f t="shared" si="3"/>
        <v>164269.24351797291</v>
      </c>
      <c r="H85" s="6">
        <f t="shared" si="3"/>
        <v>23457.958898055393</v>
      </c>
      <c r="I85" s="6">
        <f t="shared" si="3"/>
        <v>28555.962728344137</v>
      </c>
      <c r="J85" s="23">
        <f t="shared" si="3"/>
        <v>12245.930318208604</v>
      </c>
      <c r="K85" s="13">
        <f t="shared" si="3"/>
        <v>59034.969799646438</v>
      </c>
      <c r="L85" s="19">
        <f t="shared" si="3"/>
        <v>477047.41823806718</v>
      </c>
      <c r="M85" s="16">
        <f t="shared" si="4"/>
        <v>54304</v>
      </c>
      <c r="O85" s="213"/>
    </row>
    <row r="86" spans="2:15" x14ac:dyDescent="0.15">
      <c r="B86" s="69" t="s">
        <v>32</v>
      </c>
      <c r="C86" s="70" t="s">
        <v>33</v>
      </c>
      <c r="D86" s="71">
        <f t="shared" si="3"/>
        <v>128845.39175388787</v>
      </c>
      <c r="E86" s="72">
        <f t="shared" si="3"/>
        <v>19310.17415992203</v>
      </c>
      <c r="F86" s="72">
        <f t="shared" si="3"/>
        <v>54212.907326581633</v>
      </c>
      <c r="G86" s="72">
        <f t="shared" si="3"/>
        <v>167003.3306496038</v>
      </c>
      <c r="H86" s="72">
        <f t="shared" si="3"/>
        <v>22417.0430950464</v>
      </c>
      <c r="I86" s="72">
        <f t="shared" si="3"/>
        <v>36414.636213398873</v>
      </c>
      <c r="J86" s="73">
        <f t="shared" si="3"/>
        <v>10860.527988474088</v>
      </c>
      <c r="K86" s="74">
        <f t="shared" si="3"/>
        <v>41631.238611805587</v>
      </c>
      <c r="L86" s="75">
        <f t="shared" si="3"/>
        <v>469834.72181024618</v>
      </c>
      <c r="M86" s="76">
        <f t="shared" si="4"/>
        <v>117995</v>
      </c>
      <c r="O86" s="213">
        <f>+I86-J86</f>
        <v>25554.108224924785</v>
      </c>
    </row>
    <row r="87" spans="2:15" x14ac:dyDescent="0.15">
      <c r="B87" s="5" t="s">
        <v>34</v>
      </c>
      <c r="C87" s="29" t="s">
        <v>35</v>
      </c>
      <c r="D87" s="26">
        <f t="shared" si="3"/>
        <v>135609.46898874672</v>
      </c>
      <c r="E87" s="6">
        <f t="shared" si="3"/>
        <v>20806.467651239818</v>
      </c>
      <c r="F87" s="6">
        <f t="shared" si="3"/>
        <v>45210.954951926782</v>
      </c>
      <c r="G87" s="6">
        <f t="shared" si="3"/>
        <v>175822.0765670189</v>
      </c>
      <c r="H87" s="6">
        <f t="shared" si="3"/>
        <v>27255.050664201732</v>
      </c>
      <c r="I87" s="6">
        <f t="shared" si="3"/>
        <v>40934.714256703293</v>
      </c>
      <c r="J87" s="23">
        <f t="shared" si="3"/>
        <v>10959.15351918377</v>
      </c>
      <c r="K87" s="13">
        <f t="shared" si="3"/>
        <v>79064.543461972091</v>
      </c>
      <c r="L87" s="19">
        <f t="shared" si="3"/>
        <v>524703.27654180932</v>
      </c>
      <c r="M87" s="16">
        <f t="shared" si="4"/>
        <v>142803</v>
      </c>
      <c r="O87" s="213"/>
    </row>
    <row r="88" spans="2:15" x14ac:dyDescent="0.15">
      <c r="B88" s="69" t="s">
        <v>36</v>
      </c>
      <c r="C88" s="70" t="s">
        <v>37</v>
      </c>
      <c r="D88" s="71">
        <f t="shared" si="3"/>
        <v>137065.89054405555</v>
      </c>
      <c r="E88" s="72">
        <f t="shared" si="3"/>
        <v>19473.550978794599</v>
      </c>
      <c r="F88" s="72">
        <f t="shared" si="3"/>
        <v>12980.96001603367</v>
      </c>
      <c r="G88" s="72">
        <f t="shared" si="3"/>
        <v>161533.83409507794</v>
      </c>
      <c r="H88" s="72">
        <f t="shared" si="3"/>
        <v>22536.818623457086</v>
      </c>
      <c r="I88" s="72">
        <f t="shared" si="3"/>
        <v>20562.746986062033</v>
      </c>
      <c r="J88" s="73">
        <f t="shared" si="3"/>
        <v>8296.9888940688488</v>
      </c>
      <c r="K88" s="74">
        <f t="shared" si="3"/>
        <v>27014.852930284032</v>
      </c>
      <c r="L88" s="75">
        <f t="shared" si="3"/>
        <v>401168.65417376492</v>
      </c>
      <c r="M88" s="76">
        <f t="shared" si="4"/>
        <v>229517</v>
      </c>
      <c r="O88" s="213">
        <f>+I88-J88</f>
        <v>12265.758091993184</v>
      </c>
    </row>
    <row r="89" spans="2:15" x14ac:dyDescent="0.15">
      <c r="B89" s="5" t="s">
        <v>38</v>
      </c>
      <c r="C89" s="29" t="s">
        <v>39</v>
      </c>
      <c r="D89" s="26">
        <f t="shared" ref="D89:L104" si="5">+D21*1000/$M89</f>
        <v>149745.98061744429</v>
      </c>
      <c r="E89" s="6">
        <f t="shared" si="5"/>
        <v>19350.772304925566</v>
      </c>
      <c r="F89" s="6">
        <f t="shared" si="5"/>
        <v>10619.166749925067</v>
      </c>
      <c r="G89" s="6">
        <f t="shared" si="5"/>
        <v>171276.93475871717</v>
      </c>
      <c r="H89" s="6">
        <f t="shared" si="5"/>
        <v>21169.839144769707</v>
      </c>
      <c r="I89" s="6">
        <f t="shared" si="5"/>
        <v>34925.766809871115</v>
      </c>
      <c r="J89" s="23">
        <f t="shared" si="5"/>
        <v>8625.4371066040567</v>
      </c>
      <c r="K89" s="13">
        <f t="shared" si="5"/>
        <v>43158.932960335696</v>
      </c>
      <c r="L89" s="19">
        <f t="shared" si="5"/>
        <v>450247.39334598859</v>
      </c>
      <c r="M89" s="16">
        <f t="shared" si="4"/>
        <v>250225</v>
      </c>
      <c r="O89" s="213"/>
    </row>
    <row r="90" spans="2:15" x14ac:dyDescent="0.15">
      <c r="B90" s="5" t="s">
        <v>40</v>
      </c>
      <c r="C90" s="29" t="s">
        <v>41</v>
      </c>
      <c r="D90" s="26">
        <f t="shared" si="5"/>
        <v>144111.09406568215</v>
      </c>
      <c r="E90" s="6">
        <f t="shared" si="5"/>
        <v>19494.972241679741</v>
      </c>
      <c r="F90" s="6">
        <f t="shared" si="5"/>
        <v>11085.437157362758</v>
      </c>
      <c r="G90" s="6">
        <f t="shared" si="5"/>
        <v>173448.8453812355</v>
      </c>
      <c r="H90" s="6">
        <f t="shared" si="5"/>
        <v>21623.036800759517</v>
      </c>
      <c r="I90" s="6">
        <f t="shared" si="5"/>
        <v>38468.863790298768</v>
      </c>
      <c r="J90" s="23">
        <f t="shared" si="5"/>
        <v>10063.331808893083</v>
      </c>
      <c r="K90" s="13">
        <f t="shared" si="5"/>
        <v>59549.652369732721</v>
      </c>
      <c r="L90" s="19">
        <f t="shared" si="5"/>
        <v>467781.90180675115</v>
      </c>
      <c r="M90" s="16">
        <f t="shared" si="4"/>
        <v>345482</v>
      </c>
      <c r="O90" s="213"/>
    </row>
    <row r="91" spans="2:15" x14ac:dyDescent="0.15">
      <c r="B91" s="5" t="s">
        <v>42</v>
      </c>
      <c r="C91" s="29" t="s">
        <v>43</v>
      </c>
      <c r="D91" s="26">
        <f t="shared" si="5"/>
        <v>159413.14076753487</v>
      </c>
      <c r="E91" s="6">
        <f t="shared" si="5"/>
        <v>18836.235461854281</v>
      </c>
      <c r="F91" s="6">
        <f t="shared" si="5"/>
        <v>20325.601658107698</v>
      </c>
      <c r="G91" s="6">
        <f t="shared" si="5"/>
        <v>183001.92741818374</v>
      </c>
      <c r="H91" s="6">
        <f t="shared" si="5"/>
        <v>20828.697408546646</v>
      </c>
      <c r="I91" s="6">
        <f t="shared" si="5"/>
        <v>27903.998732656535</v>
      </c>
      <c r="J91" s="23">
        <f t="shared" si="5"/>
        <v>10612.681355529447</v>
      </c>
      <c r="K91" s="13">
        <f t="shared" si="5"/>
        <v>45877.503333377339</v>
      </c>
      <c r="L91" s="19">
        <f t="shared" si="5"/>
        <v>476187.10478026111</v>
      </c>
      <c r="M91" s="16">
        <f t="shared" si="4"/>
        <v>75749</v>
      </c>
      <c r="O91" s="213"/>
    </row>
    <row r="92" spans="2:15" x14ac:dyDescent="0.15">
      <c r="B92" s="5" t="s">
        <v>44</v>
      </c>
      <c r="C92" s="29" t="s">
        <v>45</v>
      </c>
      <c r="D92" s="26">
        <f t="shared" si="5"/>
        <v>203136.64886941353</v>
      </c>
      <c r="E92" s="6">
        <f t="shared" si="5"/>
        <v>21027.759460551784</v>
      </c>
      <c r="F92" s="6">
        <f t="shared" si="5"/>
        <v>131.96911361170791</v>
      </c>
      <c r="G92" s="6">
        <f t="shared" si="5"/>
        <v>192481.6390490169</v>
      </c>
      <c r="H92" s="6">
        <f t="shared" si="5"/>
        <v>23797.58638049251</v>
      </c>
      <c r="I92" s="6">
        <f t="shared" si="5"/>
        <v>35008.118667262272</v>
      </c>
      <c r="J92" s="23">
        <f t="shared" si="5"/>
        <v>0</v>
      </c>
      <c r="K92" s="13">
        <f t="shared" si="5"/>
        <v>94464.0048782909</v>
      </c>
      <c r="L92" s="19">
        <f t="shared" si="5"/>
        <v>570047.72641863965</v>
      </c>
      <c r="M92" s="16">
        <f t="shared" si="4"/>
        <v>141033</v>
      </c>
      <c r="O92" s="213"/>
    </row>
    <row r="93" spans="2:15" x14ac:dyDescent="0.15">
      <c r="B93" s="5" t="s">
        <v>46</v>
      </c>
      <c r="C93" s="29" t="s">
        <v>47</v>
      </c>
      <c r="D93" s="26">
        <f t="shared" si="5"/>
        <v>144673.48908006144</v>
      </c>
      <c r="E93" s="6">
        <f t="shared" si="5"/>
        <v>20147.381796931273</v>
      </c>
      <c r="F93" s="6">
        <f t="shared" si="5"/>
        <v>11255.140593359698</v>
      </c>
      <c r="G93" s="6">
        <f t="shared" si="5"/>
        <v>161612.37955450456</v>
      </c>
      <c r="H93" s="6">
        <f t="shared" si="5"/>
        <v>22808.286106467702</v>
      </c>
      <c r="I93" s="6">
        <f t="shared" si="5"/>
        <v>22636.224025223903</v>
      </c>
      <c r="J93" s="23">
        <f t="shared" si="5"/>
        <v>8733.1648115682037</v>
      </c>
      <c r="K93" s="13">
        <f t="shared" si="5"/>
        <v>28142.76103885514</v>
      </c>
      <c r="L93" s="19">
        <f t="shared" si="5"/>
        <v>411275.66219540371</v>
      </c>
      <c r="M93" s="16">
        <f t="shared" si="4"/>
        <v>147162</v>
      </c>
      <c r="O93" s="213"/>
    </row>
    <row r="94" spans="2:15" x14ac:dyDescent="0.15">
      <c r="B94" s="5" t="s">
        <v>48</v>
      </c>
      <c r="C94" s="29" t="s">
        <v>49</v>
      </c>
      <c r="D94" s="26">
        <f t="shared" si="5"/>
        <v>162058.03973602431</v>
      </c>
      <c r="E94" s="6">
        <f t="shared" si="5"/>
        <v>18676.168860644575</v>
      </c>
      <c r="F94" s="6">
        <f t="shared" si="5"/>
        <v>1583.3862914207898</v>
      </c>
      <c r="G94" s="6">
        <f t="shared" si="5"/>
        <v>177255.82597157723</v>
      </c>
      <c r="H94" s="6">
        <f t="shared" si="5"/>
        <v>23093.690422151612</v>
      </c>
      <c r="I94" s="6">
        <f t="shared" si="5"/>
        <v>18675.093404099305</v>
      </c>
      <c r="J94" s="23">
        <f t="shared" si="5"/>
        <v>1085.7921016795278</v>
      </c>
      <c r="K94" s="13">
        <f t="shared" si="5"/>
        <v>33882.537798107478</v>
      </c>
      <c r="L94" s="19">
        <f t="shared" si="5"/>
        <v>435224.74248402531</v>
      </c>
      <c r="M94" s="16">
        <f t="shared" si="4"/>
        <v>143195</v>
      </c>
      <c r="O94" s="213"/>
    </row>
    <row r="95" spans="2:15" x14ac:dyDescent="0.15">
      <c r="B95" s="5" t="s">
        <v>50</v>
      </c>
      <c r="C95" s="29" t="s">
        <v>51</v>
      </c>
      <c r="D95" s="26">
        <f t="shared" si="5"/>
        <v>147682.80209791125</v>
      </c>
      <c r="E95" s="6">
        <f t="shared" si="5"/>
        <v>17660.188079574138</v>
      </c>
      <c r="F95" s="6">
        <f t="shared" si="5"/>
        <v>23203.447689550991</v>
      </c>
      <c r="G95" s="6">
        <f t="shared" si="5"/>
        <v>175023.94810154728</v>
      </c>
      <c r="H95" s="6">
        <f t="shared" si="5"/>
        <v>25862.314765162118</v>
      </c>
      <c r="I95" s="6">
        <f t="shared" si="5"/>
        <v>39265.260211622219</v>
      </c>
      <c r="J95" s="23">
        <f t="shared" si="5"/>
        <v>10741.554076147377</v>
      </c>
      <c r="K95" s="13">
        <f t="shared" si="5"/>
        <v>48862.576350105286</v>
      </c>
      <c r="L95" s="19">
        <f t="shared" si="5"/>
        <v>477560.53729547327</v>
      </c>
      <c r="M95" s="16">
        <f t="shared" si="4"/>
        <v>76457</v>
      </c>
      <c r="O95" s="213"/>
    </row>
    <row r="96" spans="2:15" x14ac:dyDescent="0.15">
      <c r="B96" s="5" t="s">
        <v>52</v>
      </c>
      <c r="C96" s="29" t="s">
        <v>53</v>
      </c>
      <c r="D96" s="26">
        <f t="shared" si="5"/>
        <v>185930.11014602962</v>
      </c>
      <c r="E96" s="6">
        <f t="shared" si="5"/>
        <v>19201.518518078447</v>
      </c>
      <c r="F96" s="6">
        <f t="shared" si="5"/>
        <v>1183.6836539489786</v>
      </c>
      <c r="G96" s="6">
        <f t="shared" si="5"/>
        <v>175284.13398129775</v>
      </c>
      <c r="H96" s="6">
        <f t="shared" si="5"/>
        <v>23320.682976675656</v>
      </c>
      <c r="I96" s="6">
        <f t="shared" si="5"/>
        <v>26944.784401326029</v>
      </c>
      <c r="J96" s="23">
        <f t="shared" si="5"/>
        <v>0</v>
      </c>
      <c r="K96" s="13">
        <f t="shared" si="5"/>
        <v>57829.303359038036</v>
      </c>
      <c r="L96" s="19">
        <f t="shared" si="5"/>
        <v>489694.21703639452</v>
      </c>
      <c r="M96" s="16">
        <f t="shared" si="4"/>
        <v>84161</v>
      </c>
      <c r="O96" s="213"/>
    </row>
    <row r="97" spans="2:15" x14ac:dyDescent="0.15">
      <c r="B97" s="5" t="s">
        <v>54</v>
      </c>
      <c r="C97" s="29" t="s">
        <v>55</v>
      </c>
      <c r="D97" s="134">
        <f t="shared" si="5"/>
        <v>150156.80953985368</v>
      </c>
      <c r="E97" s="135">
        <f t="shared" si="5"/>
        <v>19381.203070850981</v>
      </c>
      <c r="F97" s="135">
        <f t="shared" si="5"/>
        <v>11809.395456295726</v>
      </c>
      <c r="G97" s="135">
        <f t="shared" si="5"/>
        <v>180792.3084328071</v>
      </c>
      <c r="H97" s="135">
        <f t="shared" si="5"/>
        <v>23698.588515594918</v>
      </c>
      <c r="I97" s="135">
        <f t="shared" si="5"/>
        <v>23034.992298806315</v>
      </c>
      <c r="J97" s="136">
        <f t="shared" si="5"/>
        <v>8145.8172891798231</v>
      </c>
      <c r="K97" s="137">
        <f t="shared" si="5"/>
        <v>53142.315652676167</v>
      </c>
      <c r="L97" s="143">
        <f t="shared" si="5"/>
        <v>462015.61296688486</v>
      </c>
      <c r="M97" s="144">
        <f t="shared" si="4"/>
        <v>166208</v>
      </c>
      <c r="O97" s="213"/>
    </row>
    <row r="98" spans="2:15" x14ac:dyDescent="0.15">
      <c r="B98" s="69" t="s">
        <v>56</v>
      </c>
      <c r="C98" s="70" t="s">
        <v>57</v>
      </c>
      <c r="D98" s="71">
        <f t="shared" si="5"/>
        <v>137563.52224674876</v>
      </c>
      <c r="E98" s="72">
        <f t="shared" si="5"/>
        <v>19370.827903513204</v>
      </c>
      <c r="F98" s="72">
        <f t="shared" si="5"/>
        <v>32267.320018084625</v>
      </c>
      <c r="G98" s="72">
        <f t="shared" si="5"/>
        <v>165654.54376213398</v>
      </c>
      <c r="H98" s="72">
        <f t="shared" si="5"/>
        <v>22063.641924416905</v>
      </c>
      <c r="I98" s="72">
        <f t="shared" si="5"/>
        <v>34278.649504002555</v>
      </c>
      <c r="J98" s="73">
        <f t="shared" si="5"/>
        <v>12702.095688944442</v>
      </c>
      <c r="K98" s="74">
        <f t="shared" si="5"/>
        <v>32004.986569506131</v>
      </c>
      <c r="L98" s="75">
        <f t="shared" si="5"/>
        <v>443203.49192840618</v>
      </c>
      <c r="M98" s="76">
        <f t="shared" si="4"/>
        <v>75202</v>
      </c>
      <c r="O98" s="213">
        <f>+I98-J98</f>
        <v>21576.553815058112</v>
      </c>
    </row>
    <row r="99" spans="2:15" x14ac:dyDescent="0.15">
      <c r="B99" s="5" t="s">
        <v>58</v>
      </c>
      <c r="C99" s="29" t="s">
        <v>59</v>
      </c>
      <c r="D99" s="26">
        <f t="shared" si="5"/>
        <v>151692.48423012864</v>
      </c>
      <c r="E99" s="6">
        <f t="shared" si="5"/>
        <v>20465.194812007398</v>
      </c>
      <c r="F99" s="6">
        <f t="shared" si="5"/>
        <v>25594.265143666478</v>
      </c>
      <c r="G99" s="6">
        <f t="shared" si="5"/>
        <v>172220.86344143836</v>
      </c>
      <c r="H99" s="6">
        <f t="shared" si="5"/>
        <v>24827.455968945484</v>
      </c>
      <c r="I99" s="6">
        <f t="shared" si="5"/>
        <v>30540.431196149661</v>
      </c>
      <c r="J99" s="23">
        <f t="shared" si="5"/>
        <v>12205.126355684366</v>
      </c>
      <c r="K99" s="13">
        <f t="shared" si="5"/>
        <v>40047.15224319043</v>
      </c>
      <c r="L99" s="19">
        <f t="shared" si="5"/>
        <v>465387.84703552647</v>
      </c>
      <c r="M99" s="16">
        <f t="shared" si="4"/>
        <v>152506</v>
      </c>
      <c r="O99" s="213"/>
    </row>
    <row r="100" spans="2:15" x14ac:dyDescent="0.15">
      <c r="B100" s="61" t="s">
        <v>60</v>
      </c>
      <c r="C100" s="62" t="s">
        <v>61</v>
      </c>
      <c r="D100" s="63">
        <f t="shared" si="5"/>
        <v>133960.80094513949</v>
      </c>
      <c r="E100" s="64">
        <f t="shared" si="5"/>
        <v>19990.169943352215</v>
      </c>
      <c r="F100" s="64">
        <f t="shared" si="5"/>
        <v>35064.993487019477</v>
      </c>
      <c r="G100" s="64">
        <f t="shared" si="5"/>
        <v>161237.8752537033</v>
      </c>
      <c r="H100" s="64">
        <f t="shared" si="5"/>
        <v>20803.883553966858</v>
      </c>
      <c r="I100" s="64">
        <f t="shared" si="5"/>
        <v>22148.677713489444</v>
      </c>
      <c r="J100" s="65">
        <f t="shared" si="5"/>
        <v>13669.685862288328</v>
      </c>
      <c r="K100" s="66">
        <f t="shared" si="5"/>
        <v>47608.039744327645</v>
      </c>
      <c r="L100" s="67">
        <f t="shared" si="5"/>
        <v>440814.44064099848</v>
      </c>
      <c r="M100" s="68">
        <f t="shared" si="4"/>
        <v>66022</v>
      </c>
      <c r="O100" s="213">
        <f>+I100-J100</f>
        <v>8478.9918512011154</v>
      </c>
    </row>
    <row r="101" spans="2:15" x14ac:dyDescent="0.15">
      <c r="B101" s="5" t="s">
        <v>62</v>
      </c>
      <c r="C101" s="29" t="s">
        <v>63</v>
      </c>
      <c r="D101" s="26">
        <f t="shared" si="5"/>
        <v>188427.68974686007</v>
      </c>
      <c r="E101" s="6">
        <f t="shared" si="5"/>
        <v>20643.139713353077</v>
      </c>
      <c r="F101" s="6">
        <f t="shared" si="5"/>
        <v>427.5059988326596</v>
      </c>
      <c r="G101" s="6">
        <f t="shared" si="5"/>
        <v>172925.71175338852</v>
      </c>
      <c r="H101" s="6">
        <f t="shared" si="5"/>
        <v>22115.361335091551</v>
      </c>
      <c r="I101" s="6">
        <f t="shared" si="5"/>
        <v>15640.199744914504</v>
      </c>
      <c r="J101" s="23">
        <f t="shared" si="5"/>
        <v>0</v>
      </c>
      <c r="K101" s="13">
        <f t="shared" si="5"/>
        <v>42863.540067878683</v>
      </c>
      <c r="L101" s="19">
        <f t="shared" si="5"/>
        <v>463043.14836031909</v>
      </c>
      <c r="M101" s="16">
        <f t="shared" si="4"/>
        <v>92518</v>
      </c>
      <c r="O101" s="213"/>
    </row>
    <row r="102" spans="2:15" x14ac:dyDescent="0.15">
      <c r="B102" s="5" t="s">
        <v>64</v>
      </c>
      <c r="C102" s="29" t="s">
        <v>65</v>
      </c>
      <c r="D102" s="26">
        <f t="shared" si="5"/>
        <v>140167.80886009394</v>
      </c>
      <c r="E102" s="6">
        <f t="shared" si="5"/>
        <v>17624.626819117555</v>
      </c>
      <c r="F102" s="6">
        <f t="shared" si="5"/>
        <v>24661.485950575254</v>
      </c>
      <c r="G102" s="6">
        <f t="shared" si="5"/>
        <v>175177.56726167665</v>
      </c>
      <c r="H102" s="6">
        <f t="shared" si="5"/>
        <v>22795.501332311447</v>
      </c>
      <c r="I102" s="6">
        <f t="shared" si="5"/>
        <v>30485.095044157883</v>
      </c>
      <c r="J102" s="23">
        <f t="shared" si="5"/>
        <v>10210.852768445162</v>
      </c>
      <c r="K102" s="13">
        <f t="shared" si="5"/>
        <v>20013.421144094609</v>
      </c>
      <c r="L102" s="19">
        <f t="shared" si="5"/>
        <v>430925.50641202735</v>
      </c>
      <c r="M102" s="16">
        <f t="shared" si="4"/>
        <v>112211</v>
      </c>
      <c r="O102" s="213"/>
    </row>
    <row r="103" spans="2:15" x14ac:dyDescent="0.15">
      <c r="B103" s="5" t="s">
        <v>66</v>
      </c>
      <c r="C103" s="29" t="s">
        <v>67</v>
      </c>
      <c r="D103" s="26">
        <f t="shared" si="5"/>
        <v>162406.7069672418</v>
      </c>
      <c r="E103" s="6">
        <f t="shared" si="5"/>
        <v>19748.023452695801</v>
      </c>
      <c r="F103" s="6">
        <f t="shared" si="5"/>
        <v>8402.6559198466348</v>
      </c>
      <c r="G103" s="6">
        <f t="shared" si="5"/>
        <v>182832.23486279612</v>
      </c>
      <c r="H103" s="6">
        <f t="shared" si="5"/>
        <v>24998.635657613031</v>
      </c>
      <c r="I103" s="6">
        <f t="shared" si="5"/>
        <v>28348.271133313741</v>
      </c>
      <c r="J103" s="23">
        <f t="shared" si="5"/>
        <v>7186.4181464534095</v>
      </c>
      <c r="K103" s="13">
        <f t="shared" si="5"/>
        <v>56124.945776135901</v>
      </c>
      <c r="L103" s="19">
        <f t="shared" si="5"/>
        <v>482861.47376964305</v>
      </c>
      <c r="M103" s="16">
        <f t="shared" si="4"/>
        <v>142926</v>
      </c>
      <c r="O103" s="213"/>
    </row>
    <row r="104" spans="2:15" x14ac:dyDescent="0.15">
      <c r="B104" s="77" t="s">
        <v>68</v>
      </c>
      <c r="C104" s="78" t="s">
        <v>69</v>
      </c>
      <c r="D104" s="79">
        <f t="shared" si="5"/>
        <v>132996.84757881053</v>
      </c>
      <c r="E104" s="80">
        <f t="shared" si="5"/>
        <v>19529.639259018524</v>
      </c>
      <c r="F104" s="80">
        <f t="shared" si="5"/>
        <v>42181.29671758206</v>
      </c>
      <c r="G104" s="80">
        <f t="shared" si="5"/>
        <v>163935.99285017874</v>
      </c>
      <c r="H104" s="80">
        <f t="shared" si="5"/>
        <v>22011.488462788431</v>
      </c>
      <c r="I104" s="80">
        <f t="shared" si="5"/>
        <v>21296.083847903803</v>
      </c>
      <c r="J104" s="81">
        <f t="shared" si="5"/>
        <v>12615.550861228468</v>
      </c>
      <c r="K104" s="82">
        <f t="shared" si="5"/>
        <v>52025.08937276568</v>
      </c>
      <c r="L104" s="83">
        <f t="shared" si="5"/>
        <v>453976.43808904779</v>
      </c>
      <c r="M104" s="84">
        <f t="shared" si="4"/>
        <v>61540</v>
      </c>
      <c r="O104" s="213"/>
    </row>
    <row r="105" spans="2:15" x14ac:dyDescent="0.15">
      <c r="B105" s="5" t="s">
        <v>70</v>
      </c>
      <c r="C105" s="29" t="s">
        <v>71</v>
      </c>
      <c r="D105" s="26">
        <f t="shared" ref="D105:L120" si="6">+D37*1000/$M105</f>
        <v>135384.27821731006</v>
      </c>
      <c r="E105" s="6">
        <f t="shared" si="6"/>
        <v>19724.496083966129</v>
      </c>
      <c r="F105" s="6">
        <f t="shared" si="6"/>
        <v>28508.140182085637</v>
      </c>
      <c r="G105" s="6">
        <f t="shared" si="6"/>
        <v>164357.8698366</v>
      </c>
      <c r="H105" s="6">
        <f t="shared" si="6"/>
        <v>22616.377768059476</v>
      </c>
      <c r="I105" s="6">
        <f t="shared" si="6"/>
        <v>24157.307279449768</v>
      </c>
      <c r="J105" s="23">
        <f t="shared" si="6"/>
        <v>11785.771080984376</v>
      </c>
      <c r="K105" s="13">
        <f t="shared" si="6"/>
        <v>48431.350137160574</v>
      </c>
      <c r="L105" s="19">
        <f t="shared" si="6"/>
        <v>443179.81950463168</v>
      </c>
      <c r="M105" s="16">
        <f t="shared" si="4"/>
        <v>100612</v>
      </c>
      <c r="O105" s="213"/>
    </row>
    <row r="106" spans="2:15" x14ac:dyDescent="0.15">
      <c r="B106" s="5" t="s">
        <v>72</v>
      </c>
      <c r="C106" s="29" t="s">
        <v>73</v>
      </c>
      <c r="D106" s="26">
        <f t="shared" si="6"/>
        <v>133312.93775867557</v>
      </c>
      <c r="E106" s="6">
        <f t="shared" si="6"/>
        <v>20903.215536453357</v>
      </c>
      <c r="F106" s="6">
        <f t="shared" si="6"/>
        <v>47835.402737981538</v>
      </c>
      <c r="G106" s="6">
        <f t="shared" si="6"/>
        <v>167230.95749761222</v>
      </c>
      <c r="H106" s="6">
        <f t="shared" si="6"/>
        <v>21347.480897803249</v>
      </c>
      <c r="I106" s="6">
        <f t="shared" si="6"/>
        <v>21416.348296720789</v>
      </c>
      <c r="J106" s="23">
        <f t="shared" si="6"/>
        <v>11632.441897484878</v>
      </c>
      <c r="K106" s="13">
        <f t="shared" si="6"/>
        <v>44133.078637376631</v>
      </c>
      <c r="L106" s="19">
        <f t="shared" si="6"/>
        <v>456179.42136262334</v>
      </c>
      <c r="M106" s="16">
        <f t="shared" si="4"/>
        <v>50256</v>
      </c>
      <c r="O106" s="213"/>
    </row>
    <row r="107" spans="2:15" x14ac:dyDescent="0.15">
      <c r="B107" s="77" t="s">
        <v>74</v>
      </c>
      <c r="C107" s="78" t="s">
        <v>75</v>
      </c>
      <c r="D107" s="79">
        <f t="shared" si="6"/>
        <v>144382.67297710796</v>
      </c>
      <c r="E107" s="80">
        <f t="shared" si="6"/>
        <v>19873.800706350001</v>
      </c>
      <c r="F107" s="80">
        <f t="shared" si="6"/>
        <v>23684.544661624033</v>
      </c>
      <c r="G107" s="80">
        <f t="shared" si="6"/>
        <v>164433.56163404207</v>
      </c>
      <c r="H107" s="80">
        <f t="shared" si="6"/>
        <v>24214.135579164104</v>
      </c>
      <c r="I107" s="80">
        <f t="shared" si="6"/>
        <v>24151.550681327481</v>
      </c>
      <c r="J107" s="81">
        <f t="shared" si="6"/>
        <v>11577.005018802636</v>
      </c>
      <c r="K107" s="82">
        <f t="shared" si="6"/>
        <v>59551.625033959135</v>
      </c>
      <c r="L107" s="83">
        <f t="shared" si="6"/>
        <v>460291.89127357479</v>
      </c>
      <c r="M107" s="84">
        <f t="shared" si="4"/>
        <v>69937</v>
      </c>
      <c r="O107" s="213"/>
    </row>
    <row r="108" spans="2:15" x14ac:dyDescent="0.15">
      <c r="B108" s="77" t="s">
        <v>76</v>
      </c>
      <c r="C108" s="78" t="s">
        <v>77</v>
      </c>
      <c r="D108" s="79">
        <f t="shared" si="6"/>
        <v>150911.49130104532</v>
      </c>
      <c r="E108" s="80">
        <f t="shared" si="6"/>
        <v>21494.9542445835</v>
      </c>
      <c r="F108" s="80">
        <f t="shared" si="6"/>
        <v>23817.719824935797</v>
      </c>
      <c r="G108" s="80">
        <f t="shared" si="6"/>
        <v>172396.40829023041</v>
      </c>
      <c r="H108" s="80">
        <f t="shared" si="6"/>
        <v>23715.086627843888</v>
      </c>
      <c r="I108" s="80">
        <f t="shared" si="6"/>
        <v>30392.049770318659</v>
      </c>
      <c r="J108" s="81">
        <f t="shared" si="6"/>
        <v>11934.369009295764</v>
      </c>
      <c r="K108" s="82">
        <f t="shared" si="6"/>
        <v>64917.857272036752</v>
      </c>
      <c r="L108" s="83">
        <f t="shared" si="6"/>
        <v>487645.56733099429</v>
      </c>
      <c r="M108" s="84">
        <f t="shared" si="4"/>
        <v>55294</v>
      </c>
      <c r="O108" s="213"/>
    </row>
    <row r="109" spans="2:15" x14ac:dyDescent="0.15">
      <c r="B109" s="5" t="s">
        <v>78</v>
      </c>
      <c r="C109" s="29" t="s">
        <v>79</v>
      </c>
      <c r="D109" s="26">
        <f t="shared" si="6"/>
        <v>134853.1017911752</v>
      </c>
      <c r="E109" s="6">
        <f t="shared" si="6"/>
        <v>18887.123197903013</v>
      </c>
      <c r="F109" s="6">
        <f t="shared" si="6"/>
        <v>21372.610856269112</v>
      </c>
      <c r="G109" s="6">
        <f t="shared" si="6"/>
        <v>171480.95511140235</v>
      </c>
      <c r="H109" s="6">
        <f t="shared" si="6"/>
        <v>23210.681520314549</v>
      </c>
      <c r="I109" s="6">
        <f t="shared" si="6"/>
        <v>22963.13892529489</v>
      </c>
      <c r="J109" s="23">
        <f t="shared" si="6"/>
        <v>10367.027086063783</v>
      </c>
      <c r="K109" s="13">
        <f t="shared" si="6"/>
        <v>29803.038990825688</v>
      </c>
      <c r="L109" s="19">
        <f t="shared" si="6"/>
        <v>422570.6503931848</v>
      </c>
      <c r="M109" s="16">
        <f t="shared" si="4"/>
        <v>73248</v>
      </c>
      <c r="O109" s="213"/>
    </row>
    <row r="110" spans="2:15" x14ac:dyDescent="0.15">
      <c r="B110" s="5">
        <v>39</v>
      </c>
      <c r="C110" s="29" t="s">
        <v>80</v>
      </c>
      <c r="D110" s="26">
        <f t="shared" si="6"/>
        <v>145818.64923138698</v>
      </c>
      <c r="E110" s="6">
        <f t="shared" si="6"/>
        <v>18760.311460670233</v>
      </c>
      <c r="F110" s="6">
        <f t="shared" si="6"/>
        <v>33863.395514896518</v>
      </c>
      <c r="G110" s="6">
        <f t="shared" si="6"/>
        <v>176898.30390111473</v>
      </c>
      <c r="H110" s="6">
        <f t="shared" si="6"/>
        <v>23574.168317955253</v>
      </c>
      <c r="I110" s="6">
        <f t="shared" si="6"/>
        <v>23975.575477709786</v>
      </c>
      <c r="J110" s="23">
        <f t="shared" si="6"/>
        <v>10550.503242927101</v>
      </c>
      <c r="K110" s="13">
        <f t="shared" si="6"/>
        <v>72283.107972450394</v>
      </c>
      <c r="L110" s="19">
        <f t="shared" si="6"/>
        <v>495173.51187618391</v>
      </c>
      <c r="M110" s="16">
        <f t="shared" si="4"/>
        <v>114557</v>
      </c>
      <c r="O110" s="213"/>
    </row>
    <row r="111" spans="2:15" x14ac:dyDescent="0.15">
      <c r="B111" s="7">
        <v>40</v>
      </c>
      <c r="C111" s="55" t="s">
        <v>81</v>
      </c>
      <c r="D111" s="56">
        <f t="shared" si="6"/>
        <v>141258.61838970939</v>
      </c>
      <c r="E111" s="8">
        <f t="shared" si="6"/>
        <v>18881.829442591712</v>
      </c>
      <c r="F111" s="8">
        <f t="shared" si="6"/>
        <v>24017.703668413531</v>
      </c>
      <c r="G111" s="8">
        <f t="shared" si="6"/>
        <v>160742.14387803717</v>
      </c>
      <c r="H111" s="8">
        <f t="shared" si="6"/>
        <v>20525.964745116722</v>
      </c>
      <c r="I111" s="8">
        <f t="shared" si="6"/>
        <v>17376.198189614101</v>
      </c>
      <c r="J111" s="57">
        <f t="shared" si="6"/>
        <v>11689.680800381135</v>
      </c>
      <c r="K111" s="58">
        <f t="shared" si="6"/>
        <v>29222.010481181514</v>
      </c>
      <c r="L111" s="59">
        <f t="shared" si="6"/>
        <v>412024.46879466414</v>
      </c>
      <c r="M111" s="60">
        <f t="shared" si="4"/>
        <v>52475</v>
      </c>
      <c r="O111" s="213"/>
    </row>
    <row r="112" spans="2:15" x14ac:dyDescent="0.15">
      <c r="B112" s="32">
        <v>41</v>
      </c>
      <c r="C112" s="33" t="s">
        <v>82</v>
      </c>
      <c r="D112" s="34">
        <f t="shared" si="6"/>
        <v>128929.6470117218</v>
      </c>
      <c r="E112" s="35">
        <f t="shared" si="6"/>
        <v>20236.637825574413</v>
      </c>
      <c r="F112" s="35">
        <f t="shared" si="6"/>
        <v>21328.454814386441</v>
      </c>
      <c r="G112" s="35">
        <f t="shared" si="6"/>
        <v>152064.97030627905</v>
      </c>
      <c r="H112" s="35">
        <f t="shared" si="6"/>
        <v>21565.181609911251</v>
      </c>
      <c r="I112" s="35">
        <f t="shared" si="6"/>
        <v>18129.695945194511</v>
      </c>
      <c r="J112" s="36">
        <f t="shared" si="6"/>
        <v>11559.265108209702</v>
      </c>
      <c r="K112" s="37">
        <f t="shared" si="6"/>
        <v>26757.712582575234</v>
      </c>
      <c r="L112" s="38">
        <f t="shared" si="6"/>
        <v>389012.30009564268</v>
      </c>
      <c r="M112" s="39">
        <f t="shared" si="4"/>
        <v>44959</v>
      </c>
      <c r="O112" s="213"/>
    </row>
    <row r="113" spans="2:15" x14ac:dyDescent="0.15">
      <c r="B113" s="5">
        <v>42</v>
      </c>
      <c r="C113" s="29" t="s">
        <v>83</v>
      </c>
      <c r="D113" s="26">
        <f t="shared" si="6"/>
        <v>205886.19378523665</v>
      </c>
      <c r="E113" s="6">
        <f t="shared" si="6"/>
        <v>25080.63458764914</v>
      </c>
      <c r="F113" s="6">
        <f t="shared" si="6"/>
        <v>904.83807525894849</v>
      </c>
      <c r="G113" s="6">
        <f t="shared" si="6"/>
        <v>150462.93431231152</v>
      </c>
      <c r="H113" s="6">
        <f t="shared" si="6"/>
        <v>21702.687819588304</v>
      </c>
      <c r="I113" s="6">
        <f t="shared" si="6"/>
        <v>19887.24269044185</v>
      </c>
      <c r="J113" s="23">
        <f t="shared" si="6"/>
        <v>0</v>
      </c>
      <c r="K113" s="13">
        <f t="shared" si="6"/>
        <v>59169.109741707092</v>
      </c>
      <c r="L113" s="19">
        <f t="shared" si="6"/>
        <v>483093.64101219352</v>
      </c>
      <c r="M113" s="16">
        <f t="shared" si="4"/>
        <v>38135</v>
      </c>
      <c r="O113" s="213"/>
    </row>
    <row r="114" spans="2:15" x14ac:dyDescent="0.15">
      <c r="B114" s="5">
        <v>43</v>
      </c>
      <c r="C114" s="29" t="s">
        <v>84</v>
      </c>
      <c r="D114" s="26">
        <f t="shared" si="6"/>
        <v>106087.9799867382</v>
      </c>
      <c r="E114" s="6">
        <f t="shared" si="6"/>
        <v>22402.013382361805</v>
      </c>
      <c r="F114" s="6">
        <f t="shared" si="6"/>
        <v>66631.954909880034</v>
      </c>
      <c r="G114" s="6">
        <f t="shared" si="6"/>
        <v>150231.38826933509</v>
      </c>
      <c r="H114" s="6">
        <f t="shared" si="6"/>
        <v>22745.132316595333</v>
      </c>
      <c r="I114" s="6">
        <f t="shared" si="6"/>
        <v>15316.022665621798</v>
      </c>
      <c r="J114" s="23">
        <f t="shared" si="6"/>
        <v>11078.998131291821</v>
      </c>
      <c r="K114" s="13">
        <f t="shared" si="6"/>
        <v>43306.498281994092</v>
      </c>
      <c r="L114" s="19">
        <f t="shared" si="6"/>
        <v>426720.98981252639</v>
      </c>
      <c r="M114" s="16">
        <f t="shared" si="4"/>
        <v>33178</v>
      </c>
      <c r="O114" s="213"/>
    </row>
    <row r="115" spans="2:15" x14ac:dyDescent="0.15">
      <c r="B115" s="5">
        <v>44</v>
      </c>
      <c r="C115" s="29" t="s">
        <v>85</v>
      </c>
      <c r="D115" s="26">
        <f t="shared" si="6"/>
        <v>117460.09513742072</v>
      </c>
      <c r="E115" s="6">
        <f t="shared" si="6"/>
        <v>19903.100775193798</v>
      </c>
      <c r="F115" s="6">
        <f t="shared" si="6"/>
        <v>116619.80267794221</v>
      </c>
      <c r="G115" s="6">
        <f t="shared" si="6"/>
        <v>163879.93305144468</v>
      </c>
      <c r="H115" s="6">
        <f t="shared" si="6"/>
        <v>24199.524312896407</v>
      </c>
      <c r="I115" s="6">
        <f t="shared" si="6"/>
        <v>41520.43692741367</v>
      </c>
      <c r="J115" s="23">
        <f t="shared" si="6"/>
        <v>13322.762508809021</v>
      </c>
      <c r="K115" s="13">
        <f t="shared" si="6"/>
        <v>63709.742776603242</v>
      </c>
      <c r="L115" s="19">
        <f t="shared" si="6"/>
        <v>547292.63565891469</v>
      </c>
      <c r="M115" s="16">
        <f t="shared" si="4"/>
        <v>11352</v>
      </c>
      <c r="O115" s="213"/>
    </row>
    <row r="116" spans="2:15" x14ac:dyDescent="0.15">
      <c r="B116" s="5">
        <v>45</v>
      </c>
      <c r="C116" s="29" t="s">
        <v>86</v>
      </c>
      <c r="D116" s="26">
        <f t="shared" si="6"/>
        <v>157081.99570596052</v>
      </c>
      <c r="E116" s="6">
        <f t="shared" si="6"/>
        <v>21261.067375523977</v>
      </c>
      <c r="F116" s="6">
        <f t="shared" si="6"/>
        <v>22009.508230242307</v>
      </c>
      <c r="G116" s="6">
        <f t="shared" si="6"/>
        <v>168035.11910847563</v>
      </c>
      <c r="H116" s="6">
        <f t="shared" si="6"/>
        <v>27331.356711992637</v>
      </c>
      <c r="I116" s="6">
        <f t="shared" si="6"/>
        <v>28914.477047336673</v>
      </c>
      <c r="J116" s="23">
        <f t="shared" si="6"/>
        <v>15188.886616910337</v>
      </c>
      <c r="K116" s="13">
        <f t="shared" si="6"/>
        <v>36061.343420918107</v>
      </c>
      <c r="L116" s="19">
        <f t="shared" si="6"/>
        <v>460694.86760044983</v>
      </c>
      <c r="M116" s="16">
        <f t="shared" si="4"/>
        <v>19562</v>
      </c>
      <c r="O116" s="213"/>
    </row>
    <row r="117" spans="2:15" x14ac:dyDescent="0.15">
      <c r="B117" s="5">
        <v>46</v>
      </c>
      <c r="C117" s="29" t="s">
        <v>87</v>
      </c>
      <c r="D117" s="26">
        <f t="shared" si="6"/>
        <v>158565.05324843636</v>
      </c>
      <c r="E117" s="6">
        <f t="shared" si="6"/>
        <v>22235.814503859809</v>
      </c>
      <c r="F117" s="6">
        <f t="shared" si="6"/>
        <v>47187.01752408858</v>
      </c>
      <c r="G117" s="6">
        <f t="shared" si="6"/>
        <v>162430.66433763452</v>
      </c>
      <c r="H117" s="6">
        <f t="shared" si="6"/>
        <v>28170.620386544204</v>
      </c>
      <c r="I117" s="6">
        <f t="shared" si="6"/>
        <v>26242.857947822165</v>
      </c>
      <c r="J117" s="23">
        <f t="shared" si="6"/>
        <v>16005.691102721587</v>
      </c>
      <c r="K117" s="13">
        <f t="shared" si="6"/>
        <v>44106.891305572775</v>
      </c>
      <c r="L117" s="19">
        <f t="shared" si="6"/>
        <v>488938.91925395839</v>
      </c>
      <c r="M117" s="16">
        <f t="shared" si="4"/>
        <v>17747</v>
      </c>
      <c r="O117" s="213"/>
    </row>
    <row r="118" spans="2:15" x14ac:dyDescent="0.15">
      <c r="B118" s="5">
        <v>47</v>
      </c>
      <c r="C118" s="29" t="s">
        <v>88</v>
      </c>
      <c r="D118" s="26">
        <f t="shared" si="6"/>
        <v>123879.55288048151</v>
      </c>
      <c r="E118" s="6">
        <f t="shared" si="6"/>
        <v>21370.283748925194</v>
      </c>
      <c r="F118" s="6">
        <f t="shared" si="6"/>
        <v>67374.686156491836</v>
      </c>
      <c r="G118" s="6">
        <f t="shared" si="6"/>
        <v>155532.14101461737</v>
      </c>
      <c r="H118" s="6">
        <f t="shared" si="6"/>
        <v>28995.700773860706</v>
      </c>
      <c r="I118" s="6">
        <f t="shared" si="6"/>
        <v>28995.769561478934</v>
      </c>
      <c r="J118" s="23">
        <f t="shared" si="6"/>
        <v>13552.364574376612</v>
      </c>
      <c r="K118" s="13">
        <f t="shared" si="6"/>
        <v>25471.745485812553</v>
      </c>
      <c r="L118" s="19">
        <f t="shared" si="6"/>
        <v>451619.87962166808</v>
      </c>
      <c r="M118" s="16">
        <f t="shared" si="4"/>
        <v>29075</v>
      </c>
      <c r="O118" s="213"/>
    </row>
    <row r="119" spans="2:15" x14ac:dyDescent="0.15">
      <c r="B119" s="5">
        <v>48</v>
      </c>
      <c r="C119" s="29" t="s">
        <v>89</v>
      </c>
      <c r="D119" s="26">
        <f t="shared" si="6"/>
        <v>174027.50101667346</v>
      </c>
      <c r="E119" s="6">
        <f t="shared" si="6"/>
        <v>23951.911346075642</v>
      </c>
      <c r="F119" s="6">
        <f t="shared" si="6"/>
        <v>51277.399349328996</v>
      </c>
      <c r="G119" s="6">
        <f t="shared" si="6"/>
        <v>148826.8096787312</v>
      </c>
      <c r="H119" s="6">
        <f t="shared" si="6"/>
        <v>23509.912566083774</v>
      </c>
      <c r="I119" s="6">
        <f t="shared" si="6"/>
        <v>35197.031313542087</v>
      </c>
      <c r="J119" s="23">
        <f t="shared" si="6"/>
        <v>16123.627490849938</v>
      </c>
      <c r="K119" s="13">
        <f t="shared" si="6"/>
        <v>50497.559983733227</v>
      </c>
      <c r="L119" s="19">
        <f t="shared" si="6"/>
        <v>507288.12525416835</v>
      </c>
      <c r="M119" s="16">
        <f t="shared" si="4"/>
        <v>19672</v>
      </c>
      <c r="O119" s="213"/>
    </row>
    <row r="120" spans="2:15" x14ac:dyDescent="0.15">
      <c r="B120" s="5">
        <v>49</v>
      </c>
      <c r="C120" s="29" t="s">
        <v>90</v>
      </c>
      <c r="D120" s="26">
        <f t="shared" si="6"/>
        <v>144677.81709016833</v>
      </c>
      <c r="E120" s="6">
        <f t="shared" si="6"/>
        <v>20762.624638147314</v>
      </c>
      <c r="F120" s="6">
        <f t="shared" si="6"/>
        <v>71183.499517529752</v>
      </c>
      <c r="G120" s="6">
        <f t="shared" si="6"/>
        <v>148799.98927843894</v>
      </c>
      <c r="H120" s="6">
        <f t="shared" si="6"/>
        <v>42303.42017797791</v>
      </c>
      <c r="I120" s="6">
        <f t="shared" si="6"/>
        <v>36926.771737965049</v>
      </c>
      <c r="J120" s="23">
        <f t="shared" si="6"/>
        <v>15727.136271041063</v>
      </c>
      <c r="K120" s="13">
        <f t="shared" si="6"/>
        <v>63561.380937064438</v>
      </c>
      <c r="L120" s="19">
        <f t="shared" si="6"/>
        <v>528215.50337729172</v>
      </c>
      <c r="M120" s="16">
        <f t="shared" si="4"/>
        <v>18654</v>
      </c>
      <c r="O120" s="213"/>
    </row>
    <row r="121" spans="2:15" x14ac:dyDescent="0.15">
      <c r="B121" s="5">
        <v>50</v>
      </c>
      <c r="C121" s="29" t="s">
        <v>91</v>
      </c>
      <c r="D121" s="26">
        <f t="shared" ref="D121:L135" si="7">+D53*1000/$M121</f>
        <v>125915.21642124052</v>
      </c>
      <c r="E121" s="6">
        <f t="shared" si="7"/>
        <v>20170.236501561802</v>
      </c>
      <c r="F121" s="6">
        <f t="shared" si="7"/>
        <v>103580.39565670087</v>
      </c>
      <c r="G121" s="6">
        <f t="shared" si="7"/>
        <v>169504.16480737765</v>
      </c>
      <c r="H121" s="6">
        <f t="shared" si="7"/>
        <v>34467.053398780306</v>
      </c>
      <c r="I121" s="6">
        <f t="shared" si="7"/>
        <v>68381.451732857357</v>
      </c>
      <c r="J121" s="23">
        <f t="shared" si="7"/>
        <v>15265.283355644802</v>
      </c>
      <c r="K121" s="13">
        <f t="shared" si="7"/>
        <v>90438.940948981108</v>
      </c>
      <c r="L121" s="19">
        <f t="shared" si="7"/>
        <v>612457.45946749963</v>
      </c>
      <c r="M121" s="16">
        <f t="shared" si="4"/>
        <v>13446</v>
      </c>
      <c r="O121" s="213"/>
    </row>
    <row r="122" spans="2:15" x14ac:dyDescent="0.15">
      <c r="B122" s="5">
        <v>51</v>
      </c>
      <c r="C122" s="29" t="s">
        <v>92</v>
      </c>
      <c r="D122" s="26">
        <f t="shared" si="7"/>
        <v>121939.16873107625</v>
      </c>
      <c r="E122" s="6">
        <f t="shared" si="7"/>
        <v>22586.751078080557</v>
      </c>
      <c r="F122" s="6">
        <f t="shared" si="7"/>
        <v>199961.18909991742</v>
      </c>
      <c r="G122" s="6">
        <f t="shared" si="7"/>
        <v>171643.17827323609</v>
      </c>
      <c r="H122" s="6">
        <f t="shared" si="7"/>
        <v>40467.015322506653</v>
      </c>
      <c r="I122" s="6">
        <f t="shared" si="7"/>
        <v>35112.579135700522</v>
      </c>
      <c r="J122" s="23">
        <f t="shared" si="7"/>
        <v>14174.87842921369</v>
      </c>
      <c r="K122" s="13">
        <f t="shared" si="7"/>
        <v>65708.688870538579</v>
      </c>
      <c r="L122" s="19">
        <f t="shared" si="7"/>
        <v>657418.57051105611</v>
      </c>
      <c r="M122" s="16">
        <f t="shared" si="4"/>
        <v>10899</v>
      </c>
      <c r="O122" s="213"/>
    </row>
    <row r="123" spans="2:15" x14ac:dyDescent="0.15">
      <c r="B123" s="5">
        <v>52</v>
      </c>
      <c r="C123" s="29" t="s">
        <v>93</v>
      </c>
      <c r="D123" s="26">
        <f t="shared" si="7"/>
        <v>144701.63571516419</v>
      </c>
      <c r="E123" s="6">
        <f t="shared" si="7"/>
        <v>21020.415693026687</v>
      </c>
      <c r="F123" s="6">
        <f t="shared" si="7"/>
        <v>135525.76558848849</v>
      </c>
      <c r="G123" s="6">
        <f t="shared" si="7"/>
        <v>169702.00467347191</v>
      </c>
      <c r="H123" s="6">
        <f t="shared" si="7"/>
        <v>32591.317181158531</v>
      </c>
      <c r="I123" s="6">
        <f t="shared" si="7"/>
        <v>63295.535604476696</v>
      </c>
      <c r="J123" s="23">
        <f t="shared" si="7"/>
        <v>14153.609642110441</v>
      </c>
      <c r="K123" s="13">
        <f t="shared" si="7"/>
        <v>67646.660927315213</v>
      </c>
      <c r="L123" s="19">
        <f t="shared" si="7"/>
        <v>634483.33538310172</v>
      </c>
      <c r="M123" s="16">
        <f t="shared" si="4"/>
        <v>8131</v>
      </c>
      <c r="O123" s="213"/>
    </row>
    <row r="124" spans="2:15" x14ac:dyDescent="0.15">
      <c r="B124" s="5">
        <v>53</v>
      </c>
      <c r="C124" s="29" t="s">
        <v>94</v>
      </c>
      <c r="D124" s="26">
        <f t="shared" si="7"/>
        <v>110567.48240731016</v>
      </c>
      <c r="E124" s="6">
        <f t="shared" si="7"/>
        <v>22766.411091271926</v>
      </c>
      <c r="F124" s="6">
        <f t="shared" si="7"/>
        <v>171925.74309421278</v>
      </c>
      <c r="G124" s="6">
        <f t="shared" si="7"/>
        <v>184608.65455309316</v>
      </c>
      <c r="H124" s="6">
        <f t="shared" si="7"/>
        <v>29027.413086860623</v>
      </c>
      <c r="I124" s="6">
        <f t="shared" si="7"/>
        <v>17196.512971326541</v>
      </c>
      <c r="J124" s="23">
        <f t="shared" si="7"/>
        <v>7352.1688898224975</v>
      </c>
      <c r="K124" s="13">
        <f t="shared" si="7"/>
        <v>54865.770402268667</v>
      </c>
      <c r="L124" s="19">
        <f t="shared" si="7"/>
        <v>590957.98760634381</v>
      </c>
      <c r="M124" s="16">
        <f t="shared" si="4"/>
        <v>9521</v>
      </c>
      <c r="O124" s="213"/>
    </row>
    <row r="125" spans="2:15" x14ac:dyDescent="0.15">
      <c r="B125" s="5">
        <v>54</v>
      </c>
      <c r="C125" s="29" t="s">
        <v>95</v>
      </c>
      <c r="D125" s="26">
        <f t="shared" si="7"/>
        <v>118532.61659160251</v>
      </c>
      <c r="E125" s="6">
        <f t="shared" si="7"/>
        <v>21936.65552811274</v>
      </c>
      <c r="F125" s="6">
        <f t="shared" si="7"/>
        <v>189173.76144123203</v>
      </c>
      <c r="G125" s="6">
        <f t="shared" si="7"/>
        <v>171534.36001743426</v>
      </c>
      <c r="H125" s="6">
        <f t="shared" si="7"/>
        <v>30296.3823913991</v>
      </c>
      <c r="I125" s="6">
        <f t="shared" si="7"/>
        <v>40480.749673107654</v>
      </c>
      <c r="J125" s="23">
        <f t="shared" si="7"/>
        <v>12939.56123783234</v>
      </c>
      <c r="K125" s="13">
        <f t="shared" si="7"/>
        <v>43356.821153566758</v>
      </c>
      <c r="L125" s="19">
        <f t="shared" si="7"/>
        <v>615311.34679645498</v>
      </c>
      <c r="M125" s="16">
        <f t="shared" si="4"/>
        <v>6883</v>
      </c>
      <c r="O125" s="213"/>
    </row>
    <row r="126" spans="2:15" x14ac:dyDescent="0.15">
      <c r="B126" s="5">
        <v>55</v>
      </c>
      <c r="C126" s="29" t="s">
        <v>96</v>
      </c>
      <c r="D126" s="26">
        <f t="shared" si="7"/>
        <v>110435.4378455502</v>
      </c>
      <c r="E126" s="6">
        <f t="shared" si="7"/>
        <v>23060.5493133583</v>
      </c>
      <c r="F126" s="6">
        <f t="shared" si="7"/>
        <v>274484.9295523453</v>
      </c>
      <c r="G126" s="6">
        <f t="shared" si="7"/>
        <v>215195.46994827894</v>
      </c>
      <c r="H126" s="6">
        <f t="shared" si="7"/>
        <v>33107.990012484392</v>
      </c>
      <c r="I126" s="6">
        <f t="shared" si="7"/>
        <v>77784.911717495983</v>
      </c>
      <c r="J126" s="23">
        <f t="shared" si="7"/>
        <v>13448.903156768325</v>
      </c>
      <c r="K126" s="13">
        <f t="shared" si="7"/>
        <v>116206.52755484216</v>
      </c>
      <c r="L126" s="19">
        <f t="shared" si="7"/>
        <v>850275.81594435521</v>
      </c>
      <c r="M126" s="16">
        <f t="shared" si="4"/>
        <v>11214</v>
      </c>
      <c r="O126" s="213"/>
    </row>
    <row r="127" spans="2:15" x14ac:dyDescent="0.15">
      <c r="B127" s="5">
        <v>56</v>
      </c>
      <c r="C127" s="29" t="s">
        <v>97</v>
      </c>
      <c r="D127" s="26">
        <f t="shared" si="7"/>
        <v>94374.031722611588</v>
      </c>
      <c r="E127" s="6">
        <f t="shared" si="7"/>
        <v>20991.88491331612</v>
      </c>
      <c r="F127" s="6">
        <f t="shared" si="7"/>
        <v>451568.05606787163</v>
      </c>
      <c r="G127" s="6">
        <f t="shared" si="7"/>
        <v>195320.54592401328</v>
      </c>
      <c r="H127" s="6">
        <f t="shared" si="7"/>
        <v>70063.81409074142</v>
      </c>
      <c r="I127" s="6">
        <f t="shared" si="7"/>
        <v>22242.714865363334</v>
      </c>
      <c r="J127" s="23">
        <f t="shared" si="7"/>
        <v>15086.683880486906</v>
      </c>
      <c r="K127" s="13">
        <f t="shared" si="7"/>
        <v>256147.547030616</v>
      </c>
      <c r="L127" s="19">
        <f t="shared" si="7"/>
        <v>1110708.5946145335</v>
      </c>
      <c r="M127" s="16">
        <f t="shared" si="4"/>
        <v>2711</v>
      </c>
      <c r="O127" s="213"/>
    </row>
    <row r="128" spans="2:15" x14ac:dyDescent="0.15">
      <c r="B128" s="5">
        <v>57</v>
      </c>
      <c r="C128" s="29" t="s">
        <v>98</v>
      </c>
      <c r="D128" s="26">
        <f t="shared" si="7"/>
        <v>160659.40790065689</v>
      </c>
      <c r="E128" s="6">
        <f t="shared" si="7"/>
        <v>22579.951408260597</v>
      </c>
      <c r="F128" s="6">
        <f t="shared" si="7"/>
        <v>91517.412039953211</v>
      </c>
      <c r="G128" s="6">
        <f t="shared" si="7"/>
        <v>176652.11913974624</v>
      </c>
      <c r="H128" s="6">
        <f t="shared" si="7"/>
        <v>34054.080806262937</v>
      </c>
      <c r="I128" s="6">
        <f t="shared" si="7"/>
        <v>39413.299739044363</v>
      </c>
      <c r="J128" s="23">
        <f t="shared" si="7"/>
        <v>17637.001709709348</v>
      </c>
      <c r="K128" s="13">
        <f t="shared" si="7"/>
        <v>104037.61360568703</v>
      </c>
      <c r="L128" s="19">
        <f t="shared" si="7"/>
        <v>628913.88463961123</v>
      </c>
      <c r="M128" s="16">
        <f t="shared" si="4"/>
        <v>11113</v>
      </c>
      <c r="O128" s="213"/>
    </row>
    <row r="129" spans="2:15" x14ac:dyDescent="0.15">
      <c r="B129" s="5">
        <v>58</v>
      </c>
      <c r="C129" s="29" t="s">
        <v>99</v>
      </c>
      <c r="D129" s="26">
        <f t="shared" si="7"/>
        <v>136487.84137673027</v>
      </c>
      <c r="E129" s="6">
        <f t="shared" si="7"/>
        <v>22034.867190422745</v>
      </c>
      <c r="F129" s="6">
        <f t="shared" si="7"/>
        <v>143033.44556677889</v>
      </c>
      <c r="G129" s="6">
        <f t="shared" si="7"/>
        <v>166138.87018331463</v>
      </c>
      <c r="H129" s="6">
        <f t="shared" si="7"/>
        <v>27357.650579872803</v>
      </c>
      <c r="I129" s="6">
        <f t="shared" si="7"/>
        <v>79723.157500935282</v>
      </c>
      <c r="J129" s="23">
        <f t="shared" si="7"/>
        <v>0</v>
      </c>
      <c r="K129" s="13">
        <f t="shared" si="7"/>
        <v>53738.870183314626</v>
      </c>
      <c r="L129" s="19">
        <f t="shared" si="7"/>
        <v>628514.7025813692</v>
      </c>
      <c r="M129" s="16">
        <f t="shared" si="4"/>
        <v>13365</v>
      </c>
      <c r="O129" s="213"/>
    </row>
    <row r="130" spans="2:15" x14ac:dyDescent="0.15">
      <c r="B130" s="5">
        <v>59</v>
      </c>
      <c r="C130" s="29" t="s">
        <v>100</v>
      </c>
      <c r="D130" s="26">
        <f t="shared" si="7"/>
        <v>128238.68646265561</v>
      </c>
      <c r="E130" s="6">
        <f t="shared" si="7"/>
        <v>20243.646265560164</v>
      </c>
      <c r="F130" s="6">
        <f t="shared" si="7"/>
        <v>37375.129668049791</v>
      </c>
      <c r="G130" s="6">
        <f t="shared" si="7"/>
        <v>153137.64263485477</v>
      </c>
      <c r="H130" s="6">
        <f t="shared" si="7"/>
        <v>24032.676348547717</v>
      </c>
      <c r="I130" s="6">
        <f t="shared" si="7"/>
        <v>19889.490404564316</v>
      </c>
      <c r="J130" s="23">
        <f t="shared" si="7"/>
        <v>12106.165715767635</v>
      </c>
      <c r="K130" s="13">
        <f t="shared" si="7"/>
        <v>56864.172717842324</v>
      </c>
      <c r="L130" s="19">
        <f t="shared" si="7"/>
        <v>439781.44450207468</v>
      </c>
      <c r="M130" s="16">
        <f t="shared" si="4"/>
        <v>30848</v>
      </c>
      <c r="O130" s="213"/>
    </row>
    <row r="131" spans="2:15" x14ac:dyDescent="0.15">
      <c r="B131" s="5">
        <v>60</v>
      </c>
      <c r="C131" s="29" t="s">
        <v>101</v>
      </c>
      <c r="D131" s="26">
        <f t="shared" si="7"/>
        <v>151227.82925717757</v>
      </c>
      <c r="E131" s="6">
        <f t="shared" si="7"/>
        <v>22023.029014127296</v>
      </c>
      <c r="F131" s="6">
        <f t="shared" si="7"/>
        <v>38637.368980707884</v>
      </c>
      <c r="G131" s="6">
        <f t="shared" si="7"/>
        <v>166149.77973568282</v>
      </c>
      <c r="H131" s="6">
        <f t="shared" si="7"/>
        <v>29022.573294850372</v>
      </c>
      <c r="I131" s="6">
        <f t="shared" si="7"/>
        <v>29854.534406805407</v>
      </c>
      <c r="J131" s="23">
        <f t="shared" si="7"/>
        <v>15583.897918881969</v>
      </c>
      <c r="K131" s="13">
        <f t="shared" si="7"/>
        <v>50133.282697858122</v>
      </c>
      <c r="L131" s="19">
        <f t="shared" si="7"/>
        <v>487048.39738720946</v>
      </c>
      <c r="M131" s="16">
        <f t="shared" si="4"/>
        <v>32915</v>
      </c>
      <c r="O131" s="213"/>
    </row>
    <row r="132" spans="2:15" x14ac:dyDescent="0.15">
      <c r="B132" s="5">
        <v>61</v>
      </c>
      <c r="C132" s="29" t="s">
        <v>102</v>
      </c>
      <c r="D132" s="26">
        <f t="shared" si="7"/>
        <v>114120.59484389782</v>
      </c>
      <c r="E132" s="6">
        <f t="shared" si="7"/>
        <v>18575.390255439925</v>
      </c>
      <c r="F132" s="6">
        <f t="shared" si="7"/>
        <v>65609.005439924309</v>
      </c>
      <c r="G132" s="6">
        <f t="shared" si="7"/>
        <v>153327.90326395459</v>
      </c>
      <c r="H132" s="6">
        <f t="shared" si="7"/>
        <v>23610.306291390727</v>
      </c>
      <c r="I132" s="6">
        <f t="shared" si="7"/>
        <v>21134.608561967834</v>
      </c>
      <c r="J132" s="23">
        <f t="shared" si="7"/>
        <v>11156.486518448439</v>
      </c>
      <c r="K132" s="13">
        <f t="shared" si="7"/>
        <v>52315.959082308422</v>
      </c>
      <c r="L132" s="19">
        <f t="shared" si="7"/>
        <v>448693.76773888362</v>
      </c>
      <c r="M132" s="16">
        <f t="shared" si="4"/>
        <v>33824</v>
      </c>
      <c r="O132" s="213"/>
    </row>
    <row r="133" spans="2:15" x14ac:dyDescent="0.15">
      <c r="B133" s="5">
        <v>62</v>
      </c>
      <c r="C133" s="29" t="s">
        <v>103</v>
      </c>
      <c r="D133" s="26">
        <f t="shared" si="7"/>
        <v>132003.91169461806</v>
      </c>
      <c r="E133" s="6">
        <f t="shared" si="7"/>
        <v>20598.714086596825</v>
      </c>
      <c r="F133" s="6">
        <f t="shared" si="7"/>
        <v>38618.384964704826</v>
      </c>
      <c r="G133" s="6">
        <f t="shared" si="7"/>
        <v>147559.95683647317</v>
      </c>
      <c r="H133" s="6">
        <f t="shared" si="7"/>
        <v>26772.244953014702</v>
      </c>
      <c r="I133" s="6">
        <f t="shared" si="7"/>
        <v>26179.128636302325</v>
      </c>
      <c r="J133" s="23">
        <f t="shared" si="7"/>
        <v>11773.301560181646</v>
      </c>
      <c r="K133" s="13">
        <f t="shared" si="7"/>
        <v>40765.927791016591</v>
      </c>
      <c r="L133" s="19">
        <f t="shared" si="7"/>
        <v>432498.26896272652</v>
      </c>
      <c r="M133" s="16">
        <f t="shared" si="4"/>
        <v>44482</v>
      </c>
      <c r="O133" s="213"/>
    </row>
    <row r="134" spans="2:15" ht="12.75" thickBot="1" x14ac:dyDescent="0.2">
      <c r="B134" s="11">
        <v>63</v>
      </c>
      <c r="C134" s="30" t="s">
        <v>104</v>
      </c>
      <c r="D134" s="27">
        <f t="shared" si="7"/>
        <v>112835.48912855012</v>
      </c>
      <c r="E134" s="12">
        <f t="shared" si="7"/>
        <v>20273.537469223567</v>
      </c>
      <c r="F134" s="12">
        <f t="shared" si="7"/>
        <v>61219.995145126057</v>
      </c>
      <c r="G134" s="12">
        <f t="shared" si="7"/>
        <v>155208.58619135138</v>
      </c>
      <c r="H134" s="12">
        <f t="shared" si="7"/>
        <v>22644.345805735687</v>
      </c>
      <c r="I134" s="12">
        <f t="shared" si="7"/>
        <v>15417.41512640011</v>
      </c>
      <c r="J134" s="24">
        <f t="shared" si="7"/>
        <v>10597.218850781981</v>
      </c>
      <c r="K134" s="14">
        <f t="shared" si="7"/>
        <v>50103.270104379793</v>
      </c>
      <c r="L134" s="20">
        <f t="shared" si="7"/>
        <v>437702.63897076674</v>
      </c>
      <c r="M134" s="17">
        <f t="shared" si="4"/>
        <v>28837</v>
      </c>
      <c r="O134" s="213"/>
    </row>
    <row r="135" spans="2:15" ht="12.75" thickTop="1" x14ac:dyDescent="0.15">
      <c r="B135" s="9"/>
      <c r="C135" s="31" t="s">
        <v>105</v>
      </c>
      <c r="D135" s="28">
        <f t="shared" si="7"/>
        <v>159932.25125371103</v>
      </c>
      <c r="E135" s="10">
        <f t="shared" si="7"/>
        <v>20031.929242807095</v>
      </c>
      <c r="F135" s="10">
        <f t="shared" si="7"/>
        <v>20599.515759653736</v>
      </c>
      <c r="G135" s="10">
        <f t="shared" si="7"/>
        <v>175654.18336241381</v>
      </c>
      <c r="H135" s="10">
        <f t="shared" si="7"/>
        <v>23028.956501546083</v>
      </c>
      <c r="I135" s="10">
        <f t="shared" si="7"/>
        <v>29166.371398712632</v>
      </c>
      <c r="J135" s="25">
        <f t="shared" si="7"/>
        <v>8274.6838622211508</v>
      </c>
      <c r="K135" s="15">
        <f t="shared" si="7"/>
        <v>51499.202783286484</v>
      </c>
      <c r="L135" s="21">
        <f t="shared" si="7"/>
        <v>479912.41030213085</v>
      </c>
      <c r="M135" s="18">
        <f t="shared" si="4"/>
        <v>7393849</v>
      </c>
      <c r="O135" s="213"/>
    </row>
    <row r="137" spans="2:15" s="131" customFormat="1" ht="13.5" x14ac:dyDescent="0.15">
      <c r="B137" s="132" t="str">
        <f>+$B$1</f>
        <v>令和２年度</v>
      </c>
      <c r="D137" s="131" t="s">
        <v>120</v>
      </c>
      <c r="M137" s="133"/>
    </row>
    <row r="138" spans="2:15" x14ac:dyDescent="0.15">
      <c r="B138" s="85" t="s">
        <v>116</v>
      </c>
    </row>
    <row r="139" spans="2:15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5" x14ac:dyDescent="0.15">
      <c r="B140" s="47" t="s">
        <v>4</v>
      </c>
      <c r="C140" s="48" t="s">
        <v>5</v>
      </c>
      <c r="D140" s="49">
        <f>RANK(D72,D$72:D$134)</f>
        <v>1</v>
      </c>
      <c r="E140" s="50">
        <f t="shared" ref="E140:M140" si="8">RANK(E72,E$72:E$134)</f>
        <v>39</v>
      </c>
      <c r="F140" s="50">
        <f t="shared" si="8"/>
        <v>56</v>
      </c>
      <c r="G140" s="50">
        <f t="shared" si="8"/>
        <v>4</v>
      </c>
      <c r="H140" s="50">
        <f t="shared" si="8"/>
        <v>58</v>
      </c>
      <c r="I140" s="50">
        <f t="shared" si="8"/>
        <v>13</v>
      </c>
      <c r="J140" s="51">
        <f t="shared" si="8"/>
        <v>54</v>
      </c>
      <c r="K140" s="52">
        <f t="shared" si="8"/>
        <v>16</v>
      </c>
      <c r="L140" s="53">
        <f t="shared" si="8"/>
        <v>13</v>
      </c>
      <c r="M140" s="54">
        <f t="shared" si="8"/>
        <v>1</v>
      </c>
    </row>
    <row r="141" spans="2:15" x14ac:dyDescent="0.15">
      <c r="B141" s="5" t="s">
        <v>6</v>
      </c>
      <c r="C141" s="29" t="s">
        <v>7</v>
      </c>
      <c r="D141" s="26">
        <f t="shared" ref="D141:M156" si="9">RANK(D73,D$72:D$134)</f>
        <v>7</v>
      </c>
      <c r="E141" s="6">
        <f t="shared" si="9"/>
        <v>30</v>
      </c>
      <c r="F141" s="6">
        <f t="shared" si="9"/>
        <v>57</v>
      </c>
      <c r="G141" s="6">
        <f t="shared" si="9"/>
        <v>25</v>
      </c>
      <c r="H141" s="6">
        <f t="shared" si="9"/>
        <v>49</v>
      </c>
      <c r="I141" s="6">
        <f t="shared" si="9"/>
        <v>45</v>
      </c>
      <c r="J141" s="23">
        <f t="shared" si="9"/>
        <v>55</v>
      </c>
      <c r="K141" s="13">
        <f t="shared" si="9"/>
        <v>54</v>
      </c>
      <c r="L141" s="19">
        <f t="shared" si="9"/>
        <v>52</v>
      </c>
      <c r="M141" s="16">
        <f t="shared" si="9"/>
        <v>3</v>
      </c>
    </row>
    <row r="142" spans="2:15" x14ac:dyDescent="0.15">
      <c r="B142" s="5" t="s">
        <v>8</v>
      </c>
      <c r="C142" s="29" t="s">
        <v>9</v>
      </c>
      <c r="D142" s="26">
        <f t="shared" si="9"/>
        <v>17</v>
      </c>
      <c r="E142" s="6">
        <f t="shared" si="9"/>
        <v>13</v>
      </c>
      <c r="F142" s="6">
        <f t="shared" si="9"/>
        <v>36</v>
      </c>
      <c r="G142" s="6">
        <f t="shared" si="9"/>
        <v>22</v>
      </c>
      <c r="H142" s="6">
        <f t="shared" si="9"/>
        <v>22</v>
      </c>
      <c r="I142" s="6">
        <f t="shared" si="9"/>
        <v>63</v>
      </c>
      <c r="J142" s="23">
        <f t="shared" si="9"/>
        <v>56</v>
      </c>
      <c r="K142" s="13">
        <f t="shared" si="9"/>
        <v>12</v>
      </c>
      <c r="L142" s="19">
        <f t="shared" si="9"/>
        <v>28</v>
      </c>
      <c r="M142" s="16">
        <f t="shared" si="9"/>
        <v>9</v>
      </c>
    </row>
    <row r="143" spans="2:15" x14ac:dyDescent="0.15">
      <c r="B143" s="5" t="s">
        <v>10</v>
      </c>
      <c r="C143" s="29" t="s">
        <v>11</v>
      </c>
      <c r="D143" s="26">
        <f t="shared" si="9"/>
        <v>10</v>
      </c>
      <c r="E143" s="6">
        <f t="shared" si="9"/>
        <v>55</v>
      </c>
      <c r="F143" s="6">
        <f t="shared" si="9"/>
        <v>55</v>
      </c>
      <c r="G143" s="6">
        <f t="shared" si="9"/>
        <v>5</v>
      </c>
      <c r="H143" s="6">
        <f t="shared" si="9"/>
        <v>60</v>
      </c>
      <c r="I143" s="6">
        <f t="shared" si="9"/>
        <v>37</v>
      </c>
      <c r="J143" s="23">
        <f t="shared" si="9"/>
        <v>53</v>
      </c>
      <c r="K143" s="13">
        <f t="shared" si="9"/>
        <v>34</v>
      </c>
      <c r="L143" s="19">
        <f t="shared" si="9"/>
        <v>33</v>
      </c>
      <c r="M143" s="16">
        <f t="shared" si="9"/>
        <v>2</v>
      </c>
    </row>
    <row r="144" spans="2:15" x14ac:dyDescent="0.15">
      <c r="B144" s="5" t="s">
        <v>12</v>
      </c>
      <c r="C144" s="29" t="s">
        <v>13</v>
      </c>
      <c r="D144" s="26">
        <f t="shared" si="9"/>
        <v>48</v>
      </c>
      <c r="E144" s="6">
        <f t="shared" si="9"/>
        <v>15</v>
      </c>
      <c r="F144" s="6">
        <f t="shared" si="9"/>
        <v>17</v>
      </c>
      <c r="G144" s="6">
        <f t="shared" si="9"/>
        <v>39</v>
      </c>
      <c r="H144" s="6">
        <f t="shared" si="9"/>
        <v>41</v>
      </c>
      <c r="I144" s="6">
        <f t="shared" si="9"/>
        <v>41</v>
      </c>
      <c r="J144" s="23">
        <f t="shared" si="9"/>
        <v>34</v>
      </c>
      <c r="K144" s="13">
        <f t="shared" si="9"/>
        <v>58</v>
      </c>
      <c r="L144" s="19">
        <f t="shared" si="9"/>
        <v>43</v>
      </c>
      <c r="M144" s="16">
        <f t="shared" si="9"/>
        <v>26</v>
      </c>
    </row>
    <row r="145" spans="2:13" x14ac:dyDescent="0.15">
      <c r="B145" s="5" t="s">
        <v>14</v>
      </c>
      <c r="C145" s="29" t="s">
        <v>15</v>
      </c>
      <c r="D145" s="26">
        <f t="shared" si="9"/>
        <v>26</v>
      </c>
      <c r="E145" s="6">
        <f t="shared" si="9"/>
        <v>9</v>
      </c>
      <c r="F145" s="6">
        <f t="shared" si="9"/>
        <v>9</v>
      </c>
      <c r="G145" s="6">
        <f t="shared" si="9"/>
        <v>10</v>
      </c>
      <c r="H145" s="6">
        <f t="shared" si="9"/>
        <v>14</v>
      </c>
      <c r="I145" s="6">
        <f t="shared" si="9"/>
        <v>12</v>
      </c>
      <c r="J145" s="23">
        <f t="shared" si="9"/>
        <v>26</v>
      </c>
      <c r="K145" s="13">
        <f t="shared" si="9"/>
        <v>4</v>
      </c>
      <c r="L145" s="19">
        <f t="shared" si="9"/>
        <v>5</v>
      </c>
      <c r="M145" s="16">
        <f t="shared" si="9"/>
        <v>36</v>
      </c>
    </row>
    <row r="146" spans="2:13" x14ac:dyDescent="0.15">
      <c r="B146" s="5" t="s">
        <v>16</v>
      </c>
      <c r="C146" s="29" t="s">
        <v>17</v>
      </c>
      <c r="D146" s="26">
        <f t="shared" si="9"/>
        <v>15</v>
      </c>
      <c r="E146" s="6">
        <f t="shared" si="9"/>
        <v>45</v>
      </c>
      <c r="F146" s="6">
        <f t="shared" si="9"/>
        <v>58</v>
      </c>
      <c r="G146" s="6">
        <f t="shared" si="9"/>
        <v>27</v>
      </c>
      <c r="H146" s="6">
        <f t="shared" si="9"/>
        <v>54</v>
      </c>
      <c r="I146" s="6">
        <f t="shared" si="9"/>
        <v>52</v>
      </c>
      <c r="J146" s="23">
        <f t="shared" si="9"/>
        <v>57</v>
      </c>
      <c r="K146" s="13">
        <f t="shared" si="9"/>
        <v>37</v>
      </c>
      <c r="L146" s="19">
        <f t="shared" si="9"/>
        <v>49</v>
      </c>
      <c r="M146" s="16">
        <f t="shared" si="9"/>
        <v>5</v>
      </c>
    </row>
    <row r="147" spans="2:13" x14ac:dyDescent="0.15">
      <c r="B147" s="5" t="s">
        <v>18</v>
      </c>
      <c r="C147" s="29" t="s">
        <v>19</v>
      </c>
      <c r="D147" s="26">
        <f t="shared" si="9"/>
        <v>16</v>
      </c>
      <c r="E147" s="6">
        <f t="shared" si="9"/>
        <v>31</v>
      </c>
      <c r="F147" s="6">
        <f t="shared" si="9"/>
        <v>25</v>
      </c>
      <c r="G147" s="6">
        <f t="shared" si="9"/>
        <v>12</v>
      </c>
      <c r="H147" s="6">
        <f t="shared" si="9"/>
        <v>40</v>
      </c>
      <c r="I147" s="6">
        <f t="shared" si="9"/>
        <v>7</v>
      </c>
      <c r="J147" s="23">
        <f t="shared" si="9"/>
        <v>9</v>
      </c>
      <c r="K147" s="13">
        <f t="shared" si="9"/>
        <v>25</v>
      </c>
      <c r="L147" s="19">
        <f t="shared" si="9"/>
        <v>17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36</v>
      </c>
      <c r="E148" s="6">
        <f t="shared" si="9"/>
        <v>26</v>
      </c>
      <c r="F148" s="6">
        <f t="shared" si="9"/>
        <v>21</v>
      </c>
      <c r="G148" s="6">
        <f t="shared" si="9"/>
        <v>33</v>
      </c>
      <c r="H148" s="6">
        <f t="shared" si="9"/>
        <v>20</v>
      </c>
      <c r="I148" s="6">
        <f t="shared" si="9"/>
        <v>32</v>
      </c>
      <c r="J148" s="23">
        <f t="shared" si="9"/>
        <v>17</v>
      </c>
      <c r="K148" s="13">
        <f t="shared" si="9"/>
        <v>8</v>
      </c>
      <c r="L148" s="19">
        <f t="shared" si="9"/>
        <v>18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23</v>
      </c>
      <c r="E149" s="6">
        <f t="shared" si="9"/>
        <v>17</v>
      </c>
      <c r="F149" s="6">
        <f t="shared" si="9"/>
        <v>19</v>
      </c>
      <c r="G149" s="6">
        <f t="shared" si="9"/>
        <v>13</v>
      </c>
      <c r="H149" s="6">
        <f t="shared" si="9"/>
        <v>10</v>
      </c>
      <c r="I149" s="6">
        <f t="shared" si="9"/>
        <v>22</v>
      </c>
      <c r="J149" s="23">
        <f t="shared" si="9"/>
        <v>23</v>
      </c>
      <c r="K149" s="13">
        <f t="shared" si="9"/>
        <v>22</v>
      </c>
      <c r="L149" s="19">
        <f t="shared" si="9"/>
        <v>16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24</v>
      </c>
      <c r="E150" s="6">
        <f t="shared" si="9"/>
        <v>18</v>
      </c>
      <c r="F150" s="6">
        <f t="shared" si="9"/>
        <v>42</v>
      </c>
      <c r="G150" s="6">
        <f t="shared" si="9"/>
        <v>11</v>
      </c>
      <c r="H150" s="6">
        <f t="shared" si="9"/>
        <v>8</v>
      </c>
      <c r="I150" s="6">
        <f t="shared" si="9"/>
        <v>16</v>
      </c>
      <c r="J150" s="23">
        <f t="shared" si="9"/>
        <v>27</v>
      </c>
      <c r="K150" s="13">
        <f t="shared" si="9"/>
        <v>38</v>
      </c>
      <c r="L150" s="19">
        <f t="shared" si="9"/>
        <v>23</v>
      </c>
      <c r="M150" s="16">
        <f t="shared" si="9"/>
        <v>24</v>
      </c>
    </row>
    <row r="151" spans="2:13" x14ac:dyDescent="0.15">
      <c r="B151" s="5" t="s">
        <v>26</v>
      </c>
      <c r="C151" s="29" t="s">
        <v>27</v>
      </c>
      <c r="D151" s="26">
        <f t="shared" si="9"/>
        <v>53</v>
      </c>
      <c r="E151" s="6">
        <f t="shared" si="9"/>
        <v>49</v>
      </c>
      <c r="F151" s="6">
        <f t="shared" si="9"/>
        <v>27</v>
      </c>
      <c r="G151" s="6">
        <f t="shared" si="9"/>
        <v>21</v>
      </c>
      <c r="H151" s="6">
        <f t="shared" si="9"/>
        <v>35</v>
      </c>
      <c r="I151" s="6">
        <f t="shared" si="9"/>
        <v>23</v>
      </c>
      <c r="J151" s="23">
        <f t="shared" si="9"/>
        <v>20</v>
      </c>
      <c r="K151" s="13">
        <f t="shared" si="9"/>
        <v>51</v>
      </c>
      <c r="L151" s="19">
        <f t="shared" si="9"/>
        <v>45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32</v>
      </c>
      <c r="E152" s="6">
        <f t="shared" si="9"/>
        <v>10</v>
      </c>
      <c r="F152" s="6">
        <f t="shared" si="9"/>
        <v>48</v>
      </c>
      <c r="G152" s="6">
        <f t="shared" si="9"/>
        <v>53</v>
      </c>
      <c r="H152" s="6">
        <f t="shared" si="9"/>
        <v>36</v>
      </c>
      <c r="I152" s="6">
        <f t="shared" si="9"/>
        <v>48</v>
      </c>
      <c r="J152" s="23">
        <f t="shared" si="9"/>
        <v>46</v>
      </c>
      <c r="K152" s="13">
        <f t="shared" si="9"/>
        <v>35</v>
      </c>
      <c r="L152" s="19">
        <f t="shared" si="9"/>
        <v>55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28</v>
      </c>
      <c r="E153" s="6">
        <f t="shared" si="9"/>
        <v>19</v>
      </c>
      <c r="F153" s="6">
        <f t="shared" si="9"/>
        <v>31</v>
      </c>
      <c r="G153" s="6">
        <f t="shared" si="9"/>
        <v>45</v>
      </c>
      <c r="H153" s="6">
        <f t="shared" si="9"/>
        <v>34</v>
      </c>
      <c r="I153" s="6">
        <f t="shared" si="9"/>
        <v>30</v>
      </c>
      <c r="J153" s="23">
        <f t="shared" si="9"/>
        <v>21</v>
      </c>
      <c r="K153" s="13">
        <f t="shared" si="9"/>
        <v>20</v>
      </c>
      <c r="L153" s="19">
        <f t="shared" si="9"/>
        <v>30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50</v>
      </c>
      <c r="E154" s="72">
        <f t="shared" si="9"/>
        <v>53</v>
      </c>
      <c r="F154" s="72">
        <f t="shared" si="9"/>
        <v>18</v>
      </c>
      <c r="G154" s="72">
        <f t="shared" si="9"/>
        <v>38</v>
      </c>
      <c r="H154" s="72">
        <f t="shared" si="9"/>
        <v>48</v>
      </c>
      <c r="I154" s="72">
        <f t="shared" si="9"/>
        <v>15</v>
      </c>
      <c r="J154" s="73">
        <f t="shared" si="9"/>
        <v>38</v>
      </c>
      <c r="K154" s="74">
        <f t="shared" si="9"/>
        <v>48</v>
      </c>
      <c r="L154" s="75">
        <f t="shared" si="9"/>
        <v>32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41</v>
      </c>
      <c r="E155" s="6">
        <f t="shared" si="9"/>
        <v>27</v>
      </c>
      <c r="F155" s="6">
        <f t="shared" si="9"/>
        <v>24</v>
      </c>
      <c r="G155" s="6">
        <f t="shared" si="9"/>
        <v>17</v>
      </c>
      <c r="H155" s="6">
        <f t="shared" si="9"/>
        <v>18</v>
      </c>
      <c r="I155" s="6">
        <f t="shared" si="9"/>
        <v>6</v>
      </c>
      <c r="J155" s="23">
        <f t="shared" si="9"/>
        <v>37</v>
      </c>
      <c r="K155" s="13">
        <f t="shared" si="9"/>
        <v>7</v>
      </c>
      <c r="L155" s="19">
        <f t="shared" si="9"/>
        <v>15</v>
      </c>
      <c r="M155" s="16">
        <f t="shared" si="9"/>
        <v>16</v>
      </c>
    </row>
    <row r="156" spans="2:13" x14ac:dyDescent="0.15">
      <c r="B156" s="69" t="s">
        <v>36</v>
      </c>
      <c r="C156" s="70" t="s">
        <v>37</v>
      </c>
      <c r="D156" s="71">
        <f t="shared" si="9"/>
        <v>39</v>
      </c>
      <c r="E156" s="72">
        <f t="shared" si="9"/>
        <v>48</v>
      </c>
      <c r="F156" s="72">
        <f t="shared" si="9"/>
        <v>49</v>
      </c>
      <c r="G156" s="72">
        <f t="shared" si="9"/>
        <v>50</v>
      </c>
      <c r="H156" s="72">
        <f t="shared" si="9"/>
        <v>47</v>
      </c>
      <c r="I156" s="72">
        <f t="shared" si="9"/>
        <v>53</v>
      </c>
      <c r="J156" s="73">
        <f t="shared" si="9"/>
        <v>49</v>
      </c>
      <c r="K156" s="74">
        <f t="shared" si="9"/>
        <v>60</v>
      </c>
      <c r="L156" s="75">
        <f t="shared" si="9"/>
        <v>62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22</v>
      </c>
      <c r="E157" s="6">
        <f t="shared" si="10"/>
        <v>52</v>
      </c>
      <c r="F157" s="6">
        <f t="shared" si="10"/>
        <v>53</v>
      </c>
      <c r="G157" s="6">
        <f t="shared" si="10"/>
        <v>32</v>
      </c>
      <c r="H157" s="6">
        <f t="shared" si="10"/>
        <v>59</v>
      </c>
      <c r="I157" s="6">
        <f t="shared" si="10"/>
        <v>20</v>
      </c>
      <c r="J157" s="23">
        <f t="shared" si="10"/>
        <v>48</v>
      </c>
      <c r="K157" s="13">
        <f t="shared" si="10"/>
        <v>46</v>
      </c>
      <c r="L157" s="19">
        <f t="shared" si="10"/>
        <v>44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34</v>
      </c>
      <c r="E158" s="6">
        <f t="shared" si="10"/>
        <v>47</v>
      </c>
      <c r="F158" s="6">
        <f t="shared" si="10"/>
        <v>52</v>
      </c>
      <c r="G158" s="6">
        <f t="shared" si="10"/>
        <v>23</v>
      </c>
      <c r="H158" s="6">
        <f t="shared" si="10"/>
        <v>55</v>
      </c>
      <c r="I158" s="6">
        <f t="shared" si="10"/>
        <v>11</v>
      </c>
      <c r="J158" s="23">
        <f t="shared" si="10"/>
        <v>45</v>
      </c>
      <c r="K158" s="13">
        <f t="shared" si="10"/>
        <v>18</v>
      </c>
      <c r="L158" s="19">
        <f t="shared" si="10"/>
        <v>34</v>
      </c>
      <c r="M158" s="16">
        <f t="shared" si="10"/>
        <v>4</v>
      </c>
    </row>
    <row r="159" spans="2:13" x14ac:dyDescent="0.15">
      <c r="B159" s="5" t="s">
        <v>42</v>
      </c>
      <c r="C159" s="29" t="s">
        <v>43</v>
      </c>
      <c r="D159" s="26">
        <f t="shared" si="10"/>
        <v>12</v>
      </c>
      <c r="E159" s="6">
        <f t="shared" si="10"/>
        <v>58</v>
      </c>
      <c r="F159" s="6">
        <f t="shared" si="10"/>
        <v>47</v>
      </c>
      <c r="G159" s="6">
        <f t="shared" si="10"/>
        <v>7</v>
      </c>
      <c r="H159" s="6">
        <f t="shared" si="10"/>
        <v>61</v>
      </c>
      <c r="I159" s="6">
        <f t="shared" si="10"/>
        <v>33</v>
      </c>
      <c r="J159" s="23">
        <f t="shared" si="10"/>
        <v>40</v>
      </c>
      <c r="K159" s="13">
        <f t="shared" si="10"/>
        <v>41</v>
      </c>
      <c r="L159" s="19">
        <f t="shared" si="10"/>
        <v>31</v>
      </c>
      <c r="M159" s="16">
        <f t="shared" si="10"/>
        <v>30</v>
      </c>
    </row>
    <row r="160" spans="2:13" x14ac:dyDescent="0.15">
      <c r="B160" s="5" t="s">
        <v>44</v>
      </c>
      <c r="C160" s="29" t="s">
        <v>45</v>
      </c>
      <c r="D160" s="26">
        <f t="shared" si="10"/>
        <v>3</v>
      </c>
      <c r="E160" s="6">
        <f t="shared" si="10"/>
        <v>22</v>
      </c>
      <c r="F160" s="6">
        <f t="shared" si="10"/>
        <v>63</v>
      </c>
      <c r="G160" s="6">
        <f t="shared" si="10"/>
        <v>3</v>
      </c>
      <c r="H160" s="6">
        <f t="shared" si="10"/>
        <v>28</v>
      </c>
      <c r="I160" s="6">
        <f t="shared" si="10"/>
        <v>19</v>
      </c>
      <c r="J160" s="23">
        <f t="shared" si="10"/>
        <v>59</v>
      </c>
      <c r="K160" s="13">
        <f t="shared" si="10"/>
        <v>5</v>
      </c>
      <c r="L160" s="19">
        <f t="shared" si="10"/>
        <v>11</v>
      </c>
      <c r="M160" s="16">
        <f t="shared" si="10"/>
        <v>17</v>
      </c>
    </row>
    <row r="161" spans="2:13" x14ac:dyDescent="0.15">
      <c r="B161" s="5" t="s">
        <v>46</v>
      </c>
      <c r="C161" s="29" t="s">
        <v>47</v>
      </c>
      <c r="D161" s="26">
        <f t="shared" si="10"/>
        <v>31</v>
      </c>
      <c r="E161" s="6">
        <f t="shared" si="10"/>
        <v>38</v>
      </c>
      <c r="F161" s="6">
        <f t="shared" si="10"/>
        <v>51</v>
      </c>
      <c r="G161" s="6">
        <f t="shared" si="10"/>
        <v>49</v>
      </c>
      <c r="H161" s="6">
        <f t="shared" si="10"/>
        <v>42</v>
      </c>
      <c r="I161" s="6">
        <f t="shared" si="10"/>
        <v>44</v>
      </c>
      <c r="J161" s="23">
        <f t="shared" si="10"/>
        <v>47</v>
      </c>
      <c r="K161" s="13">
        <f t="shared" si="10"/>
        <v>59</v>
      </c>
      <c r="L161" s="19">
        <f t="shared" si="10"/>
        <v>61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60</v>
      </c>
      <c r="F162" s="6">
        <f t="shared" si="10"/>
        <v>59</v>
      </c>
      <c r="G162" s="6">
        <f t="shared" si="10"/>
        <v>14</v>
      </c>
      <c r="H162" s="6">
        <f t="shared" si="10"/>
        <v>39</v>
      </c>
      <c r="I162" s="6">
        <f t="shared" si="10"/>
        <v>56</v>
      </c>
      <c r="J162" s="23">
        <f t="shared" si="10"/>
        <v>58</v>
      </c>
      <c r="K162" s="13">
        <f t="shared" si="10"/>
        <v>53</v>
      </c>
      <c r="L162" s="19">
        <f t="shared" si="10"/>
        <v>54</v>
      </c>
      <c r="M162" s="16">
        <f t="shared" si="10"/>
        <v>14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62</v>
      </c>
      <c r="F163" s="6">
        <f t="shared" si="10"/>
        <v>43</v>
      </c>
      <c r="G163" s="6">
        <f t="shared" si="10"/>
        <v>20</v>
      </c>
      <c r="H163" s="6">
        <f t="shared" si="10"/>
        <v>21</v>
      </c>
      <c r="I163" s="6">
        <f t="shared" si="10"/>
        <v>10</v>
      </c>
      <c r="J163" s="23">
        <f t="shared" si="10"/>
        <v>39</v>
      </c>
      <c r="K163" s="13">
        <f t="shared" si="10"/>
        <v>36</v>
      </c>
      <c r="L163" s="19">
        <f t="shared" si="10"/>
        <v>29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54</v>
      </c>
      <c r="F164" s="6">
        <f t="shared" si="10"/>
        <v>60</v>
      </c>
      <c r="G164" s="6">
        <f t="shared" si="10"/>
        <v>18</v>
      </c>
      <c r="H164" s="6">
        <f t="shared" si="10"/>
        <v>37</v>
      </c>
      <c r="I164" s="6">
        <f t="shared" si="10"/>
        <v>34</v>
      </c>
      <c r="J164" s="23">
        <f t="shared" si="10"/>
        <v>59</v>
      </c>
      <c r="K164" s="13">
        <f t="shared" si="10"/>
        <v>21</v>
      </c>
      <c r="L164" s="19">
        <f t="shared" si="10"/>
        <v>21</v>
      </c>
      <c r="M164" s="16">
        <f t="shared" si="10"/>
        <v>25</v>
      </c>
    </row>
    <row r="165" spans="2:13" x14ac:dyDescent="0.15">
      <c r="B165" s="5" t="s">
        <v>54</v>
      </c>
      <c r="C165" s="29" t="s">
        <v>55</v>
      </c>
      <c r="D165" s="134">
        <f t="shared" si="10"/>
        <v>21</v>
      </c>
      <c r="E165" s="135">
        <f t="shared" si="10"/>
        <v>50</v>
      </c>
      <c r="F165" s="135">
        <f t="shared" si="10"/>
        <v>50</v>
      </c>
      <c r="G165" s="135">
        <f t="shared" si="10"/>
        <v>9</v>
      </c>
      <c r="H165" s="135">
        <f t="shared" si="10"/>
        <v>30</v>
      </c>
      <c r="I165" s="135">
        <f t="shared" si="10"/>
        <v>42</v>
      </c>
      <c r="J165" s="136">
        <f t="shared" si="10"/>
        <v>50</v>
      </c>
      <c r="K165" s="137">
        <f t="shared" si="10"/>
        <v>28</v>
      </c>
      <c r="L165" s="143">
        <f t="shared" si="10"/>
        <v>37</v>
      </c>
      <c r="M165" s="144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38</v>
      </c>
      <c r="E166" s="72">
        <f t="shared" si="10"/>
        <v>51</v>
      </c>
      <c r="F166" s="72">
        <f t="shared" si="10"/>
        <v>34</v>
      </c>
      <c r="G166" s="72">
        <f t="shared" si="10"/>
        <v>42</v>
      </c>
      <c r="H166" s="72">
        <f t="shared" si="10"/>
        <v>51</v>
      </c>
      <c r="I166" s="72">
        <f t="shared" si="10"/>
        <v>21</v>
      </c>
      <c r="J166" s="73">
        <f t="shared" si="10"/>
        <v>18</v>
      </c>
      <c r="K166" s="74">
        <f t="shared" si="10"/>
        <v>55</v>
      </c>
      <c r="L166" s="75">
        <f t="shared" si="10"/>
        <v>47</v>
      </c>
      <c r="M166" s="76">
        <f t="shared" si="10"/>
        <v>31</v>
      </c>
    </row>
    <row r="167" spans="2:13" x14ac:dyDescent="0.15">
      <c r="B167" s="5" t="s">
        <v>58</v>
      </c>
      <c r="C167" s="29" t="s">
        <v>59</v>
      </c>
      <c r="D167" s="26">
        <f t="shared" si="10"/>
        <v>18</v>
      </c>
      <c r="E167" s="6">
        <f t="shared" si="10"/>
        <v>33</v>
      </c>
      <c r="F167" s="6">
        <f t="shared" si="10"/>
        <v>37</v>
      </c>
      <c r="G167" s="6">
        <f t="shared" si="10"/>
        <v>28</v>
      </c>
      <c r="H167" s="6">
        <f t="shared" si="10"/>
        <v>24</v>
      </c>
      <c r="I167" s="6">
        <f t="shared" si="10"/>
        <v>24</v>
      </c>
      <c r="J167" s="23">
        <f t="shared" si="10"/>
        <v>22</v>
      </c>
      <c r="K167" s="13">
        <f t="shared" si="10"/>
        <v>50</v>
      </c>
      <c r="L167" s="19">
        <f t="shared" si="10"/>
        <v>35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44</v>
      </c>
      <c r="E168" s="64">
        <f t="shared" si="10"/>
        <v>40</v>
      </c>
      <c r="F168" s="64">
        <f t="shared" si="10"/>
        <v>32</v>
      </c>
      <c r="G168" s="64">
        <f t="shared" si="10"/>
        <v>51</v>
      </c>
      <c r="H168" s="64">
        <f t="shared" si="10"/>
        <v>62</v>
      </c>
      <c r="I168" s="64">
        <f t="shared" si="10"/>
        <v>47</v>
      </c>
      <c r="J168" s="65">
        <f t="shared" si="10"/>
        <v>12</v>
      </c>
      <c r="K168" s="66">
        <f t="shared" si="10"/>
        <v>40</v>
      </c>
      <c r="L168" s="67">
        <f t="shared" si="10"/>
        <v>50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4</v>
      </c>
      <c r="E169" s="6">
        <f t="shared" si="10"/>
        <v>29</v>
      </c>
      <c r="F169" s="6">
        <f t="shared" si="10"/>
        <v>62</v>
      </c>
      <c r="G169" s="6">
        <f t="shared" si="10"/>
        <v>24</v>
      </c>
      <c r="H169" s="6">
        <f t="shared" si="10"/>
        <v>50</v>
      </c>
      <c r="I169" s="6">
        <f t="shared" si="10"/>
        <v>60</v>
      </c>
      <c r="J169" s="23">
        <f t="shared" si="10"/>
        <v>59</v>
      </c>
      <c r="K169" s="13">
        <f t="shared" si="10"/>
        <v>47</v>
      </c>
      <c r="L169" s="19">
        <f t="shared" si="10"/>
        <v>36</v>
      </c>
      <c r="M169" s="16">
        <f t="shared" si="10"/>
        <v>23</v>
      </c>
    </row>
    <row r="170" spans="2:13" x14ac:dyDescent="0.15">
      <c r="B170" s="5" t="s">
        <v>64</v>
      </c>
      <c r="C170" s="29" t="s">
        <v>65</v>
      </c>
      <c r="D170" s="26">
        <f t="shared" si="10"/>
        <v>37</v>
      </c>
      <c r="E170" s="6">
        <f t="shared" si="10"/>
        <v>63</v>
      </c>
      <c r="F170" s="6">
        <f t="shared" si="10"/>
        <v>38</v>
      </c>
      <c r="G170" s="6">
        <f t="shared" si="10"/>
        <v>19</v>
      </c>
      <c r="H170" s="6">
        <f t="shared" si="10"/>
        <v>43</v>
      </c>
      <c r="I170" s="6">
        <f t="shared" si="10"/>
        <v>25</v>
      </c>
      <c r="J170" s="23">
        <f t="shared" si="10"/>
        <v>44</v>
      </c>
      <c r="K170" s="13">
        <f t="shared" si="10"/>
        <v>63</v>
      </c>
      <c r="L170" s="19">
        <f t="shared" si="10"/>
        <v>57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8</v>
      </c>
      <c r="E171" s="6">
        <f t="shared" si="10"/>
        <v>43</v>
      </c>
      <c r="F171" s="6">
        <f t="shared" si="10"/>
        <v>54</v>
      </c>
      <c r="G171" s="6">
        <f t="shared" si="10"/>
        <v>8</v>
      </c>
      <c r="H171" s="6">
        <f t="shared" si="10"/>
        <v>23</v>
      </c>
      <c r="I171" s="6">
        <f t="shared" si="10"/>
        <v>31</v>
      </c>
      <c r="J171" s="23">
        <f t="shared" si="10"/>
        <v>52</v>
      </c>
      <c r="K171" s="13">
        <f t="shared" si="10"/>
        <v>24</v>
      </c>
      <c r="L171" s="19">
        <f t="shared" si="10"/>
        <v>27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46</v>
      </c>
      <c r="E172" s="80">
        <f t="shared" si="10"/>
        <v>46</v>
      </c>
      <c r="F172" s="80">
        <f t="shared" si="10"/>
        <v>26</v>
      </c>
      <c r="G172" s="80">
        <f t="shared" si="10"/>
        <v>46</v>
      </c>
      <c r="H172" s="80">
        <f t="shared" si="10"/>
        <v>52</v>
      </c>
      <c r="I172" s="80">
        <f t="shared" si="10"/>
        <v>50</v>
      </c>
      <c r="J172" s="81">
        <f t="shared" si="10"/>
        <v>19</v>
      </c>
      <c r="K172" s="82">
        <f t="shared" si="10"/>
        <v>30</v>
      </c>
      <c r="L172" s="83">
        <f t="shared" si="10"/>
        <v>41</v>
      </c>
      <c r="M172" s="84">
        <f t="shared" si="10"/>
        <v>35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42</v>
      </c>
      <c r="E173" s="6">
        <f t="shared" si="11"/>
        <v>44</v>
      </c>
      <c r="F173" s="6">
        <f t="shared" si="11"/>
        <v>35</v>
      </c>
      <c r="G173" s="6">
        <f t="shared" si="11"/>
        <v>44</v>
      </c>
      <c r="H173" s="6">
        <f t="shared" si="11"/>
        <v>46</v>
      </c>
      <c r="I173" s="6">
        <f t="shared" si="11"/>
        <v>38</v>
      </c>
      <c r="J173" s="23">
        <f t="shared" si="11"/>
        <v>28</v>
      </c>
      <c r="K173" s="13">
        <f t="shared" si="11"/>
        <v>39</v>
      </c>
      <c r="L173" s="19">
        <f t="shared" si="11"/>
        <v>48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45</v>
      </c>
      <c r="E174" s="6">
        <f t="shared" si="11"/>
        <v>25</v>
      </c>
      <c r="F174" s="6">
        <f t="shared" si="11"/>
        <v>22</v>
      </c>
      <c r="G174" s="6">
        <f t="shared" si="11"/>
        <v>37</v>
      </c>
      <c r="H174" s="6">
        <f t="shared" si="11"/>
        <v>57</v>
      </c>
      <c r="I174" s="6">
        <f t="shared" si="11"/>
        <v>49</v>
      </c>
      <c r="J174" s="23">
        <f t="shared" si="11"/>
        <v>31</v>
      </c>
      <c r="K174" s="13">
        <f t="shared" si="11"/>
        <v>42</v>
      </c>
      <c r="L174" s="19">
        <f t="shared" si="11"/>
        <v>40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33</v>
      </c>
      <c r="E175" s="80">
        <f t="shared" si="11"/>
        <v>42</v>
      </c>
      <c r="F175" s="80">
        <f t="shared" si="11"/>
        <v>41</v>
      </c>
      <c r="G175" s="80">
        <f t="shared" si="11"/>
        <v>43</v>
      </c>
      <c r="H175" s="80">
        <f t="shared" si="11"/>
        <v>25</v>
      </c>
      <c r="I175" s="80">
        <f t="shared" si="11"/>
        <v>39</v>
      </c>
      <c r="J175" s="81">
        <f t="shared" si="11"/>
        <v>32</v>
      </c>
      <c r="K175" s="82">
        <f t="shared" si="11"/>
        <v>17</v>
      </c>
      <c r="L175" s="83">
        <f t="shared" si="11"/>
        <v>39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20</v>
      </c>
      <c r="E176" s="80">
        <f t="shared" si="11"/>
        <v>16</v>
      </c>
      <c r="F176" s="80">
        <f t="shared" si="11"/>
        <v>40</v>
      </c>
      <c r="G176" s="80">
        <f t="shared" si="11"/>
        <v>26</v>
      </c>
      <c r="H176" s="80">
        <f t="shared" si="11"/>
        <v>29</v>
      </c>
      <c r="I176" s="80">
        <f t="shared" si="11"/>
        <v>26</v>
      </c>
      <c r="J176" s="81">
        <f t="shared" si="11"/>
        <v>25</v>
      </c>
      <c r="K176" s="82">
        <f t="shared" si="11"/>
        <v>13</v>
      </c>
      <c r="L176" s="83">
        <f t="shared" si="11"/>
        <v>24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43</v>
      </c>
      <c r="E177" s="6">
        <f t="shared" si="11"/>
        <v>56</v>
      </c>
      <c r="F177" s="6">
        <f t="shared" si="11"/>
        <v>45</v>
      </c>
      <c r="G177" s="6">
        <f t="shared" si="11"/>
        <v>31</v>
      </c>
      <c r="H177" s="6">
        <f t="shared" si="11"/>
        <v>38</v>
      </c>
      <c r="I177" s="6">
        <f t="shared" si="11"/>
        <v>43</v>
      </c>
      <c r="J177" s="23">
        <f t="shared" si="11"/>
        <v>43</v>
      </c>
      <c r="K177" s="13">
        <f t="shared" si="11"/>
        <v>56</v>
      </c>
      <c r="L177" s="19">
        <f t="shared" si="11"/>
        <v>59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27</v>
      </c>
      <c r="E178" s="6">
        <f t="shared" si="11"/>
        <v>59</v>
      </c>
      <c r="F178" s="6">
        <f t="shared" si="11"/>
        <v>33</v>
      </c>
      <c r="G178" s="6">
        <f t="shared" si="11"/>
        <v>15</v>
      </c>
      <c r="H178" s="6">
        <f t="shared" si="11"/>
        <v>32</v>
      </c>
      <c r="I178" s="6">
        <f t="shared" si="11"/>
        <v>40</v>
      </c>
      <c r="J178" s="23">
        <f t="shared" si="11"/>
        <v>42</v>
      </c>
      <c r="K178" s="13">
        <f t="shared" si="11"/>
        <v>9</v>
      </c>
      <c r="L178" s="19">
        <f t="shared" si="11"/>
        <v>20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35</v>
      </c>
      <c r="E179" s="8">
        <f t="shared" si="11"/>
        <v>57</v>
      </c>
      <c r="F179" s="8">
        <f t="shared" si="11"/>
        <v>39</v>
      </c>
      <c r="G179" s="8">
        <f t="shared" si="11"/>
        <v>52</v>
      </c>
      <c r="H179" s="8">
        <f t="shared" si="11"/>
        <v>63</v>
      </c>
      <c r="I179" s="8">
        <f t="shared" si="11"/>
        <v>58</v>
      </c>
      <c r="J179" s="57">
        <f t="shared" si="11"/>
        <v>30</v>
      </c>
      <c r="K179" s="58">
        <f t="shared" si="11"/>
        <v>57</v>
      </c>
      <c r="L179" s="59">
        <f t="shared" si="11"/>
        <v>60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49</v>
      </c>
      <c r="E180" s="35">
        <f t="shared" si="11"/>
        <v>36</v>
      </c>
      <c r="F180" s="35">
        <f t="shared" si="11"/>
        <v>46</v>
      </c>
      <c r="G180" s="35">
        <f t="shared" si="11"/>
        <v>58</v>
      </c>
      <c r="H180" s="35">
        <f t="shared" si="11"/>
        <v>56</v>
      </c>
      <c r="I180" s="35">
        <f t="shared" si="11"/>
        <v>57</v>
      </c>
      <c r="J180" s="36">
        <f t="shared" si="11"/>
        <v>33</v>
      </c>
      <c r="K180" s="37">
        <f t="shared" si="11"/>
        <v>61</v>
      </c>
      <c r="L180" s="38">
        <f t="shared" si="11"/>
        <v>63</v>
      </c>
      <c r="M180" s="39">
        <f t="shared" si="11"/>
        <v>41</v>
      </c>
    </row>
    <row r="181" spans="2:13" x14ac:dyDescent="0.15">
      <c r="B181" s="5">
        <v>42</v>
      </c>
      <c r="C181" s="29" t="s">
        <v>83</v>
      </c>
      <c r="D181" s="26">
        <f t="shared" si="11"/>
        <v>2</v>
      </c>
      <c r="E181" s="6">
        <f t="shared" si="11"/>
        <v>1</v>
      </c>
      <c r="F181" s="6">
        <f t="shared" si="11"/>
        <v>61</v>
      </c>
      <c r="G181" s="6">
        <f t="shared" si="11"/>
        <v>59</v>
      </c>
      <c r="H181" s="6">
        <f t="shared" si="11"/>
        <v>53</v>
      </c>
      <c r="I181" s="6">
        <f t="shared" si="11"/>
        <v>55</v>
      </c>
      <c r="J181" s="23">
        <f t="shared" si="11"/>
        <v>59</v>
      </c>
      <c r="K181" s="13">
        <f t="shared" si="11"/>
        <v>19</v>
      </c>
      <c r="L181" s="19">
        <f t="shared" si="11"/>
        <v>26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62</v>
      </c>
      <c r="E182" s="6">
        <f t="shared" si="11"/>
        <v>7</v>
      </c>
      <c r="F182" s="6">
        <f t="shared" si="11"/>
        <v>14</v>
      </c>
      <c r="G182" s="6">
        <f t="shared" si="11"/>
        <v>60</v>
      </c>
      <c r="H182" s="6">
        <f t="shared" si="11"/>
        <v>44</v>
      </c>
      <c r="I182" s="6">
        <f t="shared" si="11"/>
        <v>62</v>
      </c>
      <c r="J182" s="23">
        <f t="shared" si="11"/>
        <v>36</v>
      </c>
      <c r="K182" s="13">
        <f t="shared" si="11"/>
        <v>45</v>
      </c>
      <c r="L182" s="19">
        <f t="shared" si="11"/>
        <v>58</v>
      </c>
      <c r="M182" s="16">
        <f t="shared" si="11"/>
        <v>45</v>
      </c>
    </row>
    <row r="183" spans="2:13" x14ac:dyDescent="0.15">
      <c r="B183" s="5">
        <v>44</v>
      </c>
      <c r="C183" s="29" t="s">
        <v>85</v>
      </c>
      <c r="D183" s="26">
        <f t="shared" si="11"/>
        <v>57</v>
      </c>
      <c r="E183" s="6">
        <f t="shared" si="11"/>
        <v>41</v>
      </c>
      <c r="F183" s="6">
        <f t="shared" si="11"/>
        <v>8</v>
      </c>
      <c r="G183" s="6">
        <f t="shared" si="11"/>
        <v>47</v>
      </c>
      <c r="H183" s="6">
        <f t="shared" si="11"/>
        <v>26</v>
      </c>
      <c r="I183" s="6">
        <f t="shared" si="11"/>
        <v>5</v>
      </c>
      <c r="J183" s="23">
        <f t="shared" si="11"/>
        <v>15</v>
      </c>
      <c r="K183" s="13">
        <f t="shared" si="11"/>
        <v>14</v>
      </c>
      <c r="L183" s="19">
        <f t="shared" si="11"/>
        <v>12</v>
      </c>
      <c r="M183" s="16">
        <f t="shared" si="11"/>
        <v>56</v>
      </c>
    </row>
    <row r="184" spans="2:13" x14ac:dyDescent="0.15">
      <c r="B184" s="5">
        <v>45</v>
      </c>
      <c r="C184" s="29" t="s">
        <v>86</v>
      </c>
      <c r="D184" s="26">
        <f t="shared" si="11"/>
        <v>14</v>
      </c>
      <c r="E184" s="6">
        <f t="shared" si="11"/>
        <v>21</v>
      </c>
      <c r="F184" s="6">
        <f t="shared" si="11"/>
        <v>44</v>
      </c>
      <c r="G184" s="6">
        <f t="shared" si="11"/>
        <v>36</v>
      </c>
      <c r="H184" s="6">
        <f t="shared" si="11"/>
        <v>17</v>
      </c>
      <c r="I184" s="6">
        <f t="shared" si="11"/>
        <v>29</v>
      </c>
      <c r="J184" s="23">
        <f t="shared" si="11"/>
        <v>7</v>
      </c>
      <c r="K184" s="13">
        <f t="shared" si="11"/>
        <v>52</v>
      </c>
      <c r="L184" s="19">
        <f t="shared" si="11"/>
        <v>38</v>
      </c>
      <c r="M184" s="16">
        <f t="shared" si="11"/>
        <v>51</v>
      </c>
    </row>
    <row r="185" spans="2:13" x14ac:dyDescent="0.15">
      <c r="B185" s="5">
        <v>46</v>
      </c>
      <c r="C185" s="29" t="s">
        <v>87</v>
      </c>
      <c r="D185" s="26">
        <f t="shared" si="11"/>
        <v>13</v>
      </c>
      <c r="E185" s="6">
        <f t="shared" si="11"/>
        <v>8</v>
      </c>
      <c r="F185" s="6">
        <f t="shared" si="11"/>
        <v>23</v>
      </c>
      <c r="G185" s="6">
        <f t="shared" si="11"/>
        <v>48</v>
      </c>
      <c r="H185" s="6">
        <f t="shared" si="11"/>
        <v>15</v>
      </c>
      <c r="I185" s="6">
        <f t="shared" si="11"/>
        <v>35</v>
      </c>
      <c r="J185" s="23">
        <f t="shared" si="11"/>
        <v>3</v>
      </c>
      <c r="K185" s="13">
        <f t="shared" si="11"/>
        <v>43</v>
      </c>
      <c r="L185" s="19">
        <f t="shared" si="11"/>
        <v>22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54</v>
      </c>
      <c r="E186" s="6">
        <f t="shared" si="11"/>
        <v>20</v>
      </c>
      <c r="F186" s="6">
        <f t="shared" si="11"/>
        <v>13</v>
      </c>
      <c r="G186" s="6">
        <f t="shared" si="11"/>
        <v>54</v>
      </c>
      <c r="H186" s="6">
        <f t="shared" si="11"/>
        <v>13</v>
      </c>
      <c r="I186" s="6">
        <f t="shared" si="11"/>
        <v>28</v>
      </c>
      <c r="J186" s="23">
        <f t="shared" si="11"/>
        <v>13</v>
      </c>
      <c r="K186" s="13">
        <f t="shared" si="11"/>
        <v>62</v>
      </c>
      <c r="L186" s="19">
        <f t="shared" si="11"/>
        <v>42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6</v>
      </c>
      <c r="E187" s="6">
        <f t="shared" si="11"/>
        <v>2</v>
      </c>
      <c r="F187" s="6">
        <f t="shared" si="11"/>
        <v>20</v>
      </c>
      <c r="G187" s="6">
        <f t="shared" si="11"/>
        <v>61</v>
      </c>
      <c r="H187" s="6">
        <f t="shared" si="11"/>
        <v>33</v>
      </c>
      <c r="I187" s="6">
        <f t="shared" si="11"/>
        <v>17</v>
      </c>
      <c r="J187" s="23">
        <f t="shared" si="11"/>
        <v>2</v>
      </c>
      <c r="K187" s="13">
        <f t="shared" si="11"/>
        <v>31</v>
      </c>
      <c r="L187" s="19">
        <f t="shared" si="11"/>
        <v>19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30</v>
      </c>
      <c r="E188" s="6">
        <f t="shared" si="11"/>
        <v>28</v>
      </c>
      <c r="F188" s="6">
        <f t="shared" si="11"/>
        <v>12</v>
      </c>
      <c r="G188" s="6">
        <f t="shared" si="11"/>
        <v>62</v>
      </c>
      <c r="H188" s="6">
        <f t="shared" si="11"/>
        <v>2</v>
      </c>
      <c r="I188" s="6">
        <f t="shared" si="11"/>
        <v>14</v>
      </c>
      <c r="J188" s="23">
        <f t="shared" si="11"/>
        <v>4</v>
      </c>
      <c r="K188" s="13">
        <f t="shared" si="11"/>
        <v>15</v>
      </c>
      <c r="L188" s="19">
        <f t="shared" si="11"/>
        <v>14</v>
      </c>
      <c r="M188" s="16">
        <f t="shared" si="11"/>
        <v>52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52</v>
      </c>
      <c r="E189" s="6">
        <f t="shared" si="12"/>
        <v>37</v>
      </c>
      <c r="F189" s="6">
        <f t="shared" si="12"/>
        <v>10</v>
      </c>
      <c r="G189" s="6">
        <f t="shared" si="12"/>
        <v>35</v>
      </c>
      <c r="H189" s="6">
        <f t="shared" si="12"/>
        <v>4</v>
      </c>
      <c r="I189" s="6">
        <f t="shared" si="12"/>
        <v>3</v>
      </c>
      <c r="J189" s="23">
        <f t="shared" si="12"/>
        <v>6</v>
      </c>
      <c r="K189" s="13">
        <f t="shared" si="12"/>
        <v>6</v>
      </c>
      <c r="L189" s="19">
        <f t="shared" si="12"/>
        <v>9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55</v>
      </c>
      <c r="E190" s="6">
        <f t="shared" si="12"/>
        <v>5</v>
      </c>
      <c r="F190" s="6">
        <f t="shared" si="12"/>
        <v>3</v>
      </c>
      <c r="G190" s="6">
        <f t="shared" si="12"/>
        <v>29</v>
      </c>
      <c r="H190" s="6">
        <f t="shared" si="12"/>
        <v>3</v>
      </c>
      <c r="I190" s="6">
        <f t="shared" si="12"/>
        <v>18</v>
      </c>
      <c r="J190" s="23">
        <f t="shared" si="12"/>
        <v>10</v>
      </c>
      <c r="K190" s="13">
        <f t="shared" si="12"/>
        <v>11</v>
      </c>
      <c r="L190" s="19">
        <f t="shared" si="12"/>
        <v>3</v>
      </c>
      <c r="M190" s="16">
        <f t="shared" si="12"/>
        <v>59</v>
      </c>
    </row>
    <row r="191" spans="2:13" x14ac:dyDescent="0.15">
      <c r="B191" s="5">
        <v>52</v>
      </c>
      <c r="C191" s="29" t="s">
        <v>93</v>
      </c>
      <c r="D191" s="26">
        <f t="shared" si="12"/>
        <v>29</v>
      </c>
      <c r="E191" s="6">
        <f t="shared" si="12"/>
        <v>23</v>
      </c>
      <c r="F191" s="6">
        <f t="shared" si="12"/>
        <v>7</v>
      </c>
      <c r="G191" s="6">
        <f t="shared" si="12"/>
        <v>34</v>
      </c>
      <c r="H191" s="6">
        <f t="shared" si="12"/>
        <v>7</v>
      </c>
      <c r="I191" s="6">
        <f t="shared" si="12"/>
        <v>4</v>
      </c>
      <c r="J191" s="23">
        <f t="shared" si="12"/>
        <v>11</v>
      </c>
      <c r="K191" s="13">
        <f t="shared" si="12"/>
        <v>10</v>
      </c>
      <c r="L191" s="19">
        <f t="shared" si="12"/>
        <v>4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60</v>
      </c>
      <c r="E192" s="6">
        <f t="shared" si="12"/>
        <v>4</v>
      </c>
      <c r="F192" s="6">
        <f t="shared" si="12"/>
        <v>5</v>
      </c>
      <c r="G192" s="6">
        <f t="shared" si="12"/>
        <v>6</v>
      </c>
      <c r="H192" s="6">
        <f t="shared" si="12"/>
        <v>11</v>
      </c>
      <c r="I192" s="6">
        <f t="shared" si="12"/>
        <v>59</v>
      </c>
      <c r="J192" s="23">
        <f t="shared" si="12"/>
        <v>51</v>
      </c>
      <c r="K192" s="13">
        <f t="shared" si="12"/>
        <v>26</v>
      </c>
      <c r="L192" s="19">
        <f t="shared" si="12"/>
        <v>10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56</v>
      </c>
      <c r="E193" s="6">
        <f t="shared" si="12"/>
        <v>14</v>
      </c>
      <c r="F193" s="6">
        <f t="shared" si="12"/>
        <v>4</v>
      </c>
      <c r="G193" s="6">
        <f t="shared" si="12"/>
        <v>30</v>
      </c>
      <c r="H193" s="6">
        <f t="shared" si="12"/>
        <v>9</v>
      </c>
      <c r="I193" s="6">
        <f t="shared" si="12"/>
        <v>8</v>
      </c>
      <c r="J193" s="23">
        <f t="shared" si="12"/>
        <v>16</v>
      </c>
      <c r="K193" s="13">
        <f t="shared" si="12"/>
        <v>44</v>
      </c>
      <c r="L193" s="19">
        <f t="shared" si="12"/>
        <v>8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61</v>
      </c>
      <c r="E194" s="6">
        <f t="shared" si="12"/>
        <v>3</v>
      </c>
      <c r="F194" s="6">
        <f t="shared" si="12"/>
        <v>2</v>
      </c>
      <c r="G194" s="6">
        <f t="shared" si="12"/>
        <v>1</v>
      </c>
      <c r="H194" s="6">
        <f t="shared" si="12"/>
        <v>6</v>
      </c>
      <c r="I194" s="6">
        <f t="shared" si="12"/>
        <v>2</v>
      </c>
      <c r="J194" s="23">
        <f t="shared" si="12"/>
        <v>14</v>
      </c>
      <c r="K194" s="13">
        <f t="shared" si="12"/>
        <v>2</v>
      </c>
      <c r="L194" s="19">
        <f t="shared" si="12"/>
        <v>2</v>
      </c>
      <c r="M194" s="16">
        <f t="shared" si="12"/>
        <v>57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24</v>
      </c>
      <c r="F195" s="6">
        <f t="shared" si="12"/>
        <v>1</v>
      </c>
      <c r="G195" s="6">
        <f t="shared" si="12"/>
        <v>2</v>
      </c>
      <c r="H195" s="6">
        <f t="shared" si="12"/>
        <v>1</v>
      </c>
      <c r="I195" s="6">
        <f t="shared" si="12"/>
        <v>46</v>
      </c>
      <c r="J195" s="23">
        <f t="shared" si="12"/>
        <v>8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11</v>
      </c>
      <c r="E196" s="6">
        <f t="shared" si="12"/>
        <v>6</v>
      </c>
      <c r="F196" s="6">
        <f t="shared" si="12"/>
        <v>11</v>
      </c>
      <c r="G196" s="6">
        <f t="shared" si="12"/>
        <v>16</v>
      </c>
      <c r="H196" s="6">
        <f t="shared" si="12"/>
        <v>5</v>
      </c>
      <c r="I196" s="6">
        <f t="shared" si="12"/>
        <v>9</v>
      </c>
      <c r="J196" s="23">
        <f t="shared" si="12"/>
        <v>1</v>
      </c>
      <c r="K196" s="13">
        <f t="shared" si="12"/>
        <v>3</v>
      </c>
      <c r="L196" s="19">
        <f t="shared" si="12"/>
        <v>6</v>
      </c>
      <c r="M196" s="16">
        <f t="shared" si="12"/>
        <v>58</v>
      </c>
    </row>
    <row r="197" spans="2:13" x14ac:dyDescent="0.15">
      <c r="B197" s="5">
        <v>58</v>
      </c>
      <c r="C197" s="29" t="s">
        <v>99</v>
      </c>
      <c r="D197" s="26">
        <f t="shared" si="12"/>
        <v>40</v>
      </c>
      <c r="E197" s="6">
        <f t="shared" si="12"/>
        <v>11</v>
      </c>
      <c r="F197" s="6">
        <f t="shared" si="12"/>
        <v>6</v>
      </c>
      <c r="G197" s="6">
        <f t="shared" si="12"/>
        <v>41</v>
      </c>
      <c r="H197" s="6">
        <f t="shared" si="12"/>
        <v>16</v>
      </c>
      <c r="I197" s="6">
        <f t="shared" si="12"/>
        <v>1</v>
      </c>
      <c r="J197" s="23">
        <f t="shared" si="12"/>
        <v>59</v>
      </c>
      <c r="K197" s="13">
        <f t="shared" si="12"/>
        <v>27</v>
      </c>
      <c r="L197" s="19">
        <f t="shared" si="12"/>
        <v>7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51</v>
      </c>
      <c r="E198" s="6">
        <f t="shared" si="12"/>
        <v>35</v>
      </c>
      <c r="F198" s="6">
        <f t="shared" si="12"/>
        <v>30</v>
      </c>
      <c r="G198" s="6">
        <f t="shared" si="12"/>
        <v>57</v>
      </c>
      <c r="H198" s="6">
        <f t="shared" si="12"/>
        <v>27</v>
      </c>
      <c r="I198" s="6">
        <f t="shared" si="12"/>
        <v>54</v>
      </c>
      <c r="J198" s="23">
        <f t="shared" si="12"/>
        <v>24</v>
      </c>
      <c r="K198" s="13">
        <f t="shared" si="12"/>
        <v>23</v>
      </c>
      <c r="L198" s="19">
        <f t="shared" si="12"/>
        <v>51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19</v>
      </c>
      <c r="E199" s="6">
        <f t="shared" si="12"/>
        <v>12</v>
      </c>
      <c r="F199" s="6">
        <f t="shared" si="12"/>
        <v>28</v>
      </c>
      <c r="G199" s="6">
        <f t="shared" si="12"/>
        <v>40</v>
      </c>
      <c r="H199" s="6">
        <f t="shared" si="12"/>
        <v>12</v>
      </c>
      <c r="I199" s="6">
        <f t="shared" si="12"/>
        <v>27</v>
      </c>
      <c r="J199" s="23">
        <f t="shared" si="12"/>
        <v>5</v>
      </c>
      <c r="K199" s="13">
        <f t="shared" si="12"/>
        <v>32</v>
      </c>
      <c r="L199" s="19">
        <f t="shared" si="12"/>
        <v>25</v>
      </c>
      <c r="M199" s="16">
        <f t="shared" si="12"/>
        <v>46</v>
      </c>
    </row>
    <row r="200" spans="2:13" x14ac:dyDescent="0.15">
      <c r="B200" s="5">
        <v>61</v>
      </c>
      <c r="C200" s="29" t="s">
        <v>102</v>
      </c>
      <c r="D200" s="26">
        <f t="shared" si="12"/>
        <v>58</v>
      </c>
      <c r="E200" s="6">
        <f t="shared" si="12"/>
        <v>61</v>
      </c>
      <c r="F200" s="6">
        <f t="shared" si="12"/>
        <v>15</v>
      </c>
      <c r="G200" s="6">
        <f t="shared" si="12"/>
        <v>56</v>
      </c>
      <c r="H200" s="6">
        <f t="shared" si="12"/>
        <v>31</v>
      </c>
      <c r="I200" s="6">
        <f t="shared" si="12"/>
        <v>51</v>
      </c>
      <c r="J200" s="23">
        <f t="shared" si="12"/>
        <v>35</v>
      </c>
      <c r="K200" s="13">
        <f t="shared" si="12"/>
        <v>29</v>
      </c>
      <c r="L200" s="19">
        <f t="shared" si="12"/>
        <v>46</v>
      </c>
      <c r="M200" s="16">
        <f t="shared" si="12"/>
        <v>44</v>
      </c>
    </row>
    <row r="201" spans="2:13" x14ac:dyDescent="0.15">
      <c r="B201" s="5">
        <v>62</v>
      </c>
      <c r="C201" s="29" t="s">
        <v>103</v>
      </c>
      <c r="D201" s="26">
        <f t="shared" si="12"/>
        <v>47</v>
      </c>
      <c r="E201" s="6">
        <f t="shared" si="12"/>
        <v>32</v>
      </c>
      <c r="F201" s="6">
        <f t="shared" si="12"/>
        <v>29</v>
      </c>
      <c r="G201" s="6">
        <f t="shared" si="12"/>
        <v>63</v>
      </c>
      <c r="H201" s="6">
        <f t="shared" si="12"/>
        <v>19</v>
      </c>
      <c r="I201" s="6">
        <f t="shared" si="12"/>
        <v>36</v>
      </c>
      <c r="J201" s="23">
        <f t="shared" si="12"/>
        <v>29</v>
      </c>
      <c r="K201" s="13">
        <f t="shared" si="12"/>
        <v>49</v>
      </c>
      <c r="L201" s="19">
        <f t="shared" si="12"/>
        <v>56</v>
      </c>
      <c r="M201" s="16">
        <f t="shared" si="12"/>
        <v>42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59</v>
      </c>
      <c r="E202" s="12">
        <f t="shared" si="12"/>
        <v>34</v>
      </c>
      <c r="F202" s="12">
        <f t="shared" si="12"/>
        <v>16</v>
      </c>
      <c r="G202" s="12">
        <f t="shared" si="12"/>
        <v>55</v>
      </c>
      <c r="H202" s="12">
        <f t="shared" si="12"/>
        <v>45</v>
      </c>
      <c r="I202" s="12">
        <f t="shared" si="12"/>
        <v>61</v>
      </c>
      <c r="J202" s="24">
        <f t="shared" si="12"/>
        <v>41</v>
      </c>
      <c r="K202" s="14">
        <f t="shared" si="12"/>
        <v>33</v>
      </c>
      <c r="L202" s="20">
        <f t="shared" si="12"/>
        <v>53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令和２年度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0.38259850965593306</v>
      </c>
      <c r="E208" s="87">
        <f t="shared" ref="E208:L208" si="13">+E4/$L4</f>
        <v>3.7074933819770305E-2</v>
      </c>
      <c r="F208" s="87">
        <f t="shared" si="13"/>
        <v>9.2003465548201897E-3</v>
      </c>
      <c r="G208" s="87">
        <f t="shared" si="13"/>
        <v>0.34939360448793844</v>
      </c>
      <c r="H208" s="87">
        <f t="shared" si="13"/>
        <v>3.9223278307583355E-2</v>
      </c>
      <c r="I208" s="87">
        <f t="shared" si="13"/>
        <v>6.9161829317727089E-2</v>
      </c>
      <c r="J208" s="88">
        <f t="shared" si="13"/>
        <v>1.1582582577308126E-2</v>
      </c>
      <c r="K208" s="89">
        <f t="shared" si="13"/>
        <v>0.11334749785622757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0.37278793336272131</v>
      </c>
      <c r="E209" s="92">
        <f t="shared" si="14"/>
        <v>4.7122216169527033E-2</v>
      </c>
      <c r="F209" s="92">
        <f t="shared" si="14"/>
        <v>1.0729589241561789E-2</v>
      </c>
      <c r="G209" s="92">
        <f t="shared" si="14"/>
        <v>0.39380874815407446</v>
      </c>
      <c r="H209" s="92">
        <f t="shared" si="14"/>
        <v>5.0951946167273818E-2</v>
      </c>
      <c r="I209" s="92">
        <f t="shared" si="14"/>
        <v>5.0859268580731559E-2</v>
      </c>
      <c r="J209" s="93">
        <f t="shared" si="14"/>
        <v>1.3593255574123818E-2</v>
      </c>
      <c r="K209" s="94">
        <f t="shared" si="14"/>
        <v>7.374029832411004E-2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0.32042130690056053</v>
      </c>
      <c r="E210" s="92">
        <f t="shared" si="14"/>
        <v>4.5643897131395036E-2</v>
      </c>
      <c r="F210" s="92">
        <f t="shared" si="14"/>
        <v>5.3897594287796925E-2</v>
      </c>
      <c r="G210" s="92">
        <f t="shared" si="14"/>
        <v>0.3609230826529608</v>
      </c>
      <c r="H210" s="92">
        <f t="shared" si="14"/>
        <v>5.3235732128748034E-2</v>
      </c>
      <c r="I210" s="92">
        <f t="shared" si="14"/>
        <v>2.9467646722373415E-2</v>
      </c>
      <c r="J210" s="93">
        <f t="shared" si="14"/>
        <v>1.0641212885444683E-2</v>
      </c>
      <c r="K210" s="94">
        <f t="shared" si="14"/>
        <v>0.13641074017616528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0.34495580950972815</v>
      </c>
      <c r="E211" s="92">
        <f t="shared" si="14"/>
        <v>4.0323381369468579E-2</v>
      </c>
      <c r="F211" s="92">
        <f t="shared" si="14"/>
        <v>1.6625046914717723E-2</v>
      </c>
      <c r="G211" s="92">
        <f t="shared" si="14"/>
        <v>0.39461616834603414</v>
      </c>
      <c r="H211" s="92">
        <f t="shared" si="14"/>
        <v>4.4501325044873655E-2</v>
      </c>
      <c r="I211" s="92">
        <f t="shared" si="14"/>
        <v>5.2395002038611506E-2</v>
      </c>
      <c r="J211" s="93">
        <f t="shared" si="14"/>
        <v>1.3718196625955926E-2</v>
      </c>
      <c r="K211" s="94">
        <f t="shared" si="14"/>
        <v>0.10658326677656628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0.29090167449964544</v>
      </c>
      <c r="E212" s="92">
        <f t="shared" si="14"/>
        <v>4.7696226400344925E-2</v>
      </c>
      <c r="F212" s="92">
        <f t="shared" si="14"/>
        <v>0.1240476393239022</v>
      </c>
      <c r="G212" s="92">
        <f t="shared" si="14"/>
        <v>0.36928646780974578</v>
      </c>
      <c r="H212" s="92">
        <f t="shared" si="14"/>
        <v>5.0903704206229902E-2</v>
      </c>
      <c r="I212" s="92">
        <f t="shared" si="14"/>
        <v>5.2698978022846461E-2</v>
      </c>
      <c r="J212" s="93">
        <f t="shared" si="14"/>
        <v>2.4753222014184357E-2</v>
      </c>
      <c r="K212" s="94">
        <f t="shared" si="14"/>
        <v>6.4465309737285315E-2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0.23121906491123506</v>
      </c>
      <c r="E213" s="92">
        <f t="shared" si="14"/>
        <v>3.5077867335087394E-2</v>
      </c>
      <c r="F213" s="92">
        <f t="shared" si="14"/>
        <v>0.1801476535563804</v>
      </c>
      <c r="G213" s="92">
        <f t="shared" si="14"/>
        <v>0.28605956452026066</v>
      </c>
      <c r="H213" s="92">
        <f t="shared" si="14"/>
        <v>4.5662061897078311E-2</v>
      </c>
      <c r="I213" s="92">
        <f t="shared" si="14"/>
        <v>6.0830087387776663E-2</v>
      </c>
      <c r="J213" s="93">
        <f t="shared" si="14"/>
        <v>1.890206631414253E-2</v>
      </c>
      <c r="K213" s="94">
        <f t="shared" si="14"/>
        <v>0.16100370039218154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0.35105209671135934</v>
      </c>
      <c r="E214" s="92">
        <f t="shared" si="14"/>
        <v>4.4370825130576504E-2</v>
      </c>
      <c r="F214" s="92">
        <f t="shared" si="14"/>
        <v>8.5360804214590236E-3</v>
      </c>
      <c r="G214" s="92">
        <f t="shared" si="14"/>
        <v>0.38982562709730006</v>
      </c>
      <c r="H214" s="92">
        <f t="shared" si="14"/>
        <v>4.9077431539448643E-2</v>
      </c>
      <c r="I214" s="92">
        <f t="shared" si="14"/>
        <v>4.6859720600648296E-2</v>
      </c>
      <c r="J214" s="93">
        <f t="shared" si="14"/>
        <v>1.0712959187562963E-2</v>
      </c>
      <c r="K214" s="94">
        <f t="shared" si="14"/>
        <v>0.11027821849920813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0.29716496147138616</v>
      </c>
      <c r="E215" s="92">
        <f t="shared" si="14"/>
        <v>3.9741413504104796E-2</v>
      </c>
      <c r="F215" s="92">
        <f t="shared" si="14"/>
        <v>8.6444059602541812E-2</v>
      </c>
      <c r="G215" s="92">
        <f t="shared" si="14"/>
        <v>0.34723632518094083</v>
      </c>
      <c r="H215" s="92">
        <f t="shared" si="14"/>
        <v>4.4239657921554321E-2</v>
      </c>
      <c r="I215" s="92">
        <f t="shared" si="14"/>
        <v>7.8277062071639744E-2</v>
      </c>
      <c r="J215" s="93">
        <f t="shared" si="14"/>
        <v>2.7815501290656533E-2</v>
      </c>
      <c r="K215" s="94">
        <f t="shared" si="14"/>
        <v>0.10689652024783235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0.27435260304397913</v>
      </c>
      <c r="E216" s="92">
        <f t="shared" si="14"/>
        <v>4.0584631264796826E-2</v>
      </c>
      <c r="F216" s="92">
        <f t="shared" si="14"/>
        <v>9.7405762884659505E-2</v>
      </c>
      <c r="G216" s="92">
        <f t="shared" si="14"/>
        <v>0.33357823057342473</v>
      </c>
      <c r="H216" s="92">
        <f t="shared" si="14"/>
        <v>5.0722454059774089E-2</v>
      </c>
      <c r="I216" s="92">
        <f t="shared" si="14"/>
        <v>5.5057511992103604E-2</v>
      </c>
      <c r="J216" s="93">
        <f t="shared" si="14"/>
        <v>2.4970772982349752E-2</v>
      </c>
      <c r="K216" s="94">
        <f t="shared" si="14"/>
        <v>0.14829880618126212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0.28481985904187024</v>
      </c>
      <c r="E217" s="92">
        <f t="shared" si="14"/>
        <v>4.0938741574132569E-2</v>
      </c>
      <c r="F217" s="92">
        <f t="shared" si="14"/>
        <v>9.9703846129535992E-2</v>
      </c>
      <c r="G217" s="92">
        <f t="shared" si="14"/>
        <v>0.34304075152321317</v>
      </c>
      <c r="H217" s="92">
        <f t="shared" si="14"/>
        <v>5.7048438108407616E-2</v>
      </c>
      <c r="I217" s="92">
        <f t="shared" si="14"/>
        <v>6.512464916156209E-2</v>
      </c>
      <c r="J217" s="93">
        <f t="shared" si="14"/>
        <v>2.3151184387644803E-2</v>
      </c>
      <c r="K217" s="94">
        <f t="shared" si="14"/>
        <v>0.10932371446127831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0.30270658566695624</v>
      </c>
      <c r="E218" s="92">
        <f t="shared" si="14"/>
        <v>4.3905374619736537E-2</v>
      </c>
      <c r="F218" s="92">
        <f t="shared" si="14"/>
        <v>4.7834341150755674E-2</v>
      </c>
      <c r="G218" s="92">
        <f t="shared" si="14"/>
        <v>0.36973528899298919</v>
      </c>
      <c r="H218" s="92">
        <f t="shared" si="14"/>
        <v>6.2387501240678607E-2</v>
      </c>
      <c r="I218" s="92">
        <f t="shared" si="14"/>
        <v>7.364636530070065E-2</v>
      </c>
      <c r="J218" s="93">
        <f t="shared" si="14"/>
        <v>2.4228257152648026E-2</v>
      </c>
      <c r="K218" s="94">
        <f t="shared" si="14"/>
        <v>9.978454302818314E-2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0.27636178855657056</v>
      </c>
      <c r="E219" s="92">
        <f t="shared" si="14"/>
        <v>4.3295078031505875E-2</v>
      </c>
      <c r="F219" s="92">
        <f t="shared" si="14"/>
        <v>8.7677925416309518E-2</v>
      </c>
      <c r="G219" s="92">
        <f t="shared" si="14"/>
        <v>0.3898146724288985</v>
      </c>
      <c r="H219" s="92">
        <f t="shared" si="14"/>
        <v>5.2156985825232045E-2</v>
      </c>
      <c r="I219" s="92">
        <f t="shared" si="14"/>
        <v>6.9541591275498471E-2</v>
      </c>
      <c r="J219" s="93">
        <f t="shared" si="14"/>
        <v>2.7298778755677322E-2</v>
      </c>
      <c r="K219" s="94">
        <f t="shared" si="14"/>
        <v>8.1151958465985066E-2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0.33284689369640519</v>
      </c>
      <c r="E220" s="92">
        <f t="shared" si="14"/>
        <v>5.0900084582838574E-2</v>
      </c>
      <c r="F220" s="92">
        <f t="shared" si="14"/>
        <v>3.3251530500891059E-2</v>
      </c>
      <c r="G220" s="92">
        <f t="shared" si="14"/>
        <v>0.36628563687559873</v>
      </c>
      <c r="H220" s="92">
        <f t="shared" si="14"/>
        <v>5.3789647533620026E-2</v>
      </c>
      <c r="I220" s="92">
        <f t="shared" si="14"/>
        <v>5.0253065033558975E-2</v>
      </c>
      <c r="J220" s="93">
        <f t="shared" si="14"/>
        <v>2.2031272150774016E-2</v>
      </c>
      <c r="K220" s="94">
        <f t="shared" si="14"/>
        <v>0.11267314177708744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0.30399192328541691</v>
      </c>
      <c r="E221" s="92">
        <f t="shared" si="14"/>
        <v>4.488360674994267E-2</v>
      </c>
      <c r="F221" s="92">
        <f t="shared" si="14"/>
        <v>7.3994976295264234E-2</v>
      </c>
      <c r="G221" s="92">
        <f t="shared" si="14"/>
        <v>0.34434573427666154</v>
      </c>
      <c r="H221" s="92">
        <f t="shared" si="14"/>
        <v>4.9173222621548413E-2</v>
      </c>
      <c r="I221" s="92">
        <f t="shared" si="14"/>
        <v>5.9859799333603109E-2</v>
      </c>
      <c r="J221" s="93">
        <f t="shared" si="14"/>
        <v>2.5670258028935307E-2</v>
      </c>
      <c r="K221" s="94">
        <f t="shared" si="14"/>
        <v>0.12375073743756317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0.27423556789811954</v>
      </c>
      <c r="E222" s="97">
        <f t="shared" si="14"/>
        <v>4.1099929961585298E-2</v>
      </c>
      <c r="F222" s="97">
        <f t="shared" si="14"/>
        <v>0.11538718789812387</v>
      </c>
      <c r="G222" s="97">
        <f t="shared" si="14"/>
        <v>0.35545123188458605</v>
      </c>
      <c r="H222" s="97">
        <f t="shared" si="14"/>
        <v>4.7712614786482407E-2</v>
      </c>
      <c r="I222" s="97">
        <f t="shared" si="14"/>
        <v>7.7505204538939498E-2</v>
      </c>
      <c r="J222" s="98">
        <f t="shared" si="14"/>
        <v>2.3115635103827782E-2</v>
      </c>
      <c r="K222" s="99">
        <f t="shared" si="14"/>
        <v>8.8608263032163334E-2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0.25844982307432018</v>
      </c>
      <c r="E223" s="92">
        <f t="shared" si="14"/>
        <v>3.9653778776397489E-2</v>
      </c>
      <c r="F223" s="92">
        <f t="shared" si="14"/>
        <v>8.616480394386157E-2</v>
      </c>
      <c r="G223" s="92">
        <f t="shared" si="14"/>
        <v>0.33508858135176722</v>
      </c>
      <c r="H223" s="92">
        <f t="shared" si="14"/>
        <v>5.1943740172222842E-2</v>
      </c>
      <c r="I223" s="92">
        <f t="shared" si="14"/>
        <v>7.8014977391591606E-2</v>
      </c>
      <c r="J223" s="93">
        <f t="shared" si="14"/>
        <v>2.0886382855111681E-2</v>
      </c>
      <c r="K223" s="94">
        <f t="shared" si="14"/>
        <v>0.15068429528983907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0.34166650140288857</v>
      </c>
      <c r="E224" s="97">
        <f t="shared" si="14"/>
        <v>4.8542055258284693E-2</v>
      </c>
      <c r="F224" s="97">
        <f t="shared" si="14"/>
        <v>3.2357862163405741E-2</v>
      </c>
      <c r="G224" s="97">
        <f t="shared" si="14"/>
        <v>0.40265816487523992</v>
      </c>
      <c r="H224" s="97">
        <f t="shared" si="14"/>
        <v>5.6177915171047574E-2</v>
      </c>
      <c r="I224" s="97">
        <f t="shared" si="14"/>
        <v>5.1257112867934461E-2</v>
      </c>
      <c r="J224" s="98">
        <f t="shared" si="14"/>
        <v>2.0682046834284901E-2</v>
      </c>
      <c r="K224" s="99">
        <f t="shared" si="14"/>
        <v>6.7340388261199077E-2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0.33258600234110258</v>
      </c>
      <c r="E225" s="92">
        <f t="shared" si="15"/>
        <v>4.2978088470699123E-2</v>
      </c>
      <c r="F225" s="92">
        <f t="shared" si="15"/>
        <v>2.3585182072925103E-2</v>
      </c>
      <c r="G225" s="92">
        <f t="shared" si="15"/>
        <v>0.38040627728210058</v>
      </c>
      <c r="H225" s="92">
        <f t="shared" si="15"/>
        <v>4.7018238101163047E-2</v>
      </c>
      <c r="I225" s="92">
        <f t="shared" si="15"/>
        <v>7.7570169924410251E-2</v>
      </c>
      <c r="J225" s="93">
        <f t="shared" si="15"/>
        <v>1.9157106146699923E-2</v>
      </c>
      <c r="K225" s="94">
        <f t="shared" si="15"/>
        <v>9.585604180759931E-2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0.30807325702227989</v>
      </c>
      <c r="E226" s="92">
        <f t="shared" si="15"/>
        <v>4.1675345211909146E-2</v>
      </c>
      <c r="F226" s="92">
        <f t="shared" si="15"/>
        <v>2.3697875258847326E-2</v>
      </c>
      <c r="G226" s="92">
        <f t="shared" si="15"/>
        <v>0.37078998719555045</v>
      </c>
      <c r="H226" s="92">
        <f t="shared" si="15"/>
        <v>4.6224611762967202E-2</v>
      </c>
      <c r="I226" s="92">
        <f t="shared" si="15"/>
        <v>8.2236751019476015E-2</v>
      </c>
      <c r="J226" s="93">
        <f t="shared" si="15"/>
        <v>2.1512871212042789E-2</v>
      </c>
      <c r="K226" s="94">
        <f t="shared" si="15"/>
        <v>0.12730217252896997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0.33476996577027607</v>
      </c>
      <c r="E227" s="92">
        <f t="shared" si="15"/>
        <v>3.9556374527500812E-2</v>
      </c>
      <c r="F227" s="92">
        <f t="shared" si="15"/>
        <v>4.2684065683565801E-2</v>
      </c>
      <c r="G227" s="92">
        <f t="shared" si="15"/>
        <v>0.3843067684552921</v>
      </c>
      <c r="H227" s="92">
        <f t="shared" si="15"/>
        <v>4.3740574239527451E-2</v>
      </c>
      <c r="I227" s="92">
        <f t="shared" si="15"/>
        <v>5.8598812215910324E-2</v>
      </c>
      <c r="J227" s="93">
        <f t="shared" si="15"/>
        <v>2.2286788636216262E-2</v>
      </c>
      <c r="K227" s="94">
        <f t="shared" si="15"/>
        <v>9.6343439107927406E-2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0.35635024833031476</v>
      </c>
      <c r="E228" s="92">
        <f t="shared" si="15"/>
        <v>3.6887717441941213E-2</v>
      </c>
      <c r="F228" s="92">
        <f t="shared" si="15"/>
        <v>2.3150537664769243E-4</v>
      </c>
      <c r="G228" s="92">
        <f t="shared" si="15"/>
        <v>0.33765881368967965</v>
      </c>
      <c r="H228" s="92">
        <f t="shared" si="15"/>
        <v>4.1746656073873553E-2</v>
      </c>
      <c r="I228" s="92">
        <f t="shared" si="15"/>
        <v>6.1412609935667953E-2</v>
      </c>
      <c r="J228" s="93">
        <f t="shared" si="15"/>
        <v>0</v>
      </c>
      <c r="K228" s="94">
        <f t="shared" si="15"/>
        <v>0.16571244915187522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0.35176768862954189</v>
      </c>
      <c r="E229" s="92">
        <f t="shared" si="15"/>
        <v>4.8987537189494397E-2</v>
      </c>
      <c r="F229" s="92">
        <f t="shared" si="15"/>
        <v>2.7366415346046419E-2</v>
      </c>
      <c r="G229" s="92">
        <f t="shared" si="15"/>
        <v>0.39295391001697522</v>
      </c>
      <c r="H229" s="92">
        <f t="shared" si="15"/>
        <v>5.5457417501235749E-2</v>
      </c>
      <c r="I229" s="92">
        <f t="shared" si="15"/>
        <v>5.5039055567720582E-2</v>
      </c>
      <c r="J229" s="93">
        <f t="shared" si="15"/>
        <v>2.1234334083739037E-2</v>
      </c>
      <c r="K229" s="94">
        <f t="shared" si="15"/>
        <v>6.842797574898575E-2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0.3723548408830929</v>
      </c>
      <c r="E230" s="92">
        <f t="shared" si="15"/>
        <v>4.2911551291985831E-2</v>
      </c>
      <c r="F230" s="92">
        <f t="shared" si="15"/>
        <v>3.6380888696347664E-3</v>
      </c>
      <c r="G230" s="92">
        <f t="shared" si="15"/>
        <v>0.40727423941915092</v>
      </c>
      <c r="H230" s="92">
        <f t="shared" si="15"/>
        <v>5.3061529292533854E-2</v>
      </c>
      <c r="I230" s="92">
        <f t="shared" si="15"/>
        <v>4.2909080254748537E-2</v>
      </c>
      <c r="J230" s="93">
        <f t="shared" si="15"/>
        <v>2.4947848678878392E-3</v>
      </c>
      <c r="K230" s="94">
        <f t="shared" si="15"/>
        <v>7.7850669988853219E-2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0.30924414930569916</v>
      </c>
      <c r="E231" s="92">
        <f t="shared" si="15"/>
        <v>3.6979998765366028E-2</v>
      </c>
      <c r="F231" s="92">
        <f t="shared" si="15"/>
        <v>4.8587447825896669E-2</v>
      </c>
      <c r="G231" s="92">
        <f t="shared" si="15"/>
        <v>0.36649583546568787</v>
      </c>
      <c r="H231" s="92">
        <f t="shared" si="15"/>
        <v>5.4155049978848541E-2</v>
      </c>
      <c r="I231" s="92">
        <f t="shared" si="15"/>
        <v>8.2220487551148441E-2</v>
      </c>
      <c r="J231" s="93">
        <f t="shared" si="15"/>
        <v>2.2492549608430962E-2</v>
      </c>
      <c r="K231" s="94">
        <f t="shared" si="15"/>
        <v>0.10231703110735328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0.37968614632876324</v>
      </c>
      <c r="E232" s="92">
        <f t="shared" si="15"/>
        <v>3.9211242138584151E-2</v>
      </c>
      <c r="F232" s="92">
        <f t="shared" si="15"/>
        <v>2.4171893658711642E-3</v>
      </c>
      <c r="G232" s="92">
        <f t="shared" si="15"/>
        <v>0.3579460975506486</v>
      </c>
      <c r="H232" s="92">
        <f t="shared" si="15"/>
        <v>4.7622949516968549E-2</v>
      </c>
      <c r="I232" s="92">
        <f t="shared" si="15"/>
        <v>5.5023693284340883E-2</v>
      </c>
      <c r="J232" s="93">
        <f t="shared" si="15"/>
        <v>0</v>
      </c>
      <c r="K232" s="94">
        <f t="shared" si="15"/>
        <v>0.11809268181482345</v>
      </c>
      <c r="L232" s="95">
        <f t="shared" si="15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5"/>
        <v>0.32500375598912112</v>
      </c>
      <c r="E233" s="140">
        <f t="shared" si="15"/>
        <v>4.1949238352341434E-2</v>
      </c>
      <c r="F233" s="140">
        <f t="shared" si="15"/>
        <v>2.5560598224073802E-2</v>
      </c>
      <c r="G233" s="140">
        <f t="shared" si="15"/>
        <v>0.39131211880877592</v>
      </c>
      <c r="H233" s="140">
        <f t="shared" si="15"/>
        <v>5.1293912695745895E-2</v>
      </c>
      <c r="I233" s="140">
        <f t="shared" si="15"/>
        <v>4.9857605787138964E-2</v>
      </c>
      <c r="J233" s="141">
        <f t="shared" si="15"/>
        <v>1.7631043325290561E-2</v>
      </c>
      <c r="K233" s="142">
        <f t="shared" si="15"/>
        <v>0.11502277014280285</v>
      </c>
      <c r="L233" s="138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0.31038456319060403</v>
      </c>
      <c r="E234" s="97">
        <f t="shared" si="15"/>
        <v>4.3706397301225039E-2</v>
      </c>
      <c r="F234" s="97">
        <f t="shared" si="15"/>
        <v>7.2804751329208842E-2</v>
      </c>
      <c r="G234" s="97">
        <f t="shared" si="15"/>
        <v>0.3737663325741426</v>
      </c>
      <c r="H234" s="97">
        <f t="shared" si="15"/>
        <v>4.9782193340617911E-2</v>
      </c>
      <c r="I234" s="97">
        <f t="shared" si="15"/>
        <v>7.7342913872032015E-2</v>
      </c>
      <c r="J234" s="98">
        <f t="shared" si="15"/>
        <v>2.8659737389876667E-2</v>
      </c>
      <c r="K234" s="99">
        <f t="shared" si="15"/>
        <v>7.2212848392169543E-2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0.32594852915991346</v>
      </c>
      <c r="E235" s="92">
        <f t="shared" si="15"/>
        <v>4.397449340881722E-2</v>
      </c>
      <c r="F235" s="92">
        <f t="shared" si="15"/>
        <v>5.4995559739471837E-2</v>
      </c>
      <c r="G235" s="92">
        <f t="shared" si="15"/>
        <v>0.37005878975668971</v>
      </c>
      <c r="H235" s="92">
        <f t="shared" si="15"/>
        <v>5.334788204525294E-2</v>
      </c>
      <c r="I235" s="92">
        <f t="shared" si="15"/>
        <v>6.562361133985152E-2</v>
      </c>
      <c r="J235" s="93">
        <f t="shared" si="15"/>
        <v>2.6225709230332909E-2</v>
      </c>
      <c r="K235" s="94">
        <f t="shared" si="15"/>
        <v>8.605113455000328E-2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0.30389385781088296</v>
      </c>
      <c r="E236" s="102">
        <f t="shared" si="15"/>
        <v>4.5348264712662428E-2</v>
      </c>
      <c r="F236" s="102">
        <f t="shared" si="15"/>
        <v>7.9545927388473617E-2</v>
      </c>
      <c r="G236" s="102">
        <f t="shared" si="15"/>
        <v>0.36577267073928793</v>
      </c>
      <c r="H236" s="102">
        <f t="shared" si="15"/>
        <v>4.7194197004334644E-2</v>
      </c>
      <c r="I236" s="102">
        <f t="shared" si="15"/>
        <v>5.0244900510252204E-2</v>
      </c>
      <c r="J236" s="103">
        <f t="shared" si="15"/>
        <v>3.1010068187446223E-2</v>
      </c>
      <c r="K236" s="104">
        <f t="shared" si="15"/>
        <v>0.1080001818341062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0.40693332881417399</v>
      </c>
      <c r="E237" s="92">
        <f t="shared" si="15"/>
        <v>4.4581460251495883E-2</v>
      </c>
      <c r="F237" s="92">
        <f t="shared" si="15"/>
        <v>9.2325304962723241E-4</v>
      </c>
      <c r="G237" s="92">
        <f t="shared" si="15"/>
        <v>0.37345485483531143</v>
      </c>
      <c r="H237" s="92">
        <f t="shared" si="15"/>
        <v>4.7760908272596624E-2</v>
      </c>
      <c r="I237" s="92">
        <f t="shared" si="15"/>
        <v>3.3776981260381402E-2</v>
      </c>
      <c r="J237" s="93">
        <f t="shared" si="15"/>
        <v>0</v>
      </c>
      <c r="K237" s="94">
        <f t="shared" si="15"/>
        <v>9.2569213516413437E-2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0.32527155337626534</v>
      </c>
      <c r="E238" s="92">
        <f t="shared" si="15"/>
        <v>4.089947463510283E-2</v>
      </c>
      <c r="F238" s="92">
        <f t="shared" si="15"/>
        <v>5.7229116363781203E-2</v>
      </c>
      <c r="G238" s="92">
        <f t="shared" si="15"/>
        <v>0.4065147331849544</v>
      </c>
      <c r="H238" s="92">
        <f t="shared" si="15"/>
        <v>5.2898937271342768E-2</v>
      </c>
      <c r="I238" s="92">
        <f t="shared" si="15"/>
        <v>7.0743306187612168E-2</v>
      </c>
      <c r="J238" s="93">
        <f t="shared" si="15"/>
        <v>2.3695169156875352E-2</v>
      </c>
      <c r="K238" s="94">
        <f t="shared" si="15"/>
        <v>4.6442878980941245E-2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0.33634223434591215</v>
      </c>
      <c r="E239" s="92">
        <f t="shared" si="15"/>
        <v>4.08979065952918E-2</v>
      </c>
      <c r="F239" s="92">
        <f t="shared" si="15"/>
        <v>1.7401794047158251E-2</v>
      </c>
      <c r="G239" s="92">
        <f t="shared" si="15"/>
        <v>0.37864324406634942</v>
      </c>
      <c r="H239" s="92">
        <f t="shared" si="15"/>
        <v>5.1771858008160407E-2</v>
      </c>
      <c r="I239" s="92">
        <f t="shared" si="15"/>
        <v>5.8708910677843291E-2</v>
      </c>
      <c r="J239" s="93">
        <f t="shared" si="15"/>
        <v>1.4882981013891797E-2</v>
      </c>
      <c r="K239" s="94">
        <f t="shared" si="15"/>
        <v>0.11623405225928467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0.29295980236032232</v>
      </c>
      <c r="E240" s="107">
        <f t="shared" si="15"/>
        <v>4.3019059185595385E-2</v>
      </c>
      <c r="F240" s="107">
        <f t="shared" si="15"/>
        <v>9.2915167349077649E-2</v>
      </c>
      <c r="G240" s="107">
        <f t="shared" si="15"/>
        <v>0.36111123638981146</v>
      </c>
      <c r="H240" s="107">
        <f t="shared" si="15"/>
        <v>4.8485971112163455E-2</v>
      </c>
      <c r="I240" s="107">
        <f t="shared" si="15"/>
        <v>4.6910108237217724E-2</v>
      </c>
      <c r="J240" s="108">
        <f t="shared" si="15"/>
        <v>2.7788999169939127E-2</v>
      </c>
      <c r="K240" s="109">
        <f t="shared" si="15"/>
        <v>0.11459865536581201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0.30548385160821873</v>
      </c>
      <c r="E241" s="92">
        <f t="shared" si="16"/>
        <v>4.4506755984542269E-2</v>
      </c>
      <c r="F241" s="92">
        <f t="shared" si="16"/>
        <v>6.4326349999309251E-2</v>
      </c>
      <c r="G241" s="92">
        <f t="shared" si="16"/>
        <v>0.37086045574077026</v>
      </c>
      <c r="H241" s="92">
        <f t="shared" si="16"/>
        <v>5.103205690489053E-2</v>
      </c>
      <c r="I241" s="92">
        <f t="shared" si="16"/>
        <v>5.4509041739427173E-2</v>
      </c>
      <c r="J241" s="93">
        <f t="shared" si="16"/>
        <v>2.6593654679849886E-2</v>
      </c>
      <c r="K241" s="94">
        <f t="shared" si="16"/>
        <v>0.10928148802284177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0.29223794742968751</v>
      </c>
      <c r="E242" s="92">
        <f t="shared" si="16"/>
        <v>4.582235532241842E-2</v>
      </c>
      <c r="F242" s="92">
        <f t="shared" si="16"/>
        <v>0.1048609395730644</v>
      </c>
      <c r="G242" s="92">
        <f t="shared" si="16"/>
        <v>0.36659031439447159</v>
      </c>
      <c r="H242" s="92">
        <f t="shared" si="16"/>
        <v>4.6796238274049273E-2</v>
      </c>
      <c r="I242" s="92">
        <f t="shared" si="16"/>
        <v>4.6947203871558769E-2</v>
      </c>
      <c r="J242" s="93">
        <f t="shared" si="16"/>
        <v>2.5499707686809675E-2</v>
      </c>
      <c r="K242" s="94">
        <f t="shared" si="16"/>
        <v>9.6745001134750083E-2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0.31367633389677513</v>
      </c>
      <c r="E243" s="107">
        <f t="shared" si="16"/>
        <v>4.317651708215297E-2</v>
      </c>
      <c r="F243" s="107">
        <f t="shared" si="16"/>
        <v>5.1455489680888401E-2</v>
      </c>
      <c r="G243" s="107">
        <f t="shared" si="16"/>
        <v>0.35723758065577321</v>
      </c>
      <c r="H243" s="107">
        <f t="shared" si="16"/>
        <v>5.2606044204181773E-2</v>
      </c>
      <c r="I243" s="107">
        <f t="shared" si="16"/>
        <v>5.2470076356337526E-2</v>
      </c>
      <c r="J243" s="108">
        <f t="shared" si="16"/>
        <v>2.5151442461370313E-2</v>
      </c>
      <c r="K243" s="109">
        <f t="shared" si="16"/>
        <v>0.12937795812389097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0.30946962591502986</v>
      </c>
      <c r="E244" s="107">
        <f t="shared" si="16"/>
        <v>4.4079051845443279E-2</v>
      </c>
      <c r="F244" s="107">
        <f t="shared" si="16"/>
        <v>4.8842276892407971E-2</v>
      </c>
      <c r="G244" s="107">
        <f t="shared" si="16"/>
        <v>0.3535280946647355</v>
      </c>
      <c r="H244" s="107">
        <f t="shared" si="16"/>
        <v>4.8631810102658095E-2</v>
      </c>
      <c r="I244" s="107">
        <f t="shared" si="16"/>
        <v>6.2324056253934432E-2</v>
      </c>
      <c r="J244" s="108">
        <f t="shared" si="16"/>
        <v>2.4473449178704809E-2</v>
      </c>
      <c r="K244" s="109">
        <f t="shared" si="16"/>
        <v>0.13312508432579087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0.31912557501497052</v>
      </c>
      <c r="E245" s="92">
        <f t="shared" si="16"/>
        <v>4.469577615087398E-2</v>
      </c>
      <c r="F245" s="92">
        <f t="shared" si="16"/>
        <v>5.0577603618194418E-2</v>
      </c>
      <c r="G245" s="92">
        <f t="shared" si="16"/>
        <v>0.40580422457604737</v>
      </c>
      <c r="H245" s="92">
        <f t="shared" si="16"/>
        <v>5.4927339366134288E-2</v>
      </c>
      <c r="I245" s="92">
        <f t="shared" si="16"/>
        <v>5.4341537690629063E-2</v>
      </c>
      <c r="J245" s="93">
        <f t="shared" si="16"/>
        <v>2.453323977048024E-2</v>
      </c>
      <c r="K245" s="94">
        <f t="shared" si="16"/>
        <v>7.0527943583150357E-2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0.2944799060008047</v>
      </c>
      <c r="E246" s="92">
        <f t="shared" si="16"/>
        <v>3.7886338850372861E-2</v>
      </c>
      <c r="F246" s="92">
        <f t="shared" si="16"/>
        <v>6.8386928425533219E-2</v>
      </c>
      <c r="G246" s="92">
        <f t="shared" si="16"/>
        <v>0.35724508613325712</v>
      </c>
      <c r="H246" s="92">
        <f t="shared" si="16"/>
        <v>4.7607894510823263E-2</v>
      </c>
      <c r="I246" s="92">
        <f t="shared" si="16"/>
        <v>4.8418533913229145E-2</v>
      </c>
      <c r="J246" s="93">
        <f t="shared" si="16"/>
        <v>2.1306679355589626E-2</v>
      </c>
      <c r="K246" s="94">
        <f t="shared" si="16"/>
        <v>0.1459753121659797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0.3428403628623008</v>
      </c>
      <c r="E247" s="112">
        <f t="shared" si="16"/>
        <v>4.5826961437092778E-2</v>
      </c>
      <c r="F247" s="112">
        <f t="shared" si="16"/>
        <v>5.8291935279171384E-2</v>
      </c>
      <c r="G247" s="112">
        <f t="shared" si="16"/>
        <v>0.39012766486483685</v>
      </c>
      <c r="H247" s="112">
        <f t="shared" si="16"/>
        <v>4.9817344113477907E-2</v>
      </c>
      <c r="I247" s="112">
        <f t="shared" si="16"/>
        <v>4.2172733673916045E-2</v>
      </c>
      <c r="J247" s="113">
        <f t="shared" si="16"/>
        <v>2.8371326670423511E-2</v>
      </c>
      <c r="K247" s="114">
        <f t="shared" si="16"/>
        <v>7.0922997769204216E-2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0.33142820157620495</v>
      </c>
      <c r="E248" s="117">
        <f t="shared" si="16"/>
        <v>5.2020560328295599E-2</v>
      </c>
      <c r="F248" s="117">
        <f t="shared" si="16"/>
        <v>5.4827199060653406E-2</v>
      </c>
      <c r="G248" s="117">
        <f t="shared" si="16"/>
        <v>0.39090015988926907</v>
      </c>
      <c r="H248" s="117">
        <f t="shared" si="16"/>
        <v>5.5435731992559696E-2</v>
      </c>
      <c r="I248" s="117">
        <f t="shared" si="16"/>
        <v>4.6604428550812239E-2</v>
      </c>
      <c r="J248" s="118">
        <f t="shared" si="16"/>
        <v>2.9714394905682256E-2</v>
      </c>
      <c r="K248" s="119">
        <f t="shared" si="16"/>
        <v>6.8783718602205057E-2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0.42618278591673697</v>
      </c>
      <c r="E249" s="92">
        <f t="shared" si="16"/>
        <v>5.1916714397439341E-2</v>
      </c>
      <c r="F249" s="92">
        <f t="shared" si="16"/>
        <v>1.8730076292519651E-3</v>
      </c>
      <c r="G249" s="92">
        <f t="shared" si="16"/>
        <v>0.31145707899830077</v>
      </c>
      <c r="H249" s="92">
        <f t="shared" si="16"/>
        <v>4.492439141636418E-2</v>
      </c>
      <c r="I249" s="92">
        <f t="shared" si="16"/>
        <v>4.1166434417918341E-2</v>
      </c>
      <c r="J249" s="93">
        <f t="shared" si="16"/>
        <v>0</v>
      </c>
      <c r="K249" s="94">
        <f t="shared" si="16"/>
        <v>0.1224795872239884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0.24861204983927884</v>
      </c>
      <c r="E250" s="92">
        <f t="shared" si="16"/>
        <v>5.2498034821778519E-2</v>
      </c>
      <c r="F250" s="92">
        <f t="shared" si="16"/>
        <v>0.15614876347927908</v>
      </c>
      <c r="G250" s="92">
        <f t="shared" si="16"/>
        <v>0.35205999202274318</v>
      </c>
      <c r="H250" s="92">
        <f t="shared" si="16"/>
        <v>5.3302117448190384E-2</v>
      </c>
      <c r="I250" s="92">
        <f t="shared" si="16"/>
        <v>3.5892358312045229E-2</v>
      </c>
      <c r="J250" s="93">
        <f t="shared" si="16"/>
        <v>2.5963096252094878E-2</v>
      </c>
      <c r="K250" s="94">
        <f t="shared" si="16"/>
        <v>0.10148668407668479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0.21462027347765106</v>
      </c>
      <c r="E251" s="92">
        <f t="shared" si="16"/>
        <v>3.6366469194732354E-2</v>
      </c>
      <c r="F251" s="92">
        <f t="shared" si="16"/>
        <v>0.21308491121488859</v>
      </c>
      <c r="G251" s="92">
        <f t="shared" si="16"/>
        <v>0.29943748987987184</v>
      </c>
      <c r="H251" s="92">
        <f t="shared" si="16"/>
        <v>4.4216791413173889E-2</v>
      </c>
      <c r="I251" s="92">
        <f t="shared" si="16"/>
        <v>7.5865148226277532E-2</v>
      </c>
      <c r="J251" s="93">
        <f t="shared" si="16"/>
        <v>2.434303266801505E-2</v>
      </c>
      <c r="K251" s="94">
        <f t="shared" si="16"/>
        <v>0.11640891659340472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0.34096754002085861</v>
      </c>
      <c r="E252" s="92">
        <f t="shared" si="16"/>
        <v>4.6149998341121552E-2</v>
      </c>
      <c r="F252" s="92">
        <f t="shared" si="16"/>
        <v>4.7774589599575597E-2</v>
      </c>
      <c r="G252" s="92">
        <f t="shared" si="16"/>
        <v>0.36474276343405815</v>
      </c>
      <c r="H252" s="92">
        <f t="shared" si="16"/>
        <v>5.932637551260176E-2</v>
      </c>
      <c r="I252" s="92">
        <f t="shared" si="16"/>
        <v>6.2762750533642886E-2</v>
      </c>
      <c r="J252" s="93">
        <f t="shared" si="16"/>
        <v>3.2969515584192075E-2</v>
      </c>
      <c r="K252" s="94">
        <f t="shared" si="16"/>
        <v>7.8275982558141471E-2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0.32430442127695813</v>
      </c>
      <c r="E253" s="92">
        <f t="shared" si="16"/>
        <v>4.5477693896382926E-2</v>
      </c>
      <c r="F253" s="92">
        <f t="shared" si="16"/>
        <v>9.6509023245865397E-2</v>
      </c>
      <c r="G253" s="92">
        <f t="shared" si="16"/>
        <v>0.332210543978535</v>
      </c>
      <c r="H253" s="92">
        <f t="shared" si="16"/>
        <v>5.7615827411587543E-2</v>
      </c>
      <c r="I253" s="92">
        <f t="shared" si="16"/>
        <v>5.3673080449117276E-2</v>
      </c>
      <c r="J253" s="93">
        <f t="shared" si="16"/>
        <v>3.273556363061398E-2</v>
      </c>
      <c r="K253" s="94">
        <f t="shared" si="16"/>
        <v>9.0209409741553698E-2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0.274300486914478</v>
      </c>
      <c r="E254" s="92">
        <f t="shared" si="16"/>
        <v>4.7319183041338989E-2</v>
      </c>
      <c r="F254" s="92">
        <f t="shared" si="16"/>
        <v>0.14918450049836843</v>
      </c>
      <c r="G254" s="92">
        <f t="shared" si="16"/>
        <v>0.34438727795798108</v>
      </c>
      <c r="H254" s="92">
        <f t="shared" si="16"/>
        <v>6.4203774196457078E-2</v>
      </c>
      <c r="I254" s="92">
        <f t="shared" si="16"/>
        <v>6.4203926509544554E-2</v>
      </c>
      <c r="J254" s="93">
        <f t="shared" si="16"/>
        <v>3.0008343710931692E-2</v>
      </c>
      <c r="K254" s="94">
        <f t="shared" si="16"/>
        <v>5.6400850881831853E-2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0.34305455293178772</v>
      </c>
      <c r="E255" s="92">
        <f t="shared" si="16"/>
        <v>4.7215596332113884E-2</v>
      </c>
      <c r="F255" s="92">
        <f t="shared" si="16"/>
        <v>0.10108141073406222</v>
      </c>
      <c r="G255" s="92">
        <f t="shared" si="16"/>
        <v>0.29337727865040003</v>
      </c>
      <c r="H255" s="92">
        <f t="shared" si="16"/>
        <v>4.6344299020018492E-2</v>
      </c>
      <c r="I255" s="92">
        <f t="shared" si="16"/>
        <v>6.938272268034501E-2</v>
      </c>
      <c r="J255" s="93">
        <f t="shared" si="16"/>
        <v>3.1783963960858461E-2</v>
      </c>
      <c r="K255" s="94">
        <f t="shared" si="16"/>
        <v>9.9544139651272651E-2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0.27389922515551085</v>
      </c>
      <c r="E256" s="92">
        <f t="shared" si="16"/>
        <v>3.9307109513817252E-2</v>
      </c>
      <c r="F256" s="92">
        <f t="shared" si="16"/>
        <v>0.13476223068501092</v>
      </c>
      <c r="G256" s="92">
        <f t="shared" si="16"/>
        <v>0.28170318426294783</v>
      </c>
      <c r="H256" s="92">
        <f t="shared" si="16"/>
        <v>8.0087426263521819E-2</v>
      </c>
      <c r="I256" s="92">
        <f t="shared" si="16"/>
        <v>6.9908534493712385E-2</v>
      </c>
      <c r="J256" s="93">
        <f t="shared" si="16"/>
        <v>2.9774090632488582E-2</v>
      </c>
      <c r="K256" s="94">
        <f t="shared" si="16"/>
        <v>0.12033228962547897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0.20559014258838049</v>
      </c>
      <c r="E257" s="92">
        <f t="shared" si="17"/>
        <v>3.2933285716037798E-2</v>
      </c>
      <c r="F257" s="92">
        <f t="shared" si="17"/>
        <v>0.16912259628082368</v>
      </c>
      <c r="G257" s="92">
        <f t="shared" si="17"/>
        <v>0.27676071568260896</v>
      </c>
      <c r="H257" s="92">
        <f t="shared" si="17"/>
        <v>5.6276648877372874E-2</v>
      </c>
      <c r="I257" s="92">
        <f t="shared" si="17"/>
        <v>0.11165094109934022</v>
      </c>
      <c r="J257" s="93">
        <f t="shared" si="17"/>
        <v>2.4924642715458446E-2</v>
      </c>
      <c r="K257" s="94">
        <f t="shared" si="17"/>
        <v>0.14766566975543596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0.18548178314507402</v>
      </c>
      <c r="E258" s="92">
        <f t="shared" si="17"/>
        <v>3.4356728104778578E-2</v>
      </c>
      <c r="F258" s="92">
        <f t="shared" si="17"/>
        <v>0.30416115100684488</v>
      </c>
      <c r="G258" s="92">
        <f t="shared" si="17"/>
        <v>0.26108659835971199</v>
      </c>
      <c r="H258" s="92">
        <f t="shared" si="17"/>
        <v>6.15544147027196E-2</v>
      </c>
      <c r="I258" s="92">
        <f t="shared" si="17"/>
        <v>5.3409776831228134E-2</v>
      </c>
      <c r="J258" s="93">
        <f t="shared" si="17"/>
        <v>2.1561420782796863E-2</v>
      </c>
      <c r="K258" s="94">
        <f t="shared" si="17"/>
        <v>9.9949547849642828E-2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0.22806215332321247</v>
      </c>
      <c r="E259" s="92">
        <f t="shared" si="17"/>
        <v>3.3129972878380702E-2</v>
      </c>
      <c r="F259" s="92">
        <f t="shared" si="17"/>
        <v>0.21360019724814033</v>
      </c>
      <c r="G259" s="92">
        <f t="shared" si="17"/>
        <v>0.2674648729284681</v>
      </c>
      <c r="H259" s="92">
        <f t="shared" si="17"/>
        <v>5.1366703211329981E-2</v>
      </c>
      <c r="I259" s="92">
        <f t="shared" si="17"/>
        <v>9.9759177388416012E-2</v>
      </c>
      <c r="J259" s="93">
        <f t="shared" si="17"/>
        <v>2.2307299266677315E-2</v>
      </c>
      <c r="K259" s="94">
        <f t="shared" si="17"/>
        <v>0.1066169230220524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0.18709871890413082</v>
      </c>
      <c r="E260" s="92">
        <f t="shared" si="17"/>
        <v>3.8524584773761215E-2</v>
      </c>
      <c r="F260" s="92">
        <f t="shared" si="17"/>
        <v>0.29092718382670896</v>
      </c>
      <c r="G260" s="92">
        <f t="shared" si="17"/>
        <v>0.31238879653838764</v>
      </c>
      <c r="H260" s="92">
        <f t="shared" si="17"/>
        <v>4.9119249922376408E-2</v>
      </c>
      <c r="I260" s="92">
        <f t="shared" si="17"/>
        <v>2.9099383259003669E-2</v>
      </c>
      <c r="J260" s="93">
        <f t="shared" si="17"/>
        <v>1.2441102487847265E-2</v>
      </c>
      <c r="K260" s="94">
        <f t="shared" si="17"/>
        <v>9.2842082775631288E-2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0.1926384377741909</v>
      </c>
      <c r="E261" s="92">
        <f t="shared" si="17"/>
        <v>3.565130993004325E-2</v>
      </c>
      <c r="F261" s="92">
        <f t="shared" si="17"/>
        <v>0.30744396706828597</v>
      </c>
      <c r="G261" s="92">
        <f t="shared" si="17"/>
        <v>0.27877652656741564</v>
      </c>
      <c r="H261" s="92">
        <f t="shared" si="17"/>
        <v>4.9237483672507569E-2</v>
      </c>
      <c r="I261" s="92">
        <f t="shared" si="17"/>
        <v>6.5789051159004033E-2</v>
      </c>
      <c r="J261" s="93">
        <f t="shared" si="17"/>
        <v>2.1029290789452558E-2</v>
      </c>
      <c r="K261" s="94">
        <f t="shared" si="17"/>
        <v>7.0463223828552593E-2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0.12988189923159882</v>
      </c>
      <c r="E262" s="92">
        <f t="shared" si="17"/>
        <v>2.7121257456612712E-2</v>
      </c>
      <c r="F262" s="92">
        <f t="shared" si="17"/>
        <v>0.32281869530475799</v>
      </c>
      <c r="G262" s="92">
        <f t="shared" si="17"/>
        <v>0.25308901642612636</v>
      </c>
      <c r="H262" s="92">
        <f t="shared" si="17"/>
        <v>3.8937941538079786E-2</v>
      </c>
      <c r="I262" s="92">
        <f t="shared" si="17"/>
        <v>9.1481975917549183E-2</v>
      </c>
      <c r="J262" s="93">
        <f t="shared" si="17"/>
        <v>1.5817106525405945E-2</v>
      </c>
      <c r="K262" s="94">
        <f t="shared" si="17"/>
        <v>0.13666921412527519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8.4967409255857676E-2</v>
      </c>
      <c r="E263" s="92">
        <f t="shared" si="17"/>
        <v>1.8899543062058741E-2</v>
      </c>
      <c r="F263" s="92">
        <f t="shared" si="17"/>
        <v>0.40655853232556138</v>
      </c>
      <c r="G263" s="92">
        <f t="shared" si="17"/>
        <v>0.17585219640062155</v>
      </c>
      <c r="H263" s="92">
        <f t="shared" si="17"/>
        <v>6.3080284451257684E-2</v>
      </c>
      <c r="I263" s="92">
        <f t="shared" si="17"/>
        <v>2.0025697985242091E-2</v>
      </c>
      <c r="J263" s="93">
        <f t="shared" si="17"/>
        <v>1.3582936112709809E-2</v>
      </c>
      <c r="K263" s="94">
        <f t="shared" si="17"/>
        <v>0.23061633651940086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0.2554553362941257</v>
      </c>
      <c r="E264" s="92">
        <f t="shared" si="17"/>
        <v>3.5903089373197195E-2</v>
      </c>
      <c r="F264" s="92">
        <f t="shared" si="17"/>
        <v>0.14551660294858293</v>
      </c>
      <c r="G264" s="92">
        <f t="shared" si="17"/>
        <v>0.28088443180257316</v>
      </c>
      <c r="H264" s="92">
        <f t="shared" si="17"/>
        <v>5.4147446316560599E-2</v>
      </c>
      <c r="I264" s="92">
        <f t="shared" si="17"/>
        <v>6.2668833844604185E-2</v>
      </c>
      <c r="J264" s="93">
        <f t="shared" si="17"/>
        <v>2.8043587747813743E-2</v>
      </c>
      <c r="K264" s="94">
        <f t="shared" si="17"/>
        <v>0.16542425942035621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0.21715934538390561</v>
      </c>
      <c r="E265" s="92">
        <f t="shared" si="17"/>
        <v>3.5058634427999003E-2</v>
      </c>
      <c r="F265" s="92">
        <f t="shared" si="17"/>
        <v>0.22757374645227396</v>
      </c>
      <c r="G265" s="92">
        <f t="shared" si="17"/>
        <v>0.26433569413884289</v>
      </c>
      <c r="H265" s="92">
        <f t="shared" si="17"/>
        <v>4.3527463188231474E-2</v>
      </c>
      <c r="I265" s="92">
        <f t="shared" si="17"/>
        <v>0.12684374315112237</v>
      </c>
      <c r="J265" s="93">
        <f t="shared" si="17"/>
        <v>0</v>
      </c>
      <c r="K265" s="94">
        <f t="shared" si="17"/>
        <v>8.5501373257624705E-2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0.29159640104381584</v>
      </c>
      <c r="E266" s="92">
        <f t="shared" si="17"/>
        <v>4.6031151424499595E-2</v>
      </c>
      <c r="F266" s="92">
        <f t="shared" si="17"/>
        <v>8.4985690358915247E-2</v>
      </c>
      <c r="G266" s="92">
        <f t="shared" si="17"/>
        <v>0.34821306025823545</v>
      </c>
      <c r="H266" s="92">
        <f t="shared" si="17"/>
        <v>5.464686300204815E-2</v>
      </c>
      <c r="I266" s="92">
        <f t="shared" si="17"/>
        <v>4.5225851734339115E-2</v>
      </c>
      <c r="J266" s="93">
        <f t="shared" si="17"/>
        <v>2.7527686461338467E-2</v>
      </c>
      <c r="K266" s="94">
        <f t="shared" si="17"/>
        <v>0.12930098217814659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0.3104985666074363</v>
      </c>
      <c r="E267" s="92">
        <f t="shared" si="17"/>
        <v>4.5217331855049135E-2</v>
      </c>
      <c r="F267" s="92">
        <f t="shared" si="17"/>
        <v>7.9329629638408811E-2</v>
      </c>
      <c r="G267" s="92">
        <f t="shared" si="17"/>
        <v>0.34113607729129164</v>
      </c>
      <c r="H267" s="92">
        <f t="shared" si="17"/>
        <v>5.9588684513783685E-2</v>
      </c>
      <c r="I267" s="92">
        <f t="shared" si="17"/>
        <v>6.1296853797202178E-2</v>
      </c>
      <c r="J267" s="93">
        <f t="shared" si="17"/>
        <v>3.199661060888899E-2</v>
      </c>
      <c r="K267" s="94">
        <f t="shared" si="17"/>
        <v>0.10293285629682822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0.2543396031974976</v>
      </c>
      <c r="E268" s="92">
        <f t="shared" si="17"/>
        <v>4.1398814940192867E-2</v>
      </c>
      <c r="F268" s="92">
        <f t="shared" si="17"/>
        <v>0.14622223475612287</v>
      </c>
      <c r="G268" s="92">
        <f t="shared" si="17"/>
        <v>0.34172059941154215</v>
      </c>
      <c r="H268" s="92">
        <f t="shared" si="17"/>
        <v>5.262008966688099E-2</v>
      </c>
      <c r="I268" s="92">
        <f t="shared" si="17"/>
        <v>4.7102523104949993E-2</v>
      </c>
      <c r="J268" s="93">
        <f t="shared" si="17"/>
        <v>2.4864367015101783E-2</v>
      </c>
      <c r="K268" s="94">
        <f t="shared" si="17"/>
        <v>0.1165961349228135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0.30521257810165797</v>
      </c>
      <c r="E269" s="92">
        <f t="shared" si="17"/>
        <v>4.7627275216613786E-2</v>
      </c>
      <c r="F269" s="92">
        <f t="shared" si="17"/>
        <v>8.9291420882040631E-2</v>
      </c>
      <c r="G269" s="92">
        <f t="shared" si="17"/>
        <v>0.34118045649146905</v>
      </c>
      <c r="H269" s="92">
        <f t="shared" si="17"/>
        <v>6.1901392154061971E-2</v>
      </c>
      <c r="I269" s="92">
        <f t="shared" si="17"/>
        <v>6.0530019459010806E-2</v>
      </c>
      <c r="J269" s="93">
        <f t="shared" si="17"/>
        <v>2.7221615449277765E-2</v>
      </c>
      <c r="K269" s="94">
        <f t="shared" si="17"/>
        <v>9.4256857695145774E-2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0.25779028747433752</v>
      </c>
      <c r="E270" s="122">
        <f t="shared" si="17"/>
        <v>4.6318060857242389E-2</v>
      </c>
      <c r="F270" s="122">
        <f t="shared" si="17"/>
        <v>0.13986663477533845</v>
      </c>
      <c r="G270" s="122">
        <f t="shared" si="17"/>
        <v>0.35459824175681393</v>
      </c>
      <c r="H270" s="122">
        <f t="shared" si="17"/>
        <v>5.1734542562920344E-2</v>
      </c>
      <c r="I270" s="122">
        <f t="shared" si="17"/>
        <v>3.5223491369970487E-2</v>
      </c>
      <c r="J270" s="123">
        <f t="shared" si="17"/>
        <v>2.4211000590950854E-2</v>
      </c>
      <c r="K270" s="124">
        <f t="shared" si="17"/>
        <v>0.11446874120337686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0.33325300163216243</v>
      </c>
      <c r="E271" s="127">
        <f t="shared" si="17"/>
        <v>4.1740802723138397E-2</v>
      </c>
      <c r="F271" s="127">
        <f t="shared" si="17"/>
        <v>4.2923490448361655E-2</v>
      </c>
      <c r="G271" s="127">
        <f t="shared" si="17"/>
        <v>0.36601300485609445</v>
      </c>
      <c r="H271" s="127">
        <f t="shared" si="17"/>
        <v>4.7985749080854373E-2</v>
      </c>
      <c r="I271" s="127">
        <f t="shared" si="17"/>
        <v>6.077436376431862E-2</v>
      </c>
      <c r="J271" s="128">
        <f t="shared" si="17"/>
        <v>1.7242071020859388E-2</v>
      </c>
      <c r="K271" s="129">
        <f t="shared" si="17"/>
        <v>0.10730958749507008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令和２年度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3</v>
      </c>
      <c r="E276" s="148">
        <f t="shared" ref="E276:K276" si="18">RANK(E208,E$208:E$270)</f>
        <v>51</v>
      </c>
      <c r="F276" s="148">
        <f t="shared" si="18"/>
        <v>57</v>
      </c>
      <c r="G276" s="148">
        <f t="shared" si="18"/>
        <v>37</v>
      </c>
      <c r="H276" s="148">
        <f t="shared" si="18"/>
        <v>62</v>
      </c>
      <c r="I276" s="148">
        <f t="shared" si="18"/>
        <v>18</v>
      </c>
      <c r="J276" s="149">
        <f t="shared" si="18"/>
        <v>55</v>
      </c>
      <c r="K276" s="150">
        <f t="shared" si="18"/>
        <v>25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92" si="19">RANK(D209,D$208:D$270)</f>
        <v>5</v>
      </c>
      <c r="E277" s="155">
        <f t="shared" si="19"/>
        <v>11</v>
      </c>
      <c r="F277" s="155">
        <f t="shared" si="19"/>
        <v>56</v>
      </c>
      <c r="G277" s="155">
        <f t="shared" si="19"/>
        <v>6</v>
      </c>
      <c r="H277" s="155">
        <f t="shared" si="19"/>
        <v>34</v>
      </c>
      <c r="I277" s="155">
        <f t="shared" si="19"/>
        <v>44</v>
      </c>
      <c r="J277" s="156">
        <f t="shared" si="19"/>
        <v>52</v>
      </c>
      <c r="K277" s="157">
        <f t="shared" si="19"/>
        <v>53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si="19"/>
        <v>24</v>
      </c>
      <c r="E278" s="155">
        <f t="shared" si="19"/>
        <v>17</v>
      </c>
      <c r="F278" s="155">
        <f t="shared" si="19"/>
        <v>40</v>
      </c>
      <c r="G278" s="155">
        <f t="shared" si="19"/>
        <v>29</v>
      </c>
      <c r="H278" s="155">
        <f t="shared" si="19"/>
        <v>22</v>
      </c>
      <c r="I278" s="155">
        <f t="shared" si="19"/>
        <v>61</v>
      </c>
      <c r="J278" s="156">
        <f t="shared" si="19"/>
        <v>57</v>
      </c>
      <c r="K278" s="157">
        <f t="shared" si="19"/>
        <v>10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si="19"/>
        <v>10</v>
      </c>
      <c r="E279" s="155">
        <f t="shared" si="19"/>
        <v>43</v>
      </c>
      <c r="F279" s="155">
        <f t="shared" si="19"/>
        <v>55</v>
      </c>
      <c r="G279" s="155">
        <f t="shared" si="19"/>
        <v>5</v>
      </c>
      <c r="H279" s="155">
        <f t="shared" si="19"/>
        <v>56</v>
      </c>
      <c r="I279" s="155">
        <f t="shared" si="19"/>
        <v>42</v>
      </c>
      <c r="J279" s="156">
        <f t="shared" si="19"/>
        <v>51</v>
      </c>
      <c r="K279" s="157">
        <f t="shared" si="19"/>
        <v>33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si="19"/>
        <v>42</v>
      </c>
      <c r="E280" s="155">
        <f t="shared" si="19"/>
        <v>7</v>
      </c>
      <c r="F280" s="155">
        <f t="shared" si="19"/>
        <v>17</v>
      </c>
      <c r="G280" s="155">
        <f t="shared" si="19"/>
        <v>22</v>
      </c>
      <c r="H280" s="155">
        <f t="shared" si="19"/>
        <v>35</v>
      </c>
      <c r="I280" s="155">
        <f t="shared" si="19"/>
        <v>40</v>
      </c>
      <c r="J280" s="156">
        <f t="shared" si="19"/>
        <v>26</v>
      </c>
      <c r="K280" s="157">
        <f t="shared" si="19"/>
        <v>61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si="19"/>
        <v>54</v>
      </c>
      <c r="E281" s="155">
        <f t="shared" si="19"/>
        <v>57</v>
      </c>
      <c r="F281" s="155">
        <f t="shared" si="19"/>
        <v>9</v>
      </c>
      <c r="G281" s="155">
        <f t="shared" si="19"/>
        <v>54</v>
      </c>
      <c r="H281" s="155">
        <f t="shared" si="19"/>
        <v>54</v>
      </c>
      <c r="I281" s="155">
        <f t="shared" si="19"/>
        <v>28</v>
      </c>
      <c r="J281" s="156">
        <f t="shared" si="19"/>
        <v>47</v>
      </c>
      <c r="K281" s="157">
        <f t="shared" si="19"/>
        <v>4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si="19"/>
        <v>9</v>
      </c>
      <c r="E282" s="155">
        <f t="shared" si="19"/>
        <v>25</v>
      </c>
      <c r="F282" s="155">
        <f t="shared" si="19"/>
        <v>58</v>
      </c>
      <c r="G282" s="155">
        <f t="shared" si="19"/>
        <v>11</v>
      </c>
      <c r="H282" s="155">
        <f t="shared" si="19"/>
        <v>42</v>
      </c>
      <c r="I282" s="155">
        <f t="shared" si="19"/>
        <v>52</v>
      </c>
      <c r="J282" s="156">
        <f t="shared" si="19"/>
        <v>56</v>
      </c>
      <c r="K282" s="157">
        <f t="shared" si="19"/>
        <v>27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si="19"/>
        <v>37</v>
      </c>
      <c r="E283" s="155">
        <f t="shared" si="19"/>
        <v>44</v>
      </c>
      <c r="F283" s="155">
        <f t="shared" si="19"/>
        <v>27</v>
      </c>
      <c r="G283" s="155">
        <f t="shared" si="19"/>
        <v>39</v>
      </c>
      <c r="H283" s="155">
        <f t="shared" si="19"/>
        <v>57</v>
      </c>
      <c r="I283" s="155">
        <f t="shared" si="19"/>
        <v>7</v>
      </c>
      <c r="J283" s="156">
        <f t="shared" si="19"/>
        <v>12</v>
      </c>
      <c r="K283" s="157">
        <f t="shared" si="19"/>
        <v>31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si="19"/>
        <v>45</v>
      </c>
      <c r="E284" s="155">
        <f t="shared" si="19"/>
        <v>42</v>
      </c>
      <c r="F284" s="155">
        <f t="shared" si="19"/>
        <v>22</v>
      </c>
      <c r="G284" s="155">
        <f t="shared" si="19"/>
        <v>48</v>
      </c>
      <c r="H284" s="155">
        <f t="shared" si="19"/>
        <v>36</v>
      </c>
      <c r="I284" s="155">
        <f t="shared" si="19"/>
        <v>33</v>
      </c>
      <c r="J284" s="156">
        <f t="shared" si="19"/>
        <v>23</v>
      </c>
      <c r="K284" s="157">
        <f t="shared" si="19"/>
        <v>6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si="19"/>
        <v>43</v>
      </c>
      <c r="E285" s="155">
        <f t="shared" si="19"/>
        <v>39</v>
      </c>
      <c r="F285" s="155">
        <f t="shared" si="19"/>
        <v>21</v>
      </c>
      <c r="G285" s="155">
        <f t="shared" si="19"/>
        <v>42</v>
      </c>
      <c r="H285" s="155">
        <f t="shared" si="19"/>
        <v>10</v>
      </c>
      <c r="I285" s="155">
        <f t="shared" si="19"/>
        <v>21</v>
      </c>
      <c r="J285" s="156">
        <f t="shared" si="19"/>
        <v>33</v>
      </c>
      <c r="K285" s="157">
        <f t="shared" si="19"/>
        <v>28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si="19"/>
        <v>36</v>
      </c>
      <c r="E286" s="155">
        <f t="shared" si="19"/>
        <v>28</v>
      </c>
      <c r="F286" s="155">
        <f t="shared" si="19"/>
        <v>45</v>
      </c>
      <c r="G286" s="155">
        <f t="shared" si="19"/>
        <v>21</v>
      </c>
      <c r="H286" s="155">
        <f t="shared" si="19"/>
        <v>4</v>
      </c>
      <c r="I286" s="155">
        <f t="shared" si="19"/>
        <v>13</v>
      </c>
      <c r="J286" s="156">
        <f t="shared" si="19"/>
        <v>30</v>
      </c>
      <c r="K286" s="157">
        <f t="shared" si="19"/>
        <v>38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si="19"/>
        <v>44</v>
      </c>
      <c r="E287" s="155">
        <f t="shared" si="19"/>
        <v>30</v>
      </c>
      <c r="F287" s="155">
        <f t="shared" si="19"/>
        <v>26</v>
      </c>
      <c r="G287" s="155">
        <f t="shared" si="19"/>
        <v>12</v>
      </c>
      <c r="H287" s="155">
        <f t="shared" si="19"/>
        <v>27</v>
      </c>
      <c r="I287" s="155">
        <f t="shared" si="19"/>
        <v>16</v>
      </c>
      <c r="J287" s="156">
        <f t="shared" si="19"/>
        <v>15</v>
      </c>
      <c r="K287" s="157">
        <f t="shared" si="19"/>
        <v>50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si="19"/>
        <v>17</v>
      </c>
      <c r="E288" s="155">
        <f t="shared" si="19"/>
        <v>4</v>
      </c>
      <c r="F288" s="155">
        <f t="shared" si="19"/>
        <v>48</v>
      </c>
      <c r="G288" s="155">
        <f t="shared" si="19"/>
        <v>25</v>
      </c>
      <c r="H288" s="155">
        <f t="shared" si="19"/>
        <v>19</v>
      </c>
      <c r="I288" s="155">
        <f t="shared" si="19"/>
        <v>45</v>
      </c>
      <c r="J288" s="156">
        <f t="shared" si="19"/>
        <v>38</v>
      </c>
      <c r="K288" s="157">
        <f t="shared" si="19"/>
        <v>26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si="19"/>
        <v>34</v>
      </c>
      <c r="E289" s="155">
        <f t="shared" si="19"/>
        <v>21</v>
      </c>
      <c r="F289" s="155">
        <f t="shared" si="19"/>
        <v>32</v>
      </c>
      <c r="G289" s="155">
        <f t="shared" si="19"/>
        <v>41</v>
      </c>
      <c r="H289" s="155">
        <f t="shared" si="19"/>
        <v>40</v>
      </c>
      <c r="I289" s="155">
        <f t="shared" si="19"/>
        <v>30</v>
      </c>
      <c r="J289" s="156">
        <f t="shared" si="19"/>
        <v>20</v>
      </c>
      <c r="K289" s="157">
        <f t="shared" si="19"/>
        <v>15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si="19"/>
        <v>47</v>
      </c>
      <c r="E290" s="162">
        <f t="shared" si="19"/>
        <v>38</v>
      </c>
      <c r="F290" s="162">
        <f t="shared" si="19"/>
        <v>18</v>
      </c>
      <c r="G290" s="162">
        <f t="shared" si="19"/>
        <v>33</v>
      </c>
      <c r="H290" s="162">
        <f t="shared" si="19"/>
        <v>46</v>
      </c>
      <c r="I290" s="162">
        <f t="shared" si="19"/>
        <v>10</v>
      </c>
      <c r="J290" s="163">
        <f t="shared" si="19"/>
        <v>34</v>
      </c>
      <c r="K290" s="164">
        <f t="shared" si="19"/>
        <v>47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si="19"/>
        <v>49</v>
      </c>
      <c r="E291" s="155">
        <f t="shared" si="19"/>
        <v>45</v>
      </c>
      <c r="F291" s="155">
        <f t="shared" si="19"/>
        <v>28</v>
      </c>
      <c r="G291" s="155">
        <f t="shared" si="19"/>
        <v>47</v>
      </c>
      <c r="H291" s="155">
        <f t="shared" si="19"/>
        <v>28</v>
      </c>
      <c r="I291" s="155">
        <f t="shared" si="19"/>
        <v>8</v>
      </c>
      <c r="J291" s="156">
        <f t="shared" si="19"/>
        <v>44</v>
      </c>
      <c r="K291" s="157">
        <f t="shared" si="19"/>
        <v>5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si="19"/>
        <v>13</v>
      </c>
      <c r="E292" s="162">
        <f t="shared" si="19"/>
        <v>6</v>
      </c>
      <c r="F292" s="162">
        <f t="shared" si="19"/>
        <v>49</v>
      </c>
      <c r="G292" s="162">
        <f t="shared" si="19"/>
        <v>4</v>
      </c>
      <c r="H292" s="162">
        <f t="shared" si="19"/>
        <v>12</v>
      </c>
      <c r="I292" s="162">
        <f t="shared" si="19"/>
        <v>43</v>
      </c>
      <c r="J292" s="163">
        <f t="shared" si="19"/>
        <v>45</v>
      </c>
      <c r="K292" s="164">
        <f t="shared" si="19"/>
        <v>60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308" si="20">RANK(D225,D$208:D$270)</f>
        <v>18</v>
      </c>
      <c r="E293" s="155">
        <f t="shared" si="20"/>
        <v>33</v>
      </c>
      <c r="F293" s="155">
        <f t="shared" si="20"/>
        <v>53</v>
      </c>
      <c r="G293" s="155">
        <f t="shared" si="20"/>
        <v>14</v>
      </c>
      <c r="H293" s="155">
        <f t="shared" si="20"/>
        <v>50</v>
      </c>
      <c r="I293" s="155">
        <f t="shared" si="20"/>
        <v>9</v>
      </c>
      <c r="J293" s="156">
        <f t="shared" si="20"/>
        <v>46</v>
      </c>
      <c r="K293" s="157">
        <f t="shared" si="20"/>
        <v>42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si="20"/>
        <v>31</v>
      </c>
      <c r="E294" s="155">
        <f t="shared" si="20"/>
        <v>36</v>
      </c>
      <c r="F294" s="155">
        <f t="shared" si="20"/>
        <v>52</v>
      </c>
      <c r="G294" s="155">
        <f t="shared" si="20"/>
        <v>19</v>
      </c>
      <c r="H294" s="155">
        <f t="shared" si="20"/>
        <v>53</v>
      </c>
      <c r="I294" s="155">
        <f t="shared" si="20"/>
        <v>5</v>
      </c>
      <c r="J294" s="156">
        <f t="shared" si="20"/>
        <v>40</v>
      </c>
      <c r="K294" s="157">
        <f t="shared" si="20"/>
        <v>14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si="20"/>
        <v>16</v>
      </c>
      <c r="E295" s="155">
        <f t="shared" si="20"/>
        <v>46</v>
      </c>
      <c r="F295" s="155">
        <f t="shared" si="20"/>
        <v>47</v>
      </c>
      <c r="G295" s="155">
        <f t="shared" si="20"/>
        <v>13</v>
      </c>
      <c r="H295" s="155">
        <f t="shared" si="20"/>
        <v>59</v>
      </c>
      <c r="I295" s="155">
        <f t="shared" si="20"/>
        <v>32</v>
      </c>
      <c r="J295" s="156">
        <f t="shared" si="20"/>
        <v>37</v>
      </c>
      <c r="K295" s="157">
        <f t="shared" si="20"/>
        <v>41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si="20"/>
        <v>7</v>
      </c>
      <c r="E296" s="155">
        <f t="shared" si="20"/>
        <v>53</v>
      </c>
      <c r="F296" s="155">
        <f t="shared" si="20"/>
        <v>63</v>
      </c>
      <c r="G296" s="155">
        <f t="shared" si="20"/>
        <v>46</v>
      </c>
      <c r="H296" s="155">
        <f t="shared" si="20"/>
        <v>61</v>
      </c>
      <c r="I296" s="155">
        <f t="shared" si="20"/>
        <v>26</v>
      </c>
      <c r="J296" s="156">
        <f t="shared" si="20"/>
        <v>59</v>
      </c>
      <c r="K296" s="157">
        <f t="shared" si="20"/>
        <v>2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si="20"/>
        <v>8</v>
      </c>
      <c r="E297" s="155">
        <f t="shared" si="20"/>
        <v>5</v>
      </c>
      <c r="F297" s="155">
        <f t="shared" si="20"/>
        <v>50</v>
      </c>
      <c r="G297" s="155">
        <f t="shared" si="20"/>
        <v>7</v>
      </c>
      <c r="H297" s="155">
        <f t="shared" si="20"/>
        <v>13</v>
      </c>
      <c r="I297" s="155">
        <f t="shared" si="20"/>
        <v>34</v>
      </c>
      <c r="J297" s="156">
        <f t="shared" si="20"/>
        <v>42</v>
      </c>
      <c r="K297" s="157">
        <f t="shared" si="20"/>
        <v>59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si="20"/>
        <v>6</v>
      </c>
      <c r="E298" s="155">
        <f t="shared" si="20"/>
        <v>34</v>
      </c>
      <c r="F298" s="155">
        <f t="shared" si="20"/>
        <v>59</v>
      </c>
      <c r="G298" s="155">
        <f t="shared" si="20"/>
        <v>1</v>
      </c>
      <c r="H298" s="155">
        <f t="shared" si="20"/>
        <v>23</v>
      </c>
      <c r="I298" s="155">
        <f t="shared" si="20"/>
        <v>55</v>
      </c>
      <c r="J298" s="156">
        <f t="shared" si="20"/>
        <v>58</v>
      </c>
      <c r="K298" s="157">
        <f t="shared" si="20"/>
        <v>52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si="20"/>
        <v>30</v>
      </c>
      <c r="E299" s="155">
        <f t="shared" si="20"/>
        <v>52</v>
      </c>
      <c r="F299" s="155">
        <f t="shared" si="20"/>
        <v>44</v>
      </c>
      <c r="G299" s="155">
        <f t="shared" si="20"/>
        <v>24</v>
      </c>
      <c r="H299" s="155">
        <f t="shared" si="20"/>
        <v>17</v>
      </c>
      <c r="I299" s="155">
        <f t="shared" si="20"/>
        <v>6</v>
      </c>
      <c r="J299" s="156">
        <f t="shared" si="20"/>
        <v>35</v>
      </c>
      <c r="K299" s="157">
        <f t="shared" si="20"/>
        <v>35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si="20"/>
        <v>4</v>
      </c>
      <c r="E300" s="155">
        <f t="shared" si="20"/>
        <v>48</v>
      </c>
      <c r="F300" s="155">
        <f t="shared" si="20"/>
        <v>60</v>
      </c>
      <c r="G300" s="155">
        <f t="shared" si="20"/>
        <v>30</v>
      </c>
      <c r="H300" s="155">
        <f t="shared" si="20"/>
        <v>47</v>
      </c>
      <c r="I300" s="155">
        <f t="shared" si="20"/>
        <v>35</v>
      </c>
      <c r="J300" s="156">
        <f t="shared" si="20"/>
        <v>59</v>
      </c>
      <c r="K300" s="157">
        <f t="shared" si="20"/>
        <v>18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si="20"/>
        <v>22</v>
      </c>
      <c r="E301" s="167">
        <f t="shared" si="20"/>
        <v>35</v>
      </c>
      <c r="F301" s="167">
        <f t="shared" si="20"/>
        <v>51</v>
      </c>
      <c r="G301" s="167">
        <f t="shared" si="20"/>
        <v>8</v>
      </c>
      <c r="H301" s="167">
        <f t="shared" si="20"/>
        <v>32</v>
      </c>
      <c r="I301" s="167">
        <f t="shared" si="20"/>
        <v>47</v>
      </c>
      <c r="J301" s="168">
        <f t="shared" si="20"/>
        <v>48</v>
      </c>
      <c r="K301" s="169">
        <f t="shared" si="20"/>
        <v>22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si="20"/>
        <v>28</v>
      </c>
      <c r="E302" s="155">
        <f t="shared" si="20"/>
        <v>29</v>
      </c>
      <c r="F302" s="155">
        <f t="shared" si="20"/>
        <v>33</v>
      </c>
      <c r="G302" s="155">
        <f t="shared" si="20"/>
        <v>16</v>
      </c>
      <c r="H302" s="155">
        <f t="shared" si="20"/>
        <v>38</v>
      </c>
      <c r="I302" s="155">
        <f t="shared" si="20"/>
        <v>11</v>
      </c>
      <c r="J302" s="156">
        <f t="shared" si="20"/>
        <v>9</v>
      </c>
      <c r="K302" s="157">
        <f t="shared" si="20"/>
        <v>54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si="20"/>
        <v>20</v>
      </c>
      <c r="E303" s="155">
        <f t="shared" si="20"/>
        <v>27</v>
      </c>
      <c r="F303" s="155">
        <f t="shared" si="20"/>
        <v>38</v>
      </c>
      <c r="G303" s="155">
        <f t="shared" si="20"/>
        <v>20</v>
      </c>
      <c r="H303" s="155">
        <f t="shared" si="20"/>
        <v>20</v>
      </c>
      <c r="I303" s="155">
        <f t="shared" si="20"/>
        <v>20</v>
      </c>
      <c r="J303" s="156">
        <f t="shared" si="20"/>
        <v>18</v>
      </c>
      <c r="K303" s="157">
        <f t="shared" si="20"/>
        <v>48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si="20"/>
        <v>35</v>
      </c>
      <c r="E304" s="174">
        <f t="shared" si="20"/>
        <v>19</v>
      </c>
      <c r="F304" s="174">
        <f t="shared" si="20"/>
        <v>30</v>
      </c>
      <c r="G304" s="174">
        <f t="shared" si="20"/>
        <v>26</v>
      </c>
      <c r="H304" s="174">
        <f t="shared" si="20"/>
        <v>49</v>
      </c>
      <c r="I304" s="174">
        <f t="shared" si="20"/>
        <v>46</v>
      </c>
      <c r="J304" s="175">
        <f t="shared" si="20"/>
        <v>5</v>
      </c>
      <c r="K304" s="176">
        <f t="shared" si="20"/>
        <v>30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si="20"/>
        <v>2</v>
      </c>
      <c r="E305" s="155">
        <f t="shared" si="20"/>
        <v>23</v>
      </c>
      <c r="F305" s="155">
        <f t="shared" si="20"/>
        <v>62</v>
      </c>
      <c r="G305" s="155">
        <f t="shared" si="20"/>
        <v>17</v>
      </c>
      <c r="H305" s="155">
        <f t="shared" si="20"/>
        <v>45</v>
      </c>
      <c r="I305" s="155">
        <f t="shared" si="20"/>
        <v>60</v>
      </c>
      <c r="J305" s="156">
        <f t="shared" si="20"/>
        <v>59</v>
      </c>
      <c r="K305" s="157">
        <f t="shared" si="20"/>
        <v>45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si="20"/>
        <v>21</v>
      </c>
      <c r="E306" s="155">
        <f t="shared" si="20"/>
        <v>40</v>
      </c>
      <c r="F306" s="155">
        <f t="shared" si="20"/>
        <v>37</v>
      </c>
      <c r="G306" s="155">
        <f t="shared" si="20"/>
        <v>2</v>
      </c>
      <c r="H306" s="155">
        <f t="shared" si="20"/>
        <v>24</v>
      </c>
      <c r="I306" s="155">
        <f t="shared" si="20"/>
        <v>14</v>
      </c>
      <c r="J306" s="156">
        <f t="shared" si="20"/>
        <v>32</v>
      </c>
      <c r="K306" s="157">
        <f t="shared" si="20"/>
        <v>63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si="20"/>
        <v>15</v>
      </c>
      <c r="E307" s="155">
        <f t="shared" si="20"/>
        <v>41</v>
      </c>
      <c r="F307" s="155">
        <f t="shared" si="20"/>
        <v>54</v>
      </c>
      <c r="G307" s="155">
        <f t="shared" si="20"/>
        <v>15</v>
      </c>
      <c r="H307" s="155">
        <f t="shared" si="20"/>
        <v>29</v>
      </c>
      <c r="I307" s="155">
        <f t="shared" si="20"/>
        <v>31</v>
      </c>
      <c r="J307" s="156">
        <f t="shared" si="20"/>
        <v>50</v>
      </c>
      <c r="K307" s="157">
        <f t="shared" si="20"/>
        <v>21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si="20"/>
        <v>39</v>
      </c>
      <c r="E308" s="181">
        <f t="shared" si="20"/>
        <v>32</v>
      </c>
      <c r="F308" s="181">
        <f t="shared" si="20"/>
        <v>24</v>
      </c>
      <c r="G308" s="181">
        <f t="shared" si="20"/>
        <v>28</v>
      </c>
      <c r="H308" s="181">
        <f t="shared" si="20"/>
        <v>44</v>
      </c>
      <c r="I308" s="181">
        <f t="shared" si="20"/>
        <v>51</v>
      </c>
      <c r="J308" s="182">
        <f t="shared" si="20"/>
        <v>13</v>
      </c>
      <c r="K308" s="183">
        <f t="shared" si="20"/>
        <v>23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24" si="21">RANK(D241,D$208:D$270)</f>
        <v>32</v>
      </c>
      <c r="E309" s="155">
        <f t="shared" si="21"/>
        <v>24</v>
      </c>
      <c r="F309" s="155">
        <f t="shared" si="21"/>
        <v>35</v>
      </c>
      <c r="G309" s="155">
        <f t="shared" si="21"/>
        <v>18</v>
      </c>
      <c r="H309" s="155">
        <f t="shared" si="21"/>
        <v>33</v>
      </c>
      <c r="I309" s="155">
        <f t="shared" si="21"/>
        <v>36</v>
      </c>
      <c r="J309" s="156">
        <f t="shared" si="21"/>
        <v>17</v>
      </c>
      <c r="K309" s="157">
        <f t="shared" si="21"/>
        <v>29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si="21"/>
        <v>40</v>
      </c>
      <c r="E310" s="155">
        <f t="shared" si="21"/>
        <v>16</v>
      </c>
      <c r="F310" s="155">
        <f t="shared" si="21"/>
        <v>19</v>
      </c>
      <c r="G310" s="155">
        <f t="shared" si="21"/>
        <v>23</v>
      </c>
      <c r="H310" s="155">
        <f t="shared" si="21"/>
        <v>51</v>
      </c>
      <c r="I310" s="155">
        <f t="shared" si="21"/>
        <v>50</v>
      </c>
      <c r="J310" s="156">
        <f t="shared" si="21"/>
        <v>21</v>
      </c>
      <c r="K310" s="157">
        <f t="shared" si="21"/>
        <v>40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si="21"/>
        <v>26</v>
      </c>
      <c r="E311" s="181">
        <f t="shared" si="21"/>
        <v>31</v>
      </c>
      <c r="F311" s="181">
        <f t="shared" si="21"/>
        <v>41</v>
      </c>
      <c r="G311" s="181">
        <f t="shared" si="21"/>
        <v>32</v>
      </c>
      <c r="H311" s="181">
        <f t="shared" si="21"/>
        <v>26</v>
      </c>
      <c r="I311" s="181">
        <f t="shared" si="21"/>
        <v>41</v>
      </c>
      <c r="J311" s="182">
        <f t="shared" si="21"/>
        <v>22</v>
      </c>
      <c r="K311" s="183">
        <f t="shared" si="21"/>
        <v>12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si="21"/>
        <v>29</v>
      </c>
      <c r="E312" s="181">
        <f t="shared" si="21"/>
        <v>26</v>
      </c>
      <c r="F312" s="181">
        <f t="shared" si="21"/>
        <v>43</v>
      </c>
      <c r="G312" s="181">
        <f t="shared" si="21"/>
        <v>35</v>
      </c>
      <c r="H312" s="181">
        <f t="shared" si="21"/>
        <v>43</v>
      </c>
      <c r="I312" s="181">
        <f t="shared" si="21"/>
        <v>25</v>
      </c>
      <c r="J312" s="182">
        <f t="shared" si="21"/>
        <v>28</v>
      </c>
      <c r="K312" s="183">
        <f t="shared" si="21"/>
        <v>11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si="21"/>
        <v>25</v>
      </c>
      <c r="E313" s="155">
        <f t="shared" si="21"/>
        <v>22</v>
      </c>
      <c r="F313" s="155">
        <f t="shared" si="21"/>
        <v>42</v>
      </c>
      <c r="G313" s="155">
        <f t="shared" si="21"/>
        <v>3</v>
      </c>
      <c r="H313" s="155">
        <f t="shared" si="21"/>
        <v>15</v>
      </c>
      <c r="I313" s="155">
        <f t="shared" si="21"/>
        <v>37</v>
      </c>
      <c r="J313" s="156">
        <f t="shared" si="21"/>
        <v>27</v>
      </c>
      <c r="K313" s="157">
        <f t="shared" si="21"/>
        <v>56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si="21"/>
        <v>38</v>
      </c>
      <c r="E314" s="155">
        <f t="shared" si="21"/>
        <v>50</v>
      </c>
      <c r="F314" s="155">
        <f t="shared" si="21"/>
        <v>34</v>
      </c>
      <c r="G314" s="155">
        <f t="shared" si="21"/>
        <v>31</v>
      </c>
      <c r="H314" s="155">
        <f t="shared" si="21"/>
        <v>48</v>
      </c>
      <c r="I314" s="155">
        <f t="shared" si="21"/>
        <v>48</v>
      </c>
      <c r="J314" s="156">
        <f t="shared" si="21"/>
        <v>41</v>
      </c>
      <c r="K314" s="157">
        <f t="shared" si="21"/>
        <v>8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si="21"/>
        <v>12</v>
      </c>
      <c r="E315" s="188">
        <f t="shared" si="21"/>
        <v>15</v>
      </c>
      <c r="F315" s="188">
        <f t="shared" si="21"/>
        <v>36</v>
      </c>
      <c r="G315" s="188">
        <f t="shared" si="21"/>
        <v>10</v>
      </c>
      <c r="H315" s="188">
        <f t="shared" si="21"/>
        <v>37</v>
      </c>
      <c r="I315" s="188">
        <f t="shared" si="21"/>
        <v>56</v>
      </c>
      <c r="J315" s="189">
        <f t="shared" si="21"/>
        <v>10</v>
      </c>
      <c r="K315" s="190">
        <f t="shared" si="21"/>
        <v>55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si="21"/>
        <v>19</v>
      </c>
      <c r="E316" s="195">
        <f t="shared" si="21"/>
        <v>2</v>
      </c>
      <c r="F316" s="195">
        <f t="shared" si="21"/>
        <v>39</v>
      </c>
      <c r="G316" s="195">
        <f t="shared" si="21"/>
        <v>9</v>
      </c>
      <c r="H316" s="195">
        <f t="shared" si="21"/>
        <v>14</v>
      </c>
      <c r="I316" s="195">
        <f t="shared" si="21"/>
        <v>53</v>
      </c>
      <c r="J316" s="196">
        <f t="shared" si="21"/>
        <v>8</v>
      </c>
      <c r="K316" s="197">
        <f t="shared" si="21"/>
        <v>58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si="21"/>
        <v>1</v>
      </c>
      <c r="E317" s="155">
        <f t="shared" si="21"/>
        <v>3</v>
      </c>
      <c r="F317" s="155">
        <f t="shared" si="21"/>
        <v>61</v>
      </c>
      <c r="G317" s="155">
        <f t="shared" si="21"/>
        <v>51</v>
      </c>
      <c r="H317" s="155">
        <f t="shared" si="21"/>
        <v>55</v>
      </c>
      <c r="I317" s="155">
        <f t="shared" si="21"/>
        <v>57</v>
      </c>
      <c r="J317" s="156">
        <f t="shared" si="21"/>
        <v>59</v>
      </c>
      <c r="K317" s="157">
        <f t="shared" si="21"/>
        <v>16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si="21"/>
        <v>53</v>
      </c>
      <c r="E318" s="155">
        <f t="shared" si="21"/>
        <v>1</v>
      </c>
      <c r="F318" s="155">
        <f t="shared" si="21"/>
        <v>11</v>
      </c>
      <c r="G318" s="155">
        <f t="shared" si="21"/>
        <v>36</v>
      </c>
      <c r="H318" s="155">
        <f t="shared" si="21"/>
        <v>21</v>
      </c>
      <c r="I318" s="155">
        <f t="shared" si="21"/>
        <v>58</v>
      </c>
      <c r="J318" s="156">
        <f t="shared" si="21"/>
        <v>19</v>
      </c>
      <c r="K318" s="157">
        <f t="shared" si="21"/>
        <v>36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si="21"/>
        <v>57</v>
      </c>
      <c r="E319" s="155">
        <f t="shared" si="21"/>
        <v>54</v>
      </c>
      <c r="F319" s="155">
        <f t="shared" si="21"/>
        <v>8</v>
      </c>
      <c r="G319" s="155">
        <f t="shared" si="21"/>
        <v>52</v>
      </c>
      <c r="H319" s="155">
        <f t="shared" si="21"/>
        <v>58</v>
      </c>
      <c r="I319" s="155">
        <f t="shared" si="21"/>
        <v>12</v>
      </c>
      <c r="J319" s="156">
        <f t="shared" si="21"/>
        <v>29</v>
      </c>
      <c r="K319" s="157">
        <f t="shared" si="21"/>
        <v>20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si="21"/>
        <v>14</v>
      </c>
      <c r="E320" s="155">
        <f t="shared" si="21"/>
        <v>13</v>
      </c>
      <c r="F320" s="155">
        <f t="shared" si="21"/>
        <v>46</v>
      </c>
      <c r="G320" s="155">
        <f t="shared" si="21"/>
        <v>27</v>
      </c>
      <c r="H320" s="155">
        <f t="shared" si="21"/>
        <v>8</v>
      </c>
      <c r="I320" s="155">
        <f t="shared" si="21"/>
        <v>23</v>
      </c>
      <c r="J320" s="156">
        <f t="shared" si="21"/>
        <v>1</v>
      </c>
      <c r="K320" s="157">
        <f t="shared" si="21"/>
        <v>51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si="21"/>
        <v>23</v>
      </c>
      <c r="E321" s="155">
        <f t="shared" si="21"/>
        <v>18</v>
      </c>
      <c r="F321" s="155">
        <f t="shared" si="21"/>
        <v>23</v>
      </c>
      <c r="G321" s="155">
        <f t="shared" si="21"/>
        <v>49</v>
      </c>
      <c r="H321" s="155">
        <f t="shared" si="21"/>
        <v>9</v>
      </c>
      <c r="I321" s="155">
        <f t="shared" si="21"/>
        <v>38</v>
      </c>
      <c r="J321" s="156">
        <f t="shared" si="21"/>
        <v>2</v>
      </c>
      <c r="K321" s="157">
        <f t="shared" si="21"/>
        <v>46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si="21"/>
        <v>46</v>
      </c>
      <c r="E322" s="155">
        <f t="shared" si="21"/>
        <v>9</v>
      </c>
      <c r="F322" s="155">
        <f t="shared" si="21"/>
        <v>12</v>
      </c>
      <c r="G322" s="155">
        <f t="shared" si="21"/>
        <v>40</v>
      </c>
      <c r="H322" s="155">
        <f t="shared" si="21"/>
        <v>2</v>
      </c>
      <c r="I322" s="155">
        <f t="shared" si="21"/>
        <v>22</v>
      </c>
      <c r="J322" s="156">
        <f t="shared" si="21"/>
        <v>6</v>
      </c>
      <c r="K322" s="157">
        <f t="shared" si="21"/>
        <v>62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si="21"/>
        <v>11</v>
      </c>
      <c r="E323" s="155">
        <f t="shared" si="21"/>
        <v>10</v>
      </c>
      <c r="F323" s="155">
        <f t="shared" si="21"/>
        <v>20</v>
      </c>
      <c r="G323" s="155">
        <f t="shared" si="21"/>
        <v>53</v>
      </c>
      <c r="H323" s="155">
        <f t="shared" si="21"/>
        <v>52</v>
      </c>
      <c r="I323" s="155">
        <f t="shared" si="21"/>
        <v>17</v>
      </c>
      <c r="J323" s="156">
        <f t="shared" si="21"/>
        <v>4</v>
      </c>
      <c r="K323" s="157">
        <f t="shared" si="21"/>
        <v>39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si="21"/>
        <v>48</v>
      </c>
      <c r="E324" s="155">
        <f t="shared" si="21"/>
        <v>47</v>
      </c>
      <c r="F324" s="155">
        <f t="shared" si="21"/>
        <v>16</v>
      </c>
      <c r="G324" s="155">
        <f t="shared" si="21"/>
        <v>55</v>
      </c>
      <c r="H324" s="155">
        <f t="shared" si="21"/>
        <v>1</v>
      </c>
      <c r="I324" s="155">
        <f t="shared" si="21"/>
        <v>15</v>
      </c>
      <c r="J324" s="156">
        <f t="shared" si="21"/>
        <v>7</v>
      </c>
      <c r="K324" s="157">
        <f t="shared" si="21"/>
        <v>17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38" si="22">RANK(D257,D$208:D$270)</f>
        <v>58</v>
      </c>
      <c r="E325" s="155">
        <f t="shared" si="22"/>
        <v>61</v>
      </c>
      <c r="F325" s="155">
        <f t="shared" si="22"/>
        <v>10</v>
      </c>
      <c r="G325" s="155">
        <f t="shared" si="22"/>
        <v>58</v>
      </c>
      <c r="H325" s="155">
        <f t="shared" si="22"/>
        <v>11</v>
      </c>
      <c r="I325" s="155">
        <f t="shared" si="22"/>
        <v>2</v>
      </c>
      <c r="J325" s="156">
        <f t="shared" si="22"/>
        <v>24</v>
      </c>
      <c r="K325" s="157">
        <f t="shared" si="22"/>
        <v>7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si="22"/>
        <v>61</v>
      </c>
      <c r="E326" s="155">
        <f t="shared" si="22"/>
        <v>59</v>
      </c>
      <c r="F326" s="155">
        <f t="shared" si="22"/>
        <v>4</v>
      </c>
      <c r="G326" s="155">
        <f t="shared" si="22"/>
        <v>61</v>
      </c>
      <c r="H326" s="155">
        <f t="shared" si="22"/>
        <v>6</v>
      </c>
      <c r="I326" s="155">
        <f t="shared" si="22"/>
        <v>39</v>
      </c>
      <c r="J326" s="156">
        <f t="shared" si="22"/>
        <v>39</v>
      </c>
      <c r="K326" s="157">
        <f t="shared" si="22"/>
        <v>37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si="22"/>
        <v>55</v>
      </c>
      <c r="E327" s="155">
        <f t="shared" si="22"/>
        <v>60</v>
      </c>
      <c r="F327" s="155">
        <f t="shared" si="22"/>
        <v>7</v>
      </c>
      <c r="G327" s="155">
        <f t="shared" si="22"/>
        <v>59</v>
      </c>
      <c r="H327" s="155">
        <f t="shared" si="22"/>
        <v>31</v>
      </c>
      <c r="I327" s="155">
        <f t="shared" si="22"/>
        <v>3</v>
      </c>
      <c r="J327" s="156">
        <f t="shared" si="22"/>
        <v>36</v>
      </c>
      <c r="K327" s="157">
        <f t="shared" si="22"/>
        <v>32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si="22"/>
        <v>60</v>
      </c>
      <c r="E328" s="155">
        <f t="shared" si="22"/>
        <v>49</v>
      </c>
      <c r="F328" s="155">
        <f t="shared" si="22"/>
        <v>5</v>
      </c>
      <c r="G328" s="155">
        <f t="shared" si="22"/>
        <v>50</v>
      </c>
      <c r="H328" s="155">
        <f t="shared" si="22"/>
        <v>41</v>
      </c>
      <c r="I328" s="155">
        <f t="shared" si="22"/>
        <v>62</v>
      </c>
      <c r="J328" s="156">
        <f t="shared" si="22"/>
        <v>54</v>
      </c>
      <c r="K328" s="157">
        <f t="shared" si="22"/>
        <v>44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si="22"/>
        <v>59</v>
      </c>
      <c r="E329" s="155">
        <f t="shared" si="22"/>
        <v>56</v>
      </c>
      <c r="F329" s="155">
        <f t="shared" si="22"/>
        <v>3</v>
      </c>
      <c r="G329" s="155">
        <f t="shared" si="22"/>
        <v>57</v>
      </c>
      <c r="H329" s="155">
        <f t="shared" si="22"/>
        <v>39</v>
      </c>
      <c r="I329" s="155">
        <f t="shared" si="22"/>
        <v>19</v>
      </c>
      <c r="J329" s="156">
        <f t="shared" si="22"/>
        <v>43</v>
      </c>
      <c r="K329" s="157">
        <f t="shared" si="22"/>
        <v>57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si="22"/>
        <v>62</v>
      </c>
      <c r="E330" s="155">
        <f t="shared" si="22"/>
        <v>62</v>
      </c>
      <c r="F330" s="155">
        <f t="shared" si="22"/>
        <v>2</v>
      </c>
      <c r="G330" s="155">
        <f t="shared" si="22"/>
        <v>62</v>
      </c>
      <c r="H330" s="155">
        <f t="shared" si="22"/>
        <v>63</v>
      </c>
      <c r="I330" s="155">
        <f t="shared" si="22"/>
        <v>4</v>
      </c>
      <c r="J330" s="156">
        <f t="shared" si="22"/>
        <v>49</v>
      </c>
      <c r="K330" s="157">
        <f t="shared" si="22"/>
        <v>9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si="22"/>
        <v>63</v>
      </c>
      <c r="E331" s="155">
        <f t="shared" si="22"/>
        <v>63</v>
      </c>
      <c r="F331" s="155">
        <f t="shared" si="22"/>
        <v>1</v>
      </c>
      <c r="G331" s="155">
        <f t="shared" si="22"/>
        <v>63</v>
      </c>
      <c r="H331" s="155">
        <f t="shared" si="22"/>
        <v>3</v>
      </c>
      <c r="I331" s="155">
        <f t="shared" si="22"/>
        <v>63</v>
      </c>
      <c r="J331" s="156">
        <f t="shared" si="22"/>
        <v>53</v>
      </c>
      <c r="K331" s="157">
        <f t="shared" si="22"/>
        <v>1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si="22"/>
        <v>51</v>
      </c>
      <c r="E332" s="155">
        <f t="shared" si="22"/>
        <v>55</v>
      </c>
      <c r="F332" s="155">
        <f t="shared" si="22"/>
        <v>14</v>
      </c>
      <c r="G332" s="155">
        <f t="shared" si="22"/>
        <v>56</v>
      </c>
      <c r="H332" s="155">
        <f t="shared" si="22"/>
        <v>18</v>
      </c>
      <c r="I332" s="155">
        <f t="shared" si="22"/>
        <v>24</v>
      </c>
      <c r="J332" s="156">
        <f t="shared" si="22"/>
        <v>11</v>
      </c>
      <c r="K332" s="157">
        <f t="shared" si="22"/>
        <v>3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si="22"/>
        <v>56</v>
      </c>
      <c r="E333" s="155">
        <f t="shared" si="22"/>
        <v>58</v>
      </c>
      <c r="F333" s="155">
        <f t="shared" si="22"/>
        <v>6</v>
      </c>
      <c r="G333" s="155">
        <f t="shared" si="22"/>
        <v>60</v>
      </c>
      <c r="H333" s="155">
        <f t="shared" si="22"/>
        <v>60</v>
      </c>
      <c r="I333" s="155">
        <f t="shared" si="22"/>
        <v>1</v>
      </c>
      <c r="J333" s="156">
        <f t="shared" si="22"/>
        <v>59</v>
      </c>
      <c r="K333" s="157">
        <f t="shared" si="22"/>
        <v>49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si="22"/>
        <v>41</v>
      </c>
      <c r="E334" s="155">
        <f t="shared" si="22"/>
        <v>14</v>
      </c>
      <c r="F334" s="155">
        <f t="shared" si="22"/>
        <v>29</v>
      </c>
      <c r="G334" s="155">
        <f t="shared" si="22"/>
        <v>38</v>
      </c>
      <c r="H334" s="155">
        <f t="shared" si="22"/>
        <v>16</v>
      </c>
      <c r="I334" s="155">
        <f t="shared" si="22"/>
        <v>54</v>
      </c>
      <c r="J334" s="156">
        <f t="shared" si="22"/>
        <v>14</v>
      </c>
      <c r="K334" s="157">
        <f t="shared" si="22"/>
        <v>13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si="22"/>
        <v>27</v>
      </c>
      <c r="E335" s="155">
        <f t="shared" si="22"/>
        <v>20</v>
      </c>
      <c r="F335" s="155">
        <f t="shared" si="22"/>
        <v>31</v>
      </c>
      <c r="G335" s="155">
        <f t="shared" si="22"/>
        <v>45</v>
      </c>
      <c r="H335" s="155">
        <f t="shared" si="22"/>
        <v>7</v>
      </c>
      <c r="I335" s="155">
        <f t="shared" si="22"/>
        <v>27</v>
      </c>
      <c r="J335" s="156">
        <f t="shared" si="22"/>
        <v>3</v>
      </c>
      <c r="K335" s="157">
        <f t="shared" si="22"/>
        <v>34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si="22"/>
        <v>52</v>
      </c>
      <c r="E336" s="155">
        <f t="shared" si="22"/>
        <v>37</v>
      </c>
      <c r="F336" s="155">
        <f t="shared" si="22"/>
        <v>13</v>
      </c>
      <c r="G336" s="155">
        <f t="shared" si="22"/>
        <v>43</v>
      </c>
      <c r="H336" s="155">
        <f t="shared" si="22"/>
        <v>25</v>
      </c>
      <c r="I336" s="155">
        <f t="shared" si="22"/>
        <v>49</v>
      </c>
      <c r="J336" s="156">
        <f t="shared" si="22"/>
        <v>25</v>
      </c>
      <c r="K336" s="157">
        <f t="shared" si="22"/>
        <v>19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si="22"/>
        <v>33</v>
      </c>
      <c r="E337" s="155">
        <f t="shared" si="22"/>
        <v>8</v>
      </c>
      <c r="F337" s="155">
        <f t="shared" si="22"/>
        <v>25</v>
      </c>
      <c r="G337" s="155">
        <f t="shared" si="22"/>
        <v>44</v>
      </c>
      <c r="H337" s="155">
        <f t="shared" si="22"/>
        <v>5</v>
      </c>
      <c r="I337" s="155">
        <f t="shared" si="22"/>
        <v>29</v>
      </c>
      <c r="J337" s="156">
        <f t="shared" si="22"/>
        <v>16</v>
      </c>
      <c r="K337" s="157">
        <f t="shared" si="22"/>
        <v>43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si="22"/>
        <v>50</v>
      </c>
      <c r="E338" s="202">
        <f t="shared" si="22"/>
        <v>12</v>
      </c>
      <c r="F338" s="202">
        <f t="shared" si="22"/>
        <v>15</v>
      </c>
      <c r="G338" s="202">
        <f t="shared" si="22"/>
        <v>34</v>
      </c>
      <c r="H338" s="202">
        <f t="shared" si="22"/>
        <v>30</v>
      </c>
      <c r="I338" s="202">
        <f t="shared" si="22"/>
        <v>59</v>
      </c>
      <c r="J338" s="203">
        <f t="shared" si="22"/>
        <v>31</v>
      </c>
      <c r="K338" s="204">
        <f t="shared" si="22"/>
        <v>24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AECE-8847-424D-8454-0D96D732C8A3}">
  <sheetPr>
    <pageSetUpPr fitToPage="1"/>
  </sheetPr>
  <dimension ref="B1:M339"/>
  <sheetViews>
    <sheetView topLeftCell="A25" zoomScaleNormal="100" workbookViewId="0">
      <selection activeCell="H37" sqref="H37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126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274011537</v>
      </c>
      <c r="E4" s="50">
        <v>21997659</v>
      </c>
      <c r="F4" s="50">
        <v>6770882</v>
      </c>
      <c r="G4" s="50">
        <v>96885220</v>
      </c>
      <c r="H4" s="50">
        <v>24726174</v>
      </c>
      <c r="I4" s="50">
        <v>51261069</v>
      </c>
      <c r="J4" s="51">
        <v>8633662</v>
      </c>
      <c r="K4" s="52">
        <f>+L4-SUM(D4:I4)</f>
        <v>78025269</v>
      </c>
      <c r="L4" s="53">
        <v>553677810</v>
      </c>
      <c r="M4" s="54">
        <v>1314145</v>
      </c>
    </row>
    <row r="5" spans="2:13" x14ac:dyDescent="0.15">
      <c r="B5" s="5" t="s">
        <v>6</v>
      </c>
      <c r="C5" s="29" t="s">
        <v>7</v>
      </c>
      <c r="D5" s="26">
        <v>57888269</v>
      </c>
      <c r="E5" s="6">
        <v>6007795</v>
      </c>
      <c r="F5" s="6">
        <v>1807110</v>
      </c>
      <c r="G5" s="6">
        <v>19382864</v>
      </c>
      <c r="H5" s="6">
        <v>7110378</v>
      </c>
      <c r="I5" s="6">
        <v>7015900</v>
      </c>
      <c r="J5" s="23">
        <v>2316900</v>
      </c>
      <c r="K5" s="13">
        <f t="shared" ref="K5:K67" si="0">+L5-SUM(D5:I5)</f>
        <v>13357945</v>
      </c>
      <c r="L5" s="19">
        <v>112570261</v>
      </c>
      <c r="M5" s="16">
        <v>353301</v>
      </c>
    </row>
    <row r="6" spans="2:13" x14ac:dyDescent="0.15">
      <c r="B6" s="5" t="s">
        <v>8</v>
      </c>
      <c r="C6" s="29" t="s">
        <v>9</v>
      </c>
      <c r="D6" s="26">
        <v>31116750</v>
      </c>
      <c r="E6" s="6">
        <v>3564359</v>
      </c>
      <c r="F6" s="6">
        <v>5253301</v>
      </c>
      <c r="G6" s="6">
        <v>10536138</v>
      </c>
      <c r="H6" s="6">
        <v>4765065</v>
      </c>
      <c r="I6" s="6">
        <v>2149600</v>
      </c>
      <c r="J6" s="23">
        <v>1000000</v>
      </c>
      <c r="K6" s="13">
        <f t="shared" si="0"/>
        <v>12605051</v>
      </c>
      <c r="L6" s="19">
        <v>69990264</v>
      </c>
      <c r="M6" s="16">
        <v>196829</v>
      </c>
    </row>
    <row r="7" spans="2:13" x14ac:dyDescent="0.15">
      <c r="B7" s="5" t="s">
        <v>10</v>
      </c>
      <c r="C7" s="29" t="s">
        <v>11</v>
      </c>
      <c r="D7" s="26">
        <v>97414545</v>
      </c>
      <c r="E7" s="6">
        <v>9375274</v>
      </c>
      <c r="F7" s="6">
        <v>4632260</v>
      </c>
      <c r="G7" s="6">
        <v>41095222</v>
      </c>
      <c r="H7" s="6">
        <v>11790911</v>
      </c>
      <c r="I7" s="6">
        <v>15084678</v>
      </c>
      <c r="J7" s="23">
        <v>3836978</v>
      </c>
      <c r="K7" s="13">
        <f t="shared" si="0"/>
        <v>34209905</v>
      </c>
      <c r="L7" s="19">
        <v>213602795</v>
      </c>
      <c r="M7" s="16">
        <v>607105</v>
      </c>
    </row>
    <row r="8" spans="2:13" x14ac:dyDescent="0.15">
      <c r="B8" s="5" t="s">
        <v>12</v>
      </c>
      <c r="C8" s="29" t="s">
        <v>13</v>
      </c>
      <c r="D8" s="26">
        <v>10659727</v>
      </c>
      <c r="E8" s="6">
        <v>1426527</v>
      </c>
      <c r="F8" s="6">
        <v>4519981</v>
      </c>
      <c r="G8" s="6">
        <v>4147978</v>
      </c>
      <c r="H8" s="6">
        <v>1874968</v>
      </c>
      <c r="I8" s="6">
        <v>1698796</v>
      </c>
      <c r="J8" s="23">
        <v>921896</v>
      </c>
      <c r="K8" s="13">
        <f t="shared" si="0"/>
        <v>3392736</v>
      </c>
      <c r="L8" s="19">
        <v>27720713</v>
      </c>
      <c r="M8" s="16">
        <v>80936</v>
      </c>
    </row>
    <row r="9" spans="2:13" x14ac:dyDescent="0.15">
      <c r="B9" s="5" t="s">
        <v>14</v>
      </c>
      <c r="C9" s="29" t="s">
        <v>15</v>
      </c>
      <c r="D9" s="26">
        <v>9000801</v>
      </c>
      <c r="E9" s="6">
        <v>1122085</v>
      </c>
      <c r="F9" s="6">
        <v>7424286</v>
      </c>
      <c r="G9" s="6">
        <v>3497594</v>
      </c>
      <c r="H9" s="6">
        <v>1797758</v>
      </c>
      <c r="I9" s="6">
        <v>3035190</v>
      </c>
      <c r="J9" s="23">
        <v>840390</v>
      </c>
      <c r="K9" s="13">
        <f t="shared" si="0"/>
        <v>6000445</v>
      </c>
      <c r="L9" s="19">
        <v>31878159</v>
      </c>
      <c r="M9" s="16">
        <v>62005</v>
      </c>
    </row>
    <row r="10" spans="2:13" x14ac:dyDescent="0.15">
      <c r="B10" s="5" t="s">
        <v>16</v>
      </c>
      <c r="C10" s="29" t="s">
        <v>17</v>
      </c>
      <c r="D10" s="26">
        <v>53476843</v>
      </c>
      <c r="E10" s="6">
        <v>5499129</v>
      </c>
      <c r="F10" s="6">
        <v>1471623</v>
      </c>
      <c r="G10" s="6">
        <v>21088640</v>
      </c>
      <c r="H10" s="6">
        <v>6946864</v>
      </c>
      <c r="I10" s="6">
        <v>13670530</v>
      </c>
      <c r="J10" s="23">
        <v>2110930</v>
      </c>
      <c r="K10" s="13">
        <f t="shared" si="0"/>
        <v>16988481</v>
      </c>
      <c r="L10" s="19">
        <v>119142110</v>
      </c>
      <c r="M10" s="16">
        <v>344233</v>
      </c>
    </row>
    <row r="11" spans="2:13" x14ac:dyDescent="0.15">
      <c r="B11" s="5" t="s">
        <v>18</v>
      </c>
      <c r="C11" s="29" t="s">
        <v>19</v>
      </c>
      <c r="D11" s="26">
        <v>12190023</v>
      </c>
      <c r="E11" s="6">
        <v>1336663</v>
      </c>
      <c r="F11" s="6">
        <v>3601189</v>
      </c>
      <c r="G11" s="6">
        <v>4617174</v>
      </c>
      <c r="H11" s="6">
        <v>1664833</v>
      </c>
      <c r="I11" s="6">
        <v>2442356</v>
      </c>
      <c r="J11" s="23">
        <v>1092056</v>
      </c>
      <c r="K11" s="13">
        <f t="shared" si="0"/>
        <v>4547503</v>
      </c>
      <c r="L11" s="19">
        <v>30399741</v>
      </c>
      <c r="M11" s="16">
        <v>79553</v>
      </c>
    </row>
    <row r="12" spans="2:13" x14ac:dyDescent="0.15">
      <c r="B12" s="5" t="s">
        <v>20</v>
      </c>
      <c r="C12" s="29" t="s">
        <v>21</v>
      </c>
      <c r="D12" s="26">
        <v>15869262</v>
      </c>
      <c r="E12" s="6">
        <v>1937712</v>
      </c>
      <c r="F12" s="6">
        <v>5910435</v>
      </c>
      <c r="G12" s="6">
        <v>5749190</v>
      </c>
      <c r="H12" s="6">
        <v>2637057</v>
      </c>
      <c r="I12" s="6">
        <v>4003396</v>
      </c>
      <c r="J12" s="23">
        <v>1234296</v>
      </c>
      <c r="K12" s="13">
        <f t="shared" si="0"/>
        <v>8774195</v>
      </c>
      <c r="L12" s="19">
        <v>44881247</v>
      </c>
      <c r="M12" s="16">
        <v>113043</v>
      </c>
    </row>
    <row r="13" spans="2:13" x14ac:dyDescent="0.15">
      <c r="B13" s="5" t="s">
        <v>22</v>
      </c>
      <c r="C13" s="29" t="s">
        <v>23</v>
      </c>
      <c r="D13" s="26">
        <v>11465085</v>
      </c>
      <c r="E13" s="6">
        <v>1386825</v>
      </c>
      <c r="F13" s="6">
        <v>4104916</v>
      </c>
      <c r="G13" s="6">
        <v>4326657</v>
      </c>
      <c r="H13" s="6">
        <v>2138983</v>
      </c>
      <c r="I13" s="6">
        <v>1988694</v>
      </c>
      <c r="J13" s="23">
        <v>1002594</v>
      </c>
      <c r="K13" s="13">
        <f t="shared" si="0"/>
        <v>4411612</v>
      </c>
      <c r="L13" s="19">
        <v>29822772</v>
      </c>
      <c r="M13" s="16">
        <v>78243</v>
      </c>
    </row>
    <row r="14" spans="2:13" x14ac:dyDescent="0.15">
      <c r="B14" s="5" t="s">
        <v>24</v>
      </c>
      <c r="C14" s="29" t="s">
        <v>25</v>
      </c>
      <c r="D14" s="26">
        <v>13488359</v>
      </c>
      <c r="E14" s="6">
        <v>1605237</v>
      </c>
      <c r="F14" s="6">
        <v>2119642</v>
      </c>
      <c r="G14" s="6">
        <v>5361869</v>
      </c>
      <c r="H14" s="6">
        <v>2334484</v>
      </c>
      <c r="I14" s="6">
        <v>2888718</v>
      </c>
      <c r="J14" s="23">
        <v>961138</v>
      </c>
      <c r="K14" s="13">
        <f t="shared" si="0"/>
        <v>5417415</v>
      </c>
      <c r="L14" s="19">
        <v>33215724</v>
      </c>
      <c r="M14" s="16">
        <v>90348</v>
      </c>
    </row>
    <row r="15" spans="2:13" x14ac:dyDescent="0.15">
      <c r="B15" s="5" t="s">
        <v>26</v>
      </c>
      <c r="C15" s="29" t="s">
        <v>27</v>
      </c>
      <c r="D15" s="26">
        <v>28698782</v>
      </c>
      <c r="E15" s="6">
        <v>3679335</v>
      </c>
      <c r="F15" s="6">
        <v>9220061</v>
      </c>
      <c r="G15" s="6">
        <v>12657712</v>
      </c>
      <c r="H15" s="6">
        <v>5144166</v>
      </c>
      <c r="I15" s="6">
        <v>4720385</v>
      </c>
      <c r="J15" s="23">
        <v>3099285</v>
      </c>
      <c r="K15" s="13">
        <f t="shared" si="0"/>
        <v>9196823</v>
      </c>
      <c r="L15" s="19">
        <v>73317264</v>
      </c>
      <c r="M15" s="16">
        <v>234137</v>
      </c>
    </row>
    <row r="16" spans="2:13" x14ac:dyDescent="0.15">
      <c r="B16" s="5" t="s">
        <v>28</v>
      </c>
      <c r="C16" s="29" t="s">
        <v>29</v>
      </c>
      <c r="D16" s="26">
        <v>21839301</v>
      </c>
      <c r="E16" s="6">
        <v>2758382</v>
      </c>
      <c r="F16" s="6">
        <v>2158527</v>
      </c>
      <c r="G16" s="6">
        <v>6837111</v>
      </c>
      <c r="H16" s="6">
        <v>3065251</v>
      </c>
      <c r="I16" s="6">
        <v>2367789</v>
      </c>
      <c r="J16" s="23">
        <v>1456989</v>
      </c>
      <c r="K16" s="13">
        <f t="shared" si="0"/>
        <v>7431497</v>
      </c>
      <c r="L16" s="19">
        <v>46457858</v>
      </c>
      <c r="M16" s="16">
        <v>150719</v>
      </c>
    </row>
    <row r="17" spans="2:13" x14ac:dyDescent="0.15">
      <c r="B17" s="5" t="s">
        <v>30</v>
      </c>
      <c r="C17" s="29" t="s">
        <v>31</v>
      </c>
      <c r="D17" s="26">
        <v>7855243</v>
      </c>
      <c r="E17" s="6">
        <v>962255</v>
      </c>
      <c r="F17" s="6">
        <v>1956747</v>
      </c>
      <c r="G17" s="6">
        <v>2600823</v>
      </c>
      <c r="H17" s="6">
        <v>1213119</v>
      </c>
      <c r="I17" s="6">
        <v>1871998</v>
      </c>
      <c r="J17" s="23">
        <v>693898</v>
      </c>
      <c r="K17" s="13">
        <f t="shared" si="0"/>
        <v>3243643</v>
      </c>
      <c r="L17" s="19">
        <v>19703828</v>
      </c>
      <c r="M17" s="16">
        <v>54642</v>
      </c>
    </row>
    <row r="18" spans="2:13" x14ac:dyDescent="0.15">
      <c r="B18" s="69" t="s">
        <v>32</v>
      </c>
      <c r="C18" s="70" t="s">
        <v>33</v>
      </c>
      <c r="D18" s="71">
        <v>15316694</v>
      </c>
      <c r="E18" s="72">
        <v>1843974</v>
      </c>
      <c r="F18" s="72">
        <v>6423518</v>
      </c>
      <c r="G18" s="72">
        <v>5139015</v>
      </c>
      <c r="H18" s="72">
        <v>2532962</v>
      </c>
      <c r="I18" s="72">
        <v>3100957</v>
      </c>
      <c r="J18" s="73">
        <v>1340357</v>
      </c>
      <c r="K18" s="74">
        <f t="shared" si="0"/>
        <v>5521137</v>
      </c>
      <c r="L18" s="75">
        <v>39878257</v>
      </c>
      <c r="M18" s="76">
        <v>118395</v>
      </c>
    </row>
    <row r="19" spans="2:13" x14ac:dyDescent="0.15">
      <c r="B19" s="5" t="s">
        <v>34</v>
      </c>
      <c r="C19" s="29" t="s">
        <v>35</v>
      </c>
      <c r="D19" s="26">
        <v>19573466</v>
      </c>
      <c r="E19" s="6">
        <v>2444746</v>
      </c>
      <c r="F19" s="6">
        <v>6788653</v>
      </c>
      <c r="G19" s="6">
        <v>8190062</v>
      </c>
      <c r="H19" s="6">
        <v>3623225</v>
      </c>
      <c r="I19" s="6">
        <v>8783800</v>
      </c>
      <c r="J19" s="23">
        <v>1500000</v>
      </c>
      <c r="K19" s="13">
        <f t="shared" si="0"/>
        <v>10220496</v>
      </c>
      <c r="L19" s="19">
        <v>59624448</v>
      </c>
      <c r="M19" s="16">
        <v>143219</v>
      </c>
    </row>
    <row r="20" spans="2:13" x14ac:dyDescent="0.15">
      <c r="B20" s="69" t="s">
        <v>36</v>
      </c>
      <c r="C20" s="70" t="s">
        <v>37</v>
      </c>
      <c r="D20" s="71">
        <v>31521848</v>
      </c>
      <c r="E20" s="72">
        <v>3642491</v>
      </c>
      <c r="F20" s="72">
        <v>3164590</v>
      </c>
      <c r="G20" s="72">
        <v>10433607</v>
      </c>
      <c r="H20" s="72">
        <v>4604344</v>
      </c>
      <c r="I20" s="72">
        <v>4352600</v>
      </c>
      <c r="J20" s="73">
        <v>2129200</v>
      </c>
      <c r="K20" s="74">
        <f t="shared" si="0"/>
        <v>7641553</v>
      </c>
      <c r="L20" s="75">
        <v>65361033</v>
      </c>
      <c r="M20" s="76">
        <v>228779</v>
      </c>
    </row>
    <row r="21" spans="2:13" x14ac:dyDescent="0.15">
      <c r="B21" s="5" t="s">
        <v>38</v>
      </c>
      <c r="C21" s="29" t="s">
        <v>39</v>
      </c>
      <c r="D21" s="26">
        <v>37531953</v>
      </c>
      <c r="E21" s="6">
        <v>3933968</v>
      </c>
      <c r="F21" s="6">
        <v>2811031</v>
      </c>
      <c r="G21" s="6">
        <v>13840085</v>
      </c>
      <c r="H21" s="6">
        <v>4705286</v>
      </c>
      <c r="I21" s="6">
        <v>6802000</v>
      </c>
      <c r="J21" s="23">
        <v>2404900</v>
      </c>
      <c r="K21" s="13">
        <f t="shared" si="0"/>
        <v>11072441</v>
      </c>
      <c r="L21" s="19">
        <v>80696764</v>
      </c>
      <c r="M21" s="16">
        <v>249645</v>
      </c>
    </row>
    <row r="22" spans="2:13" x14ac:dyDescent="0.15">
      <c r="B22" s="5" t="s">
        <v>40</v>
      </c>
      <c r="C22" s="29" t="s">
        <v>41</v>
      </c>
      <c r="D22" s="26">
        <v>49566290</v>
      </c>
      <c r="E22" s="6">
        <v>5496242</v>
      </c>
      <c r="F22" s="6">
        <v>3634001</v>
      </c>
      <c r="G22" s="6">
        <v>18397465</v>
      </c>
      <c r="H22" s="6">
        <v>6892405</v>
      </c>
      <c r="I22" s="6">
        <v>7423500</v>
      </c>
      <c r="J22" s="23">
        <v>3686600</v>
      </c>
      <c r="K22" s="13">
        <f t="shared" si="0"/>
        <v>16522528</v>
      </c>
      <c r="L22" s="19">
        <v>107932431</v>
      </c>
      <c r="M22" s="16">
        <v>344528</v>
      </c>
    </row>
    <row r="23" spans="2:13" x14ac:dyDescent="0.15">
      <c r="B23" s="5" t="s">
        <v>42</v>
      </c>
      <c r="C23" s="29" t="s">
        <v>43</v>
      </c>
      <c r="D23" s="26">
        <v>11939794</v>
      </c>
      <c r="E23" s="6">
        <v>1161352</v>
      </c>
      <c r="F23" s="6">
        <v>1414875</v>
      </c>
      <c r="G23" s="6">
        <v>4556310</v>
      </c>
      <c r="H23" s="6">
        <v>1555612</v>
      </c>
      <c r="I23" s="6">
        <v>1199200</v>
      </c>
      <c r="J23" s="23">
        <v>777300</v>
      </c>
      <c r="K23" s="13">
        <f t="shared" si="0"/>
        <v>3924035</v>
      </c>
      <c r="L23" s="19">
        <v>25751178</v>
      </c>
      <c r="M23" s="16">
        <v>75679</v>
      </c>
    </row>
    <row r="24" spans="2:13" x14ac:dyDescent="0.15">
      <c r="B24" s="5" t="s">
        <v>44</v>
      </c>
      <c r="C24" s="29" t="s">
        <v>45</v>
      </c>
      <c r="D24" s="26">
        <v>29621965</v>
      </c>
      <c r="E24" s="6">
        <v>2469333</v>
      </c>
      <c r="F24" s="6">
        <v>49219</v>
      </c>
      <c r="G24" s="6">
        <v>10419191</v>
      </c>
      <c r="H24" s="6">
        <v>2953633</v>
      </c>
      <c r="I24" s="6">
        <v>3737000</v>
      </c>
      <c r="J24" s="23">
        <v>0</v>
      </c>
      <c r="K24" s="13">
        <f t="shared" si="0"/>
        <v>10323326</v>
      </c>
      <c r="L24" s="19">
        <v>59573667</v>
      </c>
      <c r="M24" s="16">
        <v>140642</v>
      </c>
    </row>
    <row r="25" spans="2:13" x14ac:dyDescent="0.15">
      <c r="B25" s="5" t="s">
        <v>46</v>
      </c>
      <c r="C25" s="29" t="s">
        <v>47</v>
      </c>
      <c r="D25" s="26">
        <v>21547923</v>
      </c>
      <c r="E25" s="6">
        <v>2420257</v>
      </c>
      <c r="F25" s="6">
        <v>1683130</v>
      </c>
      <c r="G25" s="6">
        <v>6533966</v>
      </c>
      <c r="H25" s="6">
        <v>3230591</v>
      </c>
      <c r="I25" s="6">
        <v>2515148</v>
      </c>
      <c r="J25" s="23">
        <v>1356648</v>
      </c>
      <c r="K25" s="13">
        <f t="shared" si="0"/>
        <v>4327083</v>
      </c>
      <c r="L25" s="19">
        <v>42258098</v>
      </c>
      <c r="M25" s="16">
        <v>147727</v>
      </c>
    </row>
    <row r="26" spans="2:13" x14ac:dyDescent="0.15">
      <c r="B26" s="5" t="s">
        <v>48</v>
      </c>
      <c r="C26" s="29" t="s">
        <v>49</v>
      </c>
      <c r="D26" s="26">
        <v>22978846</v>
      </c>
      <c r="E26" s="6">
        <v>2173348</v>
      </c>
      <c r="F26" s="6">
        <v>269761</v>
      </c>
      <c r="G26" s="6">
        <v>8157752</v>
      </c>
      <c r="H26" s="6">
        <v>3037272</v>
      </c>
      <c r="I26" s="6">
        <v>1709394</v>
      </c>
      <c r="J26" s="23">
        <v>137194</v>
      </c>
      <c r="K26" s="13">
        <f t="shared" si="0"/>
        <v>6106968</v>
      </c>
      <c r="L26" s="19">
        <v>44433341</v>
      </c>
      <c r="M26" s="16">
        <v>141802</v>
      </c>
    </row>
    <row r="27" spans="2:13" x14ac:dyDescent="0.15">
      <c r="B27" s="5" t="s">
        <v>50</v>
      </c>
      <c r="C27" s="29" t="s">
        <v>51</v>
      </c>
      <c r="D27" s="26">
        <v>11242820</v>
      </c>
      <c r="E27" s="6">
        <v>1082045</v>
      </c>
      <c r="F27" s="6">
        <v>1678238</v>
      </c>
      <c r="G27" s="6">
        <v>4295416</v>
      </c>
      <c r="H27" s="6">
        <v>1820955</v>
      </c>
      <c r="I27" s="6">
        <v>1812929</v>
      </c>
      <c r="J27" s="23">
        <v>840129</v>
      </c>
      <c r="K27" s="13">
        <f t="shared" si="0"/>
        <v>3902189</v>
      </c>
      <c r="L27" s="19">
        <v>25834592</v>
      </c>
      <c r="M27" s="16">
        <v>76474</v>
      </c>
    </row>
    <row r="28" spans="2:13" x14ac:dyDescent="0.15">
      <c r="B28" s="5" t="s">
        <v>52</v>
      </c>
      <c r="C28" s="29" t="s">
        <v>53</v>
      </c>
      <c r="D28" s="26">
        <v>15656638</v>
      </c>
      <c r="E28" s="6">
        <v>1319359</v>
      </c>
      <c r="F28" s="6">
        <v>118814</v>
      </c>
      <c r="G28" s="6">
        <v>4607984</v>
      </c>
      <c r="H28" s="6">
        <v>1866963</v>
      </c>
      <c r="I28" s="6">
        <v>1525700</v>
      </c>
      <c r="J28" s="23">
        <v>0</v>
      </c>
      <c r="K28" s="13">
        <f t="shared" si="0"/>
        <v>4728132</v>
      </c>
      <c r="L28" s="19">
        <v>29823590</v>
      </c>
      <c r="M28" s="16">
        <v>83810</v>
      </c>
    </row>
    <row r="29" spans="2:13" x14ac:dyDescent="0.15">
      <c r="B29" s="5" t="s">
        <v>54</v>
      </c>
      <c r="C29" s="29" t="s">
        <v>55</v>
      </c>
      <c r="D29" s="134">
        <v>24541343</v>
      </c>
      <c r="E29" s="135">
        <v>2625980</v>
      </c>
      <c r="F29" s="135">
        <v>2133508</v>
      </c>
      <c r="G29" s="135">
        <v>10242800</v>
      </c>
      <c r="H29" s="135">
        <v>3607818</v>
      </c>
      <c r="I29" s="135">
        <v>6003500</v>
      </c>
      <c r="J29" s="136">
        <v>1564700</v>
      </c>
      <c r="K29" s="137">
        <f t="shared" si="0"/>
        <v>8561768</v>
      </c>
      <c r="L29" s="143">
        <v>57716717</v>
      </c>
      <c r="M29" s="144">
        <v>165727</v>
      </c>
    </row>
    <row r="30" spans="2:13" x14ac:dyDescent="0.15">
      <c r="B30" s="69" t="s">
        <v>56</v>
      </c>
      <c r="C30" s="70" t="s">
        <v>57</v>
      </c>
      <c r="D30" s="71">
        <v>10372185</v>
      </c>
      <c r="E30" s="72">
        <v>1185048</v>
      </c>
      <c r="F30" s="72">
        <v>2200852</v>
      </c>
      <c r="G30" s="72">
        <v>3630071</v>
      </c>
      <c r="H30" s="72">
        <v>1594254</v>
      </c>
      <c r="I30" s="72">
        <v>2783542</v>
      </c>
      <c r="J30" s="73">
        <v>930942</v>
      </c>
      <c r="K30" s="74">
        <f t="shared" si="0"/>
        <v>3239344</v>
      </c>
      <c r="L30" s="75">
        <v>25005296</v>
      </c>
      <c r="M30" s="76">
        <v>75359</v>
      </c>
    </row>
    <row r="31" spans="2:13" x14ac:dyDescent="0.15">
      <c r="B31" s="5" t="s">
        <v>58</v>
      </c>
      <c r="C31" s="29" t="s">
        <v>59</v>
      </c>
      <c r="D31" s="26">
        <v>23212670</v>
      </c>
      <c r="E31" s="6">
        <v>2563100</v>
      </c>
      <c r="F31" s="6">
        <v>4855724</v>
      </c>
      <c r="G31" s="6">
        <v>8245648</v>
      </c>
      <c r="H31" s="6">
        <v>3545524</v>
      </c>
      <c r="I31" s="6">
        <v>2694747</v>
      </c>
      <c r="J31" s="23">
        <v>1425147</v>
      </c>
      <c r="K31" s="13">
        <f t="shared" si="0"/>
        <v>5727296</v>
      </c>
      <c r="L31" s="19">
        <v>50844709</v>
      </c>
      <c r="M31" s="16">
        <v>153066</v>
      </c>
    </row>
    <row r="32" spans="2:13" x14ac:dyDescent="0.15">
      <c r="B32" s="61" t="s">
        <v>60</v>
      </c>
      <c r="C32" s="62" t="s">
        <v>61</v>
      </c>
      <c r="D32" s="63">
        <v>8926424</v>
      </c>
      <c r="E32" s="64">
        <v>1071977</v>
      </c>
      <c r="F32" s="64">
        <v>2202702</v>
      </c>
      <c r="G32" s="64">
        <v>3055574</v>
      </c>
      <c r="H32" s="64">
        <v>1313354</v>
      </c>
      <c r="I32" s="64">
        <v>1743700</v>
      </c>
      <c r="J32" s="65">
        <v>940600</v>
      </c>
      <c r="K32" s="66">
        <f t="shared" si="0"/>
        <v>2967469</v>
      </c>
      <c r="L32" s="67">
        <v>21281200</v>
      </c>
      <c r="M32" s="68">
        <v>66171</v>
      </c>
    </row>
    <row r="33" spans="2:13" x14ac:dyDescent="0.15">
      <c r="B33" s="5" t="s">
        <v>62</v>
      </c>
      <c r="C33" s="29" t="s">
        <v>63</v>
      </c>
      <c r="D33" s="26">
        <v>17370097</v>
      </c>
      <c r="E33" s="6">
        <v>1594070</v>
      </c>
      <c r="F33" s="6">
        <v>41306</v>
      </c>
      <c r="G33" s="6">
        <v>5463942</v>
      </c>
      <c r="H33" s="6">
        <v>1856007</v>
      </c>
      <c r="I33" s="6">
        <v>1085300</v>
      </c>
      <c r="J33" s="23">
        <v>0</v>
      </c>
      <c r="K33" s="13">
        <f t="shared" si="0"/>
        <v>4869035</v>
      </c>
      <c r="L33" s="19">
        <v>32279757</v>
      </c>
      <c r="M33" s="16">
        <v>92131</v>
      </c>
    </row>
    <row r="34" spans="2:13" x14ac:dyDescent="0.15">
      <c r="B34" s="5" t="s">
        <v>64</v>
      </c>
      <c r="C34" s="29" t="s">
        <v>65</v>
      </c>
      <c r="D34" s="26">
        <v>15889232</v>
      </c>
      <c r="E34" s="6">
        <v>1578303</v>
      </c>
      <c r="F34" s="6">
        <v>2750232</v>
      </c>
      <c r="G34" s="6">
        <v>6439817</v>
      </c>
      <c r="H34" s="6">
        <v>2448664</v>
      </c>
      <c r="I34" s="6">
        <v>2919821</v>
      </c>
      <c r="J34" s="23">
        <v>1095821</v>
      </c>
      <c r="K34" s="13">
        <f t="shared" si="0"/>
        <v>2932809</v>
      </c>
      <c r="L34" s="19">
        <v>34958878</v>
      </c>
      <c r="M34" s="16">
        <v>111620</v>
      </c>
    </row>
    <row r="35" spans="2:13" x14ac:dyDescent="0.15">
      <c r="B35" s="5" t="s">
        <v>66</v>
      </c>
      <c r="C35" s="29" t="s">
        <v>67</v>
      </c>
      <c r="D35" s="26">
        <v>22633387</v>
      </c>
      <c r="E35" s="6">
        <v>2322737</v>
      </c>
      <c r="F35" s="6">
        <v>1078366</v>
      </c>
      <c r="G35" s="6">
        <v>9192756</v>
      </c>
      <c r="H35" s="6">
        <v>3142427</v>
      </c>
      <c r="I35" s="6">
        <v>4072887</v>
      </c>
      <c r="J35" s="23">
        <v>943687</v>
      </c>
      <c r="K35" s="13">
        <f t="shared" si="0"/>
        <v>8794262</v>
      </c>
      <c r="L35" s="19">
        <v>51236822</v>
      </c>
      <c r="M35" s="16">
        <v>142529</v>
      </c>
    </row>
    <row r="36" spans="2:13" x14ac:dyDescent="0.15">
      <c r="B36" s="77" t="s">
        <v>68</v>
      </c>
      <c r="C36" s="78" t="s">
        <v>69</v>
      </c>
      <c r="D36" s="79">
        <v>8174861</v>
      </c>
      <c r="E36" s="80">
        <v>972254</v>
      </c>
      <c r="F36" s="80">
        <v>2363965</v>
      </c>
      <c r="G36" s="80">
        <v>2764316</v>
      </c>
      <c r="H36" s="80">
        <v>1220699</v>
      </c>
      <c r="I36" s="80">
        <v>1212206</v>
      </c>
      <c r="J36" s="81">
        <v>774706</v>
      </c>
      <c r="K36" s="82">
        <f t="shared" si="0"/>
        <v>3607595</v>
      </c>
      <c r="L36" s="83">
        <v>20315896</v>
      </c>
      <c r="M36" s="84">
        <v>61570</v>
      </c>
    </row>
    <row r="37" spans="2:13" x14ac:dyDescent="0.15">
      <c r="B37" s="5" t="s">
        <v>70</v>
      </c>
      <c r="C37" s="29" t="s">
        <v>71</v>
      </c>
      <c r="D37" s="26">
        <v>13623905</v>
      </c>
      <c r="E37" s="6">
        <v>1610635</v>
      </c>
      <c r="F37" s="6">
        <v>2980652</v>
      </c>
      <c r="G37" s="6">
        <v>4778020</v>
      </c>
      <c r="H37" s="6">
        <v>2115534</v>
      </c>
      <c r="I37" s="6">
        <v>2388070</v>
      </c>
      <c r="J37" s="23">
        <v>1238420</v>
      </c>
      <c r="K37" s="13">
        <f t="shared" si="0"/>
        <v>5100406</v>
      </c>
      <c r="L37" s="19">
        <v>32597222</v>
      </c>
      <c r="M37" s="16">
        <v>101026</v>
      </c>
    </row>
    <row r="38" spans="2:13" x14ac:dyDescent="0.15">
      <c r="B38" s="5" t="s">
        <v>72</v>
      </c>
      <c r="C38" s="29" t="s">
        <v>73</v>
      </c>
      <c r="D38" s="26">
        <v>6748756</v>
      </c>
      <c r="E38" s="6">
        <v>857734</v>
      </c>
      <c r="F38" s="6">
        <v>2374021</v>
      </c>
      <c r="G38" s="6">
        <v>2464044</v>
      </c>
      <c r="H38" s="6">
        <v>1103590</v>
      </c>
      <c r="I38" s="6">
        <v>1141000</v>
      </c>
      <c r="J38" s="23">
        <v>591100</v>
      </c>
      <c r="K38" s="13">
        <f t="shared" si="0"/>
        <v>2503611</v>
      </c>
      <c r="L38" s="19">
        <v>17192756</v>
      </c>
      <c r="M38" s="16">
        <v>50886</v>
      </c>
    </row>
    <row r="39" spans="2:13" x14ac:dyDescent="0.15">
      <c r="B39" s="77" t="s">
        <v>74</v>
      </c>
      <c r="C39" s="78" t="s">
        <v>75</v>
      </c>
      <c r="D39" s="79">
        <v>10065010</v>
      </c>
      <c r="E39" s="80">
        <v>1131845</v>
      </c>
      <c r="F39" s="80">
        <v>1613409</v>
      </c>
      <c r="G39" s="80">
        <v>3668399</v>
      </c>
      <c r="H39" s="80">
        <v>1493276</v>
      </c>
      <c r="I39" s="80">
        <v>1687038</v>
      </c>
      <c r="J39" s="81">
        <v>859838</v>
      </c>
      <c r="K39" s="82">
        <f t="shared" si="0"/>
        <v>3497517</v>
      </c>
      <c r="L39" s="83">
        <v>23156494</v>
      </c>
      <c r="M39" s="84">
        <v>69935</v>
      </c>
    </row>
    <row r="40" spans="2:13" x14ac:dyDescent="0.15">
      <c r="B40" s="77" t="s">
        <v>76</v>
      </c>
      <c r="C40" s="78" t="s">
        <v>77</v>
      </c>
      <c r="D40" s="79">
        <v>8408396</v>
      </c>
      <c r="E40" s="80">
        <v>981920</v>
      </c>
      <c r="F40" s="80">
        <v>1251472</v>
      </c>
      <c r="G40" s="80">
        <v>2790380</v>
      </c>
      <c r="H40" s="80">
        <v>1239373</v>
      </c>
      <c r="I40" s="80">
        <v>952393</v>
      </c>
      <c r="J40" s="81">
        <v>652793</v>
      </c>
      <c r="K40" s="82">
        <f t="shared" si="0"/>
        <v>3389885</v>
      </c>
      <c r="L40" s="83">
        <v>19013819</v>
      </c>
      <c r="M40" s="84">
        <v>55696</v>
      </c>
    </row>
    <row r="41" spans="2:13" x14ac:dyDescent="0.15">
      <c r="B41" s="5" t="s">
        <v>78</v>
      </c>
      <c r="C41" s="29" t="s">
        <v>79</v>
      </c>
      <c r="D41" s="26">
        <v>9792898</v>
      </c>
      <c r="E41" s="6">
        <v>1127325</v>
      </c>
      <c r="F41" s="6">
        <v>1500789</v>
      </c>
      <c r="G41" s="6">
        <v>4836222</v>
      </c>
      <c r="H41" s="6">
        <v>1556274</v>
      </c>
      <c r="I41" s="6">
        <v>4824749</v>
      </c>
      <c r="J41" s="23">
        <v>789749</v>
      </c>
      <c r="K41" s="13">
        <f t="shared" si="0"/>
        <v>2758193</v>
      </c>
      <c r="L41" s="19">
        <v>26396450</v>
      </c>
      <c r="M41" s="16">
        <v>73050</v>
      </c>
    </row>
    <row r="42" spans="2:13" x14ac:dyDescent="0.15">
      <c r="B42" s="5">
        <v>39</v>
      </c>
      <c r="C42" s="29" t="s">
        <v>80</v>
      </c>
      <c r="D42" s="26">
        <v>16633656</v>
      </c>
      <c r="E42" s="6">
        <v>1740840</v>
      </c>
      <c r="F42" s="6">
        <v>3963591</v>
      </c>
      <c r="G42" s="6">
        <v>6403123</v>
      </c>
      <c r="H42" s="6">
        <v>2502480</v>
      </c>
      <c r="I42" s="6">
        <v>2110799</v>
      </c>
      <c r="J42" s="23">
        <v>1341799</v>
      </c>
      <c r="K42" s="13">
        <f t="shared" si="0"/>
        <v>5721205</v>
      </c>
      <c r="L42" s="19">
        <v>39075694</v>
      </c>
      <c r="M42" s="16">
        <v>114306</v>
      </c>
    </row>
    <row r="43" spans="2:13" x14ac:dyDescent="0.15">
      <c r="B43" s="7">
        <v>40</v>
      </c>
      <c r="C43" s="55" t="s">
        <v>81</v>
      </c>
      <c r="D43" s="56">
        <v>7345157</v>
      </c>
      <c r="E43" s="8">
        <v>801113</v>
      </c>
      <c r="F43" s="8">
        <v>1248800</v>
      </c>
      <c r="G43" s="8">
        <v>2143655</v>
      </c>
      <c r="H43" s="8">
        <v>993612</v>
      </c>
      <c r="I43" s="8">
        <v>900200</v>
      </c>
      <c r="J43" s="57">
        <v>630300</v>
      </c>
      <c r="K43" s="58">
        <f t="shared" si="0"/>
        <v>1727606</v>
      </c>
      <c r="L43" s="59">
        <v>15160143</v>
      </c>
      <c r="M43" s="60">
        <v>52404</v>
      </c>
    </row>
    <row r="44" spans="2:13" x14ac:dyDescent="0.15">
      <c r="B44" s="32">
        <v>41</v>
      </c>
      <c r="C44" s="33" t="s">
        <v>82</v>
      </c>
      <c r="D44" s="34">
        <v>5814427</v>
      </c>
      <c r="E44" s="35">
        <v>747002</v>
      </c>
      <c r="F44" s="35">
        <v>861428</v>
      </c>
      <c r="G44" s="35">
        <v>1481775</v>
      </c>
      <c r="H44" s="35">
        <v>875298</v>
      </c>
      <c r="I44" s="35">
        <v>744634</v>
      </c>
      <c r="J44" s="36">
        <v>483834</v>
      </c>
      <c r="K44" s="37">
        <f t="shared" si="0"/>
        <v>1572078</v>
      </c>
      <c r="L44" s="38">
        <v>12096642</v>
      </c>
      <c r="M44" s="39">
        <v>44830</v>
      </c>
    </row>
    <row r="45" spans="2:13" x14ac:dyDescent="0.15">
      <c r="B45" s="5">
        <v>42</v>
      </c>
      <c r="C45" s="29" t="s">
        <v>83</v>
      </c>
      <c r="D45" s="26">
        <v>7623582</v>
      </c>
      <c r="E45" s="6">
        <v>817959</v>
      </c>
      <c r="F45" s="6">
        <v>38972</v>
      </c>
      <c r="G45" s="6">
        <v>1256782</v>
      </c>
      <c r="H45" s="6">
        <v>774429</v>
      </c>
      <c r="I45" s="6">
        <v>728900</v>
      </c>
      <c r="J45" s="23">
        <v>0</v>
      </c>
      <c r="K45" s="13">
        <f t="shared" si="0"/>
        <v>2360433</v>
      </c>
      <c r="L45" s="19">
        <v>13601057</v>
      </c>
      <c r="M45" s="16">
        <v>38191</v>
      </c>
    </row>
    <row r="46" spans="2:13" x14ac:dyDescent="0.15">
      <c r="B46" s="5">
        <v>43</v>
      </c>
      <c r="C46" s="29" t="s">
        <v>84</v>
      </c>
      <c r="D46" s="26">
        <v>3562965</v>
      </c>
      <c r="E46" s="6">
        <v>606411</v>
      </c>
      <c r="F46" s="6">
        <v>2113053</v>
      </c>
      <c r="G46" s="6">
        <v>1008464</v>
      </c>
      <c r="H46" s="6">
        <v>713072</v>
      </c>
      <c r="I46" s="6">
        <v>485747</v>
      </c>
      <c r="J46" s="23">
        <v>377547</v>
      </c>
      <c r="K46" s="13">
        <f t="shared" si="0"/>
        <v>1819915</v>
      </c>
      <c r="L46" s="19">
        <v>10309627</v>
      </c>
      <c r="M46" s="16">
        <v>33551</v>
      </c>
    </row>
    <row r="47" spans="2:13" x14ac:dyDescent="0.15">
      <c r="B47" s="5">
        <v>44</v>
      </c>
      <c r="C47" s="29" t="s">
        <v>85</v>
      </c>
      <c r="D47" s="26">
        <v>1342114</v>
      </c>
      <c r="E47" s="6">
        <v>182821</v>
      </c>
      <c r="F47" s="6">
        <v>1208928</v>
      </c>
      <c r="G47" s="6">
        <v>312630</v>
      </c>
      <c r="H47" s="6">
        <v>257496</v>
      </c>
      <c r="I47" s="6">
        <v>312924</v>
      </c>
      <c r="J47" s="23">
        <v>146924</v>
      </c>
      <c r="K47" s="13">
        <f t="shared" si="0"/>
        <v>929106</v>
      </c>
      <c r="L47" s="19">
        <v>4546019</v>
      </c>
      <c r="M47" s="16">
        <v>11567</v>
      </c>
    </row>
    <row r="48" spans="2:13" x14ac:dyDescent="0.15">
      <c r="B48" s="5">
        <v>45</v>
      </c>
      <c r="C48" s="29" t="s">
        <v>86</v>
      </c>
      <c r="D48" s="26">
        <v>3162184</v>
      </c>
      <c r="E48" s="6">
        <v>349796</v>
      </c>
      <c r="F48" s="6">
        <v>329871</v>
      </c>
      <c r="G48" s="6">
        <v>951000</v>
      </c>
      <c r="H48" s="6">
        <v>484621</v>
      </c>
      <c r="I48" s="6">
        <v>362026</v>
      </c>
      <c r="J48" s="23">
        <v>236726</v>
      </c>
      <c r="K48" s="13">
        <f t="shared" si="0"/>
        <v>916695</v>
      </c>
      <c r="L48" s="19">
        <v>6556193</v>
      </c>
      <c r="M48" s="16">
        <v>19294</v>
      </c>
    </row>
    <row r="49" spans="2:13" x14ac:dyDescent="0.15">
      <c r="B49" s="5">
        <v>46</v>
      </c>
      <c r="C49" s="29" t="s">
        <v>87</v>
      </c>
      <c r="D49" s="26">
        <v>2819467</v>
      </c>
      <c r="E49" s="6">
        <v>327695</v>
      </c>
      <c r="F49" s="6">
        <v>761069</v>
      </c>
      <c r="G49" s="6">
        <v>744240</v>
      </c>
      <c r="H49" s="6">
        <v>502805</v>
      </c>
      <c r="I49" s="6">
        <v>747142</v>
      </c>
      <c r="J49" s="23">
        <v>257442</v>
      </c>
      <c r="K49" s="13">
        <f t="shared" si="0"/>
        <v>889860</v>
      </c>
      <c r="L49" s="19">
        <v>6792278</v>
      </c>
      <c r="M49" s="16">
        <v>17890</v>
      </c>
    </row>
    <row r="50" spans="2:13" x14ac:dyDescent="0.15">
      <c r="B50" s="5">
        <v>47</v>
      </c>
      <c r="C50" s="29" t="s">
        <v>88</v>
      </c>
      <c r="D50" s="26">
        <v>3662211</v>
      </c>
      <c r="E50" s="6">
        <v>506876</v>
      </c>
      <c r="F50" s="6">
        <v>1757991</v>
      </c>
      <c r="G50" s="6">
        <v>846774</v>
      </c>
      <c r="H50" s="6">
        <v>698127</v>
      </c>
      <c r="I50" s="6">
        <v>566002</v>
      </c>
      <c r="J50" s="23">
        <v>406902</v>
      </c>
      <c r="K50" s="13">
        <f t="shared" si="0"/>
        <v>1029051</v>
      </c>
      <c r="L50" s="19">
        <v>9067032</v>
      </c>
      <c r="M50" s="16">
        <v>29628</v>
      </c>
    </row>
    <row r="51" spans="2:13" x14ac:dyDescent="0.15">
      <c r="B51" s="5">
        <v>48</v>
      </c>
      <c r="C51" s="29" t="s">
        <v>89</v>
      </c>
      <c r="D51" s="26">
        <v>3421366</v>
      </c>
      <c r="E51" s="6">
        <v>395667</v>
      </c>
      <c r="F51" s="6">
        <v>933184</v>
      </c>
      <c r="G51" s="6">
        <v>575929</v>
      </c>
      <c r="H51" s="6">
        <v>444598</v>
      </c>
      <c r="I51" s="6">
        <v>330499</v>
      </c>
      <c r="J51" s="23">
        <v>269799</v>
      </c>
      <c r="K51" s="13">
        <f t="shared" si="0"/>
        <v>1055984</v>
      </c>
      <c r="L51" s="19">
        <v>7157227</v>
      </c>
      <c r="M51" s="16">
        <v>19952</v>
      </c>
    </row>
    <row r="52" spans="2:13" x14ac:dyDescent="0.15">
      <c r="B52" s="5">
        <v>49</v>
      </c>
      <c r="C52" s="29" t="s">
        <v>90</v>
      </c>
      <c r="D52" s="26">
        <v>2800789</v>
      </c>
      <c r="E52" s="6">
        <v>315179</v>
      </c>
      <c r="F52" s="6">
        <v>1266969</v>
      </c>
      <c r="G52" s="6">
        <v>477326</v>
      </c>
      <c r="H52" s="6">
        <v>889341</v>
      </c>
      <c r="I52" s="6">
        <v>325669</v>
      </c>
      <c r="J52" s="23">
        <v>267975</v>
      </c>
      <c r="K52" s="13">
        <f t="shared" si="0"/>
        <v>1048962</v>
      </c>
      <c r="L52" s="19">
        <v>7124235</v>
      </c>
      <c r="M52" s="16">
        <v>18920</v>
      </c>
    </row>
    <row r="53" spans="2:13" x14ac:dyDescent="0.15">
      <c r="B53" s="5">
        <v>50</v>
      </c>
      <c r="C53" s="29" t="s">
        <v>91</v>
      </c>
      <c r="D53" s="26">
        <v>1766168</v>
      </c>
      <c r="E53" s="6">
        <v>218364</v>
      </c>
      <c r="F53" s="6">
        <v>1303353</v>
      </c>
      <c r="G53" s="6">
        <v>517820</v>
      </c>
      <c r="H53" s="6">
        <v>424113</v>
      </c>
      <c r="I53" s="6">
        <v>621436</v>
      </c>
      <c r="J53" s="23">
        <v>205636</v>
      </c>
      <c r="K53" s="13">
        <f t="shared" si="0"/>
        <v>940360</v>
      </c>
      <c r="L53" s="19">
        <v>5791614</v>
      </c>
      <c r="M53" s="16">
        <v>13657</v>
      </c>
    </row>
    <row r="54" spans="2:13" x14ac:dyDescent="0.15">
      <c r="B54" s="5">
        <v>51</v>
      </c>
      <c r="C54" s="29" t="s">
        <v>92</v>
      </c>
      <c r="D54" s="26">
        <v>1342941</v>
      </c>
      <c r="E54" s="6">
        <v>204225</v>
      </c>
      <c r="F54" s="6">
        <v>2047383</v>
      </c>
      <c r="G54" s="6">
        <v>466041</v>
      </c>
      <c r="H54" s="6">
        <v>356653</v>
      </c>
      <c r="I54" s="6">
        <v>326909</v>
      </c>
      <c r="J54" s="23">
        <v>154609</v>
      </c>
      <c r="K54" s="13">
        <f t="shared" si="0"/>
        <v>768511</v>
      </c>
      <c r="L54" s="19">
        <v>5512663</v>
      </c>
      <c r="M54" s="16">
        <v>11069</v>
      </c>
    </row>
    <row r="55" spans="2:13" x14ac:dyDescent="0.15">
      <c r="B55" s="5">
        <v>52</v>
      </c>
      <c r="C55" s="29" t="s">
        <v>93</v>
      </c>
      <c r="D55" s="26">
        <v>1162411</v>
      </c>
      <c r="E55" s="6">
        <v>139657</v>
      </c>
      <c r="F55" s="6">
        <v>1071161</v>
      </c>
      <c r="G55" s="6">
        <v>269907</v>
      </c>
      <c r="H55" s="6">
        <v>253485</v>
      </c>
      <c r="I55" s="6">
        <v>322902</v>
      </c>
      <c r="J55" s="23">
        <v>119902</v>
      </c>
      <c r="K55" s="13">
        <f t="shared" si="0"/>
        <v>508365</v>
      </c>
      <c r="L55" s="19">
        <v>3727888</v>
      </c>
      <c r="M55" s="16">
        <v>8194</v>
      </c>
    </row>
    <row r="56" spans="2:13" x14ac:dyDescent="0.15">
      <c r="B56" s="5">
        <v>53</v>
      </c>
      <c r="C56" s="29" t="s">
        <v>94</v>
      </c>
      <c r="D56" s="26">
        <v>1077231</v>
      </c>
      <c r="E56" s="6">
        <v>179767</v>
      </c>
      <c r="F56" s="6">
        <v>1495319</v>
      </c>
      <c r="G56" s="6">
        <v>374679</v>
      </c>
      <c r="H56" s="6">
        <v>336214</v>
      </c>
      <c r="I56" s="6">
        <v>170000</v>
      </c>
      <c r="J56" s="23">
        <v>112700</v>
      </c>
      <c r="K56" s="13">
        <f t="shared" si="0"/>
        <v>701960</v>
      </c>
      <c r="L56" s="19">
        <v>4335170</v>
      </c>
      <c r="M56" s="16">
        <v>9677</v>
      </c>
    </row>
    <row r="57" spans="2:13" x14ac:dyDescent="0.15">
      <c r="B57" s="5">
        <v>54</v>
      </c>
      <c r="C57" s="29" t="s">
        <v>95</v>
      </c>
      <c r="D57" s="26">
        <v>841948</v>
      </c>
      <c r="E57" s="6">
        <v>124171</v>
      </c>
      <c r="F57" s="6">
        <v>1231772</v>
      </c>
      <c r="G57" s="6">
        <v>265671</v>
      </c>
      <c r="H57" s="6">
        <v>212375</v>
      </c>
      <c r="I57" s="6">
        <v>206672</v>
      </c>
      <c r="J57" s="23">
        <v>89572</v>
      </c>
      <c r="K57" s="13">
        <f t="shared" si="0"/>
        <v>388876</v>
      </c>
      <c r="L57" s="19">
        <v>3271485</v>
      </c>
      <c r="M57" s="16">
        <v>7022</v>
      </c>
    </row>
    <row r="58" spans="2:13" x14ac:dyDescent="0.15">
      <c r="B58" s="5">
        <v>55</v>
      </c>
      <c r="C58" s="29" t="s">
        <v>96</v>
      </c>
      <c r="D58" s="26">
        <v>1282997</v>
      </c>
      <c r="E58" s="6">
        <v>214359</v>
      </c>
      <c r="F58" s="6">
        <v>3039643</v>
      </c>
      <c r="G58" s="6">
        <v>450086</v>
      </c>
      <c r="H58" s="6">
        <v>373616</v>
      </c>
      <c r="I58" s="6">
        <v>812407</v>
      </c>
      <c r="J58" s="23">
        <v>150607</v>
      </c>
      <c r="K58" s="13">
        <f t="shared" si="0"/>
        <v>1132550</v>
      </c>
      <c r="L58" s="19">
        <v>7305658</v>
      </c>
      <c r="M58" s="16">
        <v>11459</v>
      </c>
    </row>
    <row r="59" spans="2:13" x14ac:dyDescent="0.15">
      <c r="B59" s="5">
        <v>56</v>
      </c>
      <c r="C59" s="29" t="s">
        <v>97</v>
      </c>
      <c r="D59" s="26">
        <v>244128</v>
      </c>
      <c r="E59" s="6">
        <v>46192</v>
      </c>
      <c r="F59" s="6">
        <v>1153627</v>
      </c>
      <c r="G59" s="6">
        <v>90008</v>
      </c>
      <c r="H59" s="6">
        <v>141002</v>
      </c>
      <c r="I59" s="6">
        <v>76400</v>
      </c>
      <c r="J59" s="23">
        <v>39900</v>
      </c>
      <c r="K59" s="13">
        <f t="shared" si="0"/>
        <v>587644</v>
      </c>
      <c r="L59" s="19">
        <v>2339001</v>
      </c>
      <c r="M59" s="16">
        <v>2753</v>
      </c>
    </row>
    <row r="60" spans="2:13" x14ac:dyDescent="0.15">
      <c r="B60" s="5">
        <v>57</v>
      </c>
      <c r="C60" s="29" t="s">
        <v>98</v>
      </c>
      <c r="D60" s="26">
        <v>1797975</v>
      </c>
      <c r="E60" s="6">
        <v>210178</v>
      </c>
      <c r="F60" s="6">
        <v>935605</v>
      </c>
      <c r="G60" s="6">
        <v>465693</v>
      </c>
      <c r="H60" s="6">
        <v>397145</v>
      </c>
      <c r="I60" s="6">
        <v>611400</v>
      </c>
      <c r="J60" s="23">
        <v>190900</v>
      </c>
      <c r="K60" s="13">
        <f t="shared" si="0"/>
        <v>1187057</v>
      </c>
      <c r="L60" s="19">
        <v>5605053</v>
      </c>
      <c r="M60" s="16">
        <v>11205</v>
      </c>
    </row>
    <row r="61" spans="2:13" x14ac:dyDescent="0.15">
      <c r="B61" s="5">
        <v>58</v>
      </c>
      <c r="C61" s="29" t="s">
        <v>99</v>
      </c>
      <c r="D61" s="26">
        <v>1838417</v>
      </c>
      <c r="E61" s="6">
        <v>244387</v>
      </c>
      <c r="F61" s="6">
        <v>1840196</v>
      </c>
      <c r="G61" s="6">
        <v>456099</v>
      </c>
      <c r="H61" s="6">
        <v>306759</v>
      </c>
      <c r="I61" s="6">
        <v>366700</v>
      </c>
      <c r="J61" s="23">
        <v>0</v>
      </c>
      <c r="K61" s="13">
        <f t="shared" si="0"/>
        <v>914298</v>
      </c>
      <c r="L61" s="19">
        <v>5966856</v>
      </c>
      <c r="M61" s="16">
        <v>13507</v>
      </c>
    </row>
    <row r="62" spans="2:13" x14ac:dyDescent="0.15">
      <c r="B62" s="5">
        <v>59</v>
      </c>
      <c r="C62" s="29" t="s">
        <v>100</v>
      </c>
      <c r="D62" s="26">
        <v>4015833</v>
      </c>
      <c r="E62" s="6">
        <v>512479</v>
      </c>
      <c r="F62" s="6">
        <v>1102310</v>
      </c>
      <c r="G62" s="6">
        <v>1151904</v>
      </c>
      <c r="H62" s="6">
        <v>1062514</v>
      </c>
      <c r="I62" s="6">
        <v>1150843</v>
      </c>
      <c r="J62" s="23">
        <v>360643</v>
      </c>
      <c r="K62" s="13">
        <f t="shared" si="0"/>
        <v>2031515</v>
      </c>
      <c r="L62" s="19">
        <v>11027398</v>
      </c>
      <c r="M62" s="16">
        <v>30988</v>
      </c>
    </row>
    <row r="63" spans="2:13" x14ac:dyDescent="0.15">
      <c r="B63" s="5">
        <v>60</v>
      </c>
      <c r="C63" s="29" t="s">
        <v>101</v>
      </c>
      <c r="D63" s="26">
        <v>5043251</v>
      </c>
      <c r="E63" s="6">
        <v>600413</v>
      </c>
      <c r="F63" s="6">
        <v>1155336</v>
      </c>
      <c r="G63" s="6">
        <v>1702216</v>
      </c>
      <c r="H63" s="6">
        <v>1086251</v>
      </c>
      <c r="I63" s="6">
        <v>1457539</v>
      </c>
      <c r="J63" s="23">
        <v>503939</v>
      </c>
      <c r="K63" s="13">
        <f t="shared" si="0"/>
        <v>1662479</v>
      </c>
      <c r="L63" s="19">
        <v>12707485</v>
      </c>
      <c r="M63" s="16">
        <v>33342</v>
      </c>
    </row>
    <row r="64" spans="2:13" x14ac:dyDescent="0.15">
      <c r="B64" s="5">
        <v>61</v>
      </c>
      <c r="C64" s="29" t="s">
        <v>102</v>
      </c>
      <c r="D64" s="26">
        <v>3767817</v>
      </c>
      <c r="E64" s="6">
        <v>503938</v>
      </c>
      <c r="F64" s="6">
        <v>2120407</v>
      </c>
      <c r="G64" s="6">
        <v>1173398</v>
      </c>
      <c r="H64" s="6">
        <v>702797</v>
      </c>
      <c r="I64" s="6">
        <v>573711</v>
      </c>
      <c r="J64" s="23">
        <v>372011</v>
      </c>
      <c r="K64" s="13">
        <f t="shared" si="0"/>
        <v>1935067</v>
      </c>
      <c r="L64" s="19">
        <v>10777135</v>
      </c>
      <c r="M64" s="16">
        <v>34001</v>
      </c>
    </row>
    <row r="65" spans="2:13" x14ac:dyDescent="0.15">
      <c r="B65" s="5">
        <v>62</v>
      </c>
      <c r="C65" s="29" t="s">
        <v>103</v>
      </c>
      <c r="D65" s="26">
        <v>5514862</v>
      </c>
      <c r="E65" s="6">
        <v>749386</v>
      </c>
      <c r="F65" s="6">
        <v>1729681</v>
      </c>
      <c r="G65" s="6">
        <v>1307608</v>
      </c>
      <c r="H65" s="6">
        <v>851027</v>
      </c>
      <c r="I65" s="6">
        <v>1059700</v>
      </c>
      <c r="J65" s="23">
        <v>547000</v>
      </c>
      <c r="K65" s="13">
        <f t="shared" si="0"/>
        <v>1817342</v>
      </c>
      <c r="L65" s="19">
        <v>13029606</v>
      </c>
      <c r="M65" s="16">
        <v>44777</v>
      </c>
    </row>
    <row r="66" spans="2:13" ht="12.75" thickBot="1" x14ac:dyDescent="0.2">
      <c r="B66" s="11">
        <v>63</v>
      </c>
      <c r="C66" s="30" t="s">
        <v>104</v>
      </c>
      <c r="D66" s="27">
        <v>3180234</v>
      </c>
      <c r="E66" s="12">
        <v>474059</v>
      </c>
      <c r="F66" s="12">
        <v>1746628</v>
      </c>
      <c r="G66" s="12">
        <v>1049259</v>
      </c>
      <c r="H66" s="12">
        <v>644507</v>
      </c>
      <c r="I66" s="12">
        <v>423200</v>
      </c>
      <c r="J66" s="24">
        <v>312500</v>
      </c>
      <c r="K66" s="14">
        <f t="shared" si="0"/>
        <v>1402775</v>
      </c>
      <c r="L66" s="20">
        <v>8920662</v>
      </c>
      <c r="M66" s="17">
        <v>29165</v>
      </c>
    </row>
    <row r="67" spans="2:13" ht="12.75" thickTop="1" x14ac:dyDescent="0.15">
      <c r="B67" s="9"/>
      <c r="C67" s="31" t="s">
        <v>105</v>
      </c>
      <c r="D67" s="28">
        <f>SUM(D4:D66)</f>
        <v>1182296059</v>
      </c>
      <c r="E67" s="10">
        <f t="shared" ref="E67:J67" si="1">SUM(E4:E66)</f>
        <v>121482214</v>
      </c>
      <c r="F67" s="10">
        <f t="shared" si="1"/>
        <v>152790065</v>
      </c>
      <c r="G67" s="10">
        <f t="shared" si="1"/>
        <v>426869121</v>
      </c>
      <c r="H67" s="10">
        <f t="shared" si="1"/>
        <v>156554390</v>
      </c>
      <c r="I67" s="10">
        <f t="shared" si="1"/>
        <v>206464641</v>
      </c>
      <c r="J67" s="25">
        <f t="shared" si="1"/>
        <v>62760010</v>
      </c>
      <c r="K67" s="15">
        <f t="shared" si="0"/>
        <v>384891292</v>
      </c>
      <c r="L67" s="21">
        <f>+SUM(L4:L66)</f>
        <v>2631347782</v>
      </c>
      <c r="M67" s="18">
        <f>SUM(M4:M66)</f>
        <v>7390054</v>
      </c>
    </row>
    <row r="69" spans="2:13" s="131" customFormat="1" ht="13.5" x14ac:dyDescent="0.15">
      <c r="B69" s="132" t="str">
        <f>+$B$1</f>
        <v>令和元年度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208509.3631220299</v>
      </c>
      <c r="E72" s="50">
        <f t="shared" ref="E72:L72" si="2">+E4*1000/$M72</f>
        <v>16739.141418945397</v>
      </c>
      <c r="F72" s="50">
        <f t="shared" si="2"/>
        <v>5152.3096766338567</v>
      </c>
      <c r="G72" s="50">
        <f t="shared" si="2"/>
        <v>73724.908590756721</v>
      </c>
      <c r="H72" s="50">
        <f t="shared" si="2"/>
        <v>18815.40773658919</v>
      </c>
      <c r="I72" s="50">
        <f t="shared" si="2"/>
        <v>39007.163593058605</v>
      </c>
      <c r="J72" s="51">
        <f t="shared" si="2"/>
        <v>6569.7940486019424</v>
      </c>
      <c r="K72" s="52">
        <f t="shared" si="2"/>
        <v>59373.409326976856</v>
      </c>
      <c r="L72" s="53">
        <f t="shared" si="2"/>
        <v>421321.70346499054</v>
      </c>
      <c r="M72" s="54">
        <f>+M4</f>
        <v>1314145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163849.71737979795</v>
      </c>
      <c r="E73" s="6">
        <f t="shared" si="3"/>
        <v>17004.749491227027</v>
      </c>
      <c r="F73" s="6">
        <f t="shared" si="3"/>
        <v>5114.9303285300639</v>
      </c>
      <c r="G73" s="6">
        <f t="shared" si="3"/>
        <v>54862.18267143314</v>
      </c>
      <c r="H73" s="6">
        <f t="shared" si="3"/>
        <v>20125.552998717809</v>
      </c>
      <c r="I73" s="6">
        <f t="shared" si="3"/>
        <v>19858.137961681397</v>
      </c>
      <c r="J73" s="23">
        <f t="shared" si="3"/>
        <v>6557.8642573895913</v>
      </c>
      <c r="K73" s="13">
        <f t="shared" si="3"/>
        <v>37808.964593929821</v>
      </c>
      <c r="L73" s="19">
        <f t="shared" si="3"/>
        <v>318624.23542531719</v>
      </c>
      <c r="M73" s="16">
        <f t="shared" ref="M73:M135" si="4">+M5</f>
        <v>353301</v>
      </c>
    </row>
    <row r="74" spans="2:13" x14ac:dyDescent="0.15">
      <c r="B74" s="5" t="s">
        <v>8</v>
      </c>
      <c r="C74" s="29" t="s">
        <v>9</v>
      </c>
      <c r="D74" s="26">
        <f t="shared" si="3"/>
        <v>158090.27125067954</v>
      </c>
      <c r="E74" s="6">
        <f t="shared" si="3"/>
        <v>18108.911796534048</v>
      </c>
      <c r="F74" s="6">
        <f t="shared" si="3"/>
        <v>26689.669713304444</v>
      </c>
      <c r="G74" s="6">
        <f t="shared" si="3"/>
        <v>53529.398615041486</v>
      </c>
      <c r="H74" s="6">
        <f t="shared" si="3"/>
        <v>24209.161251644829</v>
      </c>
      <c r="I74" s="6">
        <f t="shared" si="3"/>
        <v>10921.15491111574</v>
      </c>
      <c r="J74" s="23">
        <f t="shared" si="3"/>
        <v>5080.5521544081412</v>
      </c>
      <c r="K74" s="13">
        <f t="shared" si="3"/>
        <v>64040.619014474491</v>
      </c>
      <c r="L74" s="19">
        <f t="shared" si="3"/>
        <v>355589.18655279453</v>
      </c>
      <c r="M74" s="16">
        <f t="shared" si="4"/>
        <v>196829</v>
      </c>
    </row>
    <row r="75" spans="2:13" x14ac:dyDescent="0.15">
      <c r="B75" s="5" t="s">
        <v>10</v>
      </c>
      <c r="C75" s="29" t="s">
        <v>11</v>
      </c>
      <c r="D75" s="26">
        <f t="shared" si="3"/>
        <v>160457.49087884303</v>
      </c>
      <c r="E75" s="6">
        <f t="shared" si="3"/>
        <v>15442.590655652646</v>
      </c>
      <c r="F75" s="6">
        <f t="shared" si="3"/>
        <v>7630.0804638406862</v>
      </c>
      <c r="G75" s="6">
        <f t="shared" si="3"/>
        <v>67690.468699813049</v>
      </c>
      <c r="H75" s="6">
        <f t="shared" si="3"/>
        <v>19421.534989828779</v>
      </c>
      <c r="I75" s="6">
        <f t="shared" si="3"/>
        <v>24846.901277373767</v>
      </c>
      <c r="J75" s="23">
        <f t="shared" si="3"/>
        <v>6320.1225488177497</v>
      </c>
      <c r="K75" s="13">
        <f t="shared" si="3"/>
        <v>56349.239423164036</v>
      </c>
      <c r="L75" s="19">
        <f t="shared" si="3"/>
        <v>351838.30638851598</v>
      </c>
      <c r="M75" s="16">
        <f t="shared" si="4"/>
        <v>607105</v>
      </c>
    </row>
    <row r="76" spans="2:13" x14ac:dyDescent="0.15">
      <c r="B76" s="5" t="s">
        <v>12</v>
      </c>
      <c r="C76" s="29" t="s">
        <v>13</v>
      </c>
      <c r="D76" s="26">
        <f t="shared" si="3"/>
        <v>131705.6316101611</v>
      </c>
      <c r="E76" s="6">
        <f t="shared" si="3"/>
        <v>17625.37066324009</v>
      </c>
      <c r="F76" s="6">
        <f t="shared" si="3"/>
        <v>55846.360086982306</v>
      </c>
      <c r="G76" s="6">
        <f t="shared" si="3"/>
        <v>51250.098843530694</v>
      </c>
      <c r="H76" s="6">
        <f t="shared" si="3"/>
        <v>23166.057131560738</v>
      </c>
      <c r="I76" s="6">
        <f t="shared" si="3"/>
        <v>20989.374320450726</v>
      </c>
      <c r="J76" s="23">
        <f t="shared" si="3"/>
        <v>11390.431946229119</v>
      </c>
      <c r="K76" s="13">
        <f t="shared" si="3"/>
        <v>41918.750617772064</v>
      </c>
      <c r="L76" s="19">
        <f t="shared" si="3"/>
        <v>342501.64327369776</v>
      </c>
      <c r="M76" s="16">
        <f t="shared" si="4"/>
        <v>80936</v>
      </c>
    </row>
    <row r="77" spans="2:13" x14ac:dyDescent="0.15">
      <c r="B77" s="5" t="s">
        <v>14</v>
      </c>
      <c r="C77" s="29" t="s">
        <v>15</v>
      </c>
      <c r="D77" s="26">
        <f t="shared" si="3"/>
        <v>145162.50302394968</v>
      </c>
      <c r="E77" s="6">
        <f t="shared" si="3"/>
        <v>18096.6857511491</v>
      </c>
      <c r="F77" s="6">
        <f t="shared" si="3"/>
        <v>119736.89218611403</v>
      </c>
      <c r="G77" s="6">
        <f t="shared" si="3"/>
        <v>56408.257398596885</v>
      </c>
      <c r="H77" s="6">
        <f t="shared" si="3"/>
        <v>28993.758567857432</v>
      </c>
      <c r="I77" s="6">
        <f t="shared" si="3"/>
        <v>48950.729779856461</v>
      </c>
      <c r="J77" s="23">
        <f t="shared" si="3"/>
        <v>13553.584388355777</v>
      </c>
      <c r="K77" s="13">
        <f t="shared" si="3"/>
        <v>96773.566647850981</v>
      </c>
      <c r="L77" s="19">
        <f t="shared" si="3"/>
        <v>514122.39335537457</v>
      </c>
      <c r="M77" s="16">
        <f t="shared" si="4"/>
        <v>62005</v>
      </c>
    </row>
    <row r="78" spans="2:13" x14ac:dyDescent="0.15">
      <c r="B78" s="5" t="s">
        <v>16</v>
      </c>
      <c r="C78" s="29" t="s">
        <v>17</v>
      </c>
      <c r="D78" s="26">
        <f t="shared" si="3"/>
        <v>155350.71593949446</v>
      </c>
      <c r="E78" s="6">
        <f t="shared" si="3"/>
        <v>15975.019826687158</v>
      </c>
      <c r="F78" s="6">
        <f t="shared" si="3"/>
        <v>4275.0782173702119</v>
      </c>
      <c r="G78" s="6">
        <f t="shared" si="3"/>
        <v>61262.691258537096</v>
      </c>
      <c r="H78" s="6">
        <f t="shared" si="3"/>
        <v>20180.703186504488</v>
      </c>
      <c r="I78" s="6">
        <f t="shared" si="3"/>
        <v>39713.014150299365</v>
      </c>
      <c r="J78" s="23">
        <f t="shared" si="3"/>
        <v>6132.2708746691924</v>
      </c>
      <c r="K78" s="13">
        <f t="shared" si="3"/>
        <v>49351.692022554489</v>
      </c>
      <c r="L78" s="19">
        <f t="shared" si="3"/>
        <v>346108.91460144729</v>
      </c>
      <c r="M78" s="16">
        <f t="shared" si="4"/>
        <v>344233</v>
      </c>
    </row>
    <row r="79" spans="2:13" x14ac:dyDescent="0.15">
      <c r="B79" s="5" t="s">
        <v>18</v>
      </c>
      <c r="C79" s="29" t="s">
        <v>19</v>
      </c>
      <c r="D79" s="26">
        <f t="shared" si="3"/>
        <v>153231.4683292899</v>
      </c>
      <c r="E79" s="6">
        <f t="shared" si="3"/>
        <v>16802.169622767211</v>
      </c>
      <c r="F79" s="6">
        <f t="shared" si="3"/>
        <v>45267.7963118927</v>
      </c>
      <c r="G79" s="6">
        <f t="shared" si="3"/>
        <v>58038.967732203688</v>
      </c>
      <c r="H79" s="6">
        <f t="shared" si="3"/>
        <v>20927.344034794412</v>
      </c>
      <c r="I79" s="6">
        <f t="shared" si="3"/>
        <v>30700.991791635766</v>
      </c>
      <c r="J79" s="23">
        <f t="shared" si="3"/>
        <v>13727.40185788091</v>
      </c>
      <c r="K79" s="13">
        <f t="shared" si="3"/>
        <v>57163.186806280093</v>
      </c>
      <c r="L79" s="19">
        <f t="shared" si="3"/>
        <v>382131.92462886375</v>
      </c>
      <c r="M79" s="16">
        <f t="shared" si="4"/>
        <v>79553</v>
      </c>
    </row>
    <row r="80" spans="2:13" x14ac:dyDescent="0.15">
      <c r="B80" s="5" t="s">
        <v>20</v>
      </c>
      <c r="C80" s="29" t="s">
        <v>21</v>
      </c>
      <c r="D80" s="26">
        <f t="shared" si="3"/>
        <v>140382.52700299886</v>
      </c>
      <c r="E80" s="6">
        <f t="shared" si="3"/>
        <v>17141.370982723387</v>
      </c>
      <c r="F80" s="6">
        <f t="shared" si="3"/>
        <v>52284.838512778326</v>
      </c>
      <c r="G80" s="6">
        <f t="shared" si="3"/>
        <v>50858.434401068618</v>
      </c>
      <c r="H80" s="6">
        <f t="shared" si="3"/>
        <v>23327.910618083384</v>
      </c>
      <c r="I80" s="6">
        <f t="shared" si="3"/>
        <v>35414.806754951656</v>
      </c>
      <c r="J80" s="23">
        <f t="shared" si="3"/>
        <v>10918.818502693664</v>
      </c>
      <c r="K80" s="13">
        <f t="shared" si="3"/>
        <v>77618.207230876753</v>
      </c>
      <c r="L80" s="19">
        <f t="shared" si="3"/>
        <v>397028.09550348099</v>
      </c>
      <c r="M80" s="16">
        <f t="shared" si="4"/>
        <v>113043</v>
      </c>
    </row>
    <row r="81" spans="2:13" x14ac:dyDescent="0.15">
      <c r="B81" s="5" t="s">
        <v>22</v>
      </c>
      <c r="C81" s="29" t="s">
        <v>23</v>
      </c>
      <c r="D81" s="26">
        <f t="shared" si="3"/>
        <v>146531.76641999924</v>
      </c>
      <c r="E81" s="6">
        <f t="shared" si="3"/>
        <v>17724.58878110502</v>
      </c>
      <c r="F81" s="6">
        <f t="shared" si="3"/>
        <v>52463.683652211701</v>
      </c>
      <c r="G81" s="6">
        <f t="shared" si="3"/>
        <v>55297.687972086962</v>
      </c>
      <c r="H81" s="6">
        <f t="shared" si="3"/>
        <v>27337.691550681851</v>
      </c>
      <c r="I81" s="6">
        <f t="shared" si="3"/>
        <v>25416.893524021318</v>
      </c>
      <c r="J81" s="23">
        <f t="shared" si="3"/>
        <v>12813.849162225375</v>
      </c>
      <c r="K81" s="13">
        <f t="shared" si="3"/>
        <v>56383.472003885334</v>
      </c>
      <c r="L81" s="19">
        <f t="shared" si="3"/>
        <v>381155.7839039914</v>
      </c>
      <c r="M81" s="16">
        <f t="shared" si="4"/>
        <v>78243</v>
      </c>
    </row>
    <row r="82" spans="2:13" x14ac:dyDescent="0.15">
      <c r="B82" s="5" t="s">
        <v>24</v>
      </c>
      <c r="C82" s="29" t="s">
        <v>25</v>
      </c>
      <c r="D82" s="26">
        <f t="shared" si="3"/>
        <v>149293.38778943641</v>
      </c>
      <c r="E82" s="6">
        <f t="shared" si="3"/>
        <v>17767.266569265506</v>
      </c>
      <c r="F82" s="6">
        <f t="shared" si="3"/>
        <v>23460.862442998186</v>
      </c>
      <c r="G82" s="6">
        <f t="shared" si="3"/>
        <v>59346.847744277678</v>
      </c>
      <c r="H82" s="6">
        <f t="shared" si="3"/>
        <v>25838.801080267411</v>
      </c>
      <c r="I82" s="6">
        <f t="shared" si="3"/>
        <v>31973.236817638466</v>
      </c>
      <c r="J82" s="23">
        <f t="shared" si="3"/>
        <v>10638.17682737858</v>
      </c>
      <c r="K82" s="13">
        <f t="shared" si="3"/>
        <v>59961.648293266036</v>
      </c>
      <c r="L82" s="19">
        <f t="shared" si="3"/>
        <v>367642.05073714966</v>
      </c>
      <c r="M82" s="16">
        <f t="shared" si="4"/>
        <v>90348</v>
      </c>
    </row>
    <row r="83" spans="2:13" x14ac:dyDescent="0.15">
      <c r="B83" s="5" t="s">
        <v>26</v>
      </c>
      <c r="C83" s="29" t="s">
        <v>27</v>
      </c>
      <c r="D83" s="26">
        <f t="shared" si="3"/>
        <v>122572.60492788411</v>
      </c>
      <c r="E83" s="6">
        <f t="shared" si="3"/>
        <v>15714.453503717908</v>
      </c>
      <c r="F83" s="6">
        <f t="shared" si="3"/>
        <v>39378.914908792714</v>
      </c>
      <c r="G83" s="6">
        <f t="shared" si="3"/>
        <v>54061.13514737098</v>
      </c>
      <c r="H83" s="6">
        <f t="shared" si="3"/>
        <v>21970.752166466642</v>
      </c>
      <c r="I83" s="6">
        <f t="shared" si="3"/>
        <v>20160.781935362629</v>
      </c>
      <c r="J83" s="23">
        <f t="shared" si="3"/>
        <v>13237.057790951452</v>
      </c>
      <c r="K83" s="13">
        <f t="shared" si="3"/>
        <v>39279.665324147827</v>
      </c>
      <c r="L83" s="19">
        <f t="shared" si="3"/>
        <v>313138.30791374278</v>
      </c>
      <c r="M83" s="16">
        <f t="shared" si="4"/>
        <v>234137</v>
      </c>
    </row>
    <row r="84" spans="2:13" x14ac:dyDescent="0.15">
      <c r="B84" s="5" t="s">
        <v>28</v>
      </c>
      <c r="C84" s="29" t="s">
        <v>29</v>
      </c>
      <c r="D84" s="26">
        <f t="shared" si="3"/>
        <v>144900.78225041303</v>
      </c>
      <c r="E84" s="6">
        <f t="shared" si="3"/>
        <v>18301.488199895168</v>
      </c>
      <c r="F84" s="6">
        <f t="shared" si="3"/>
        <v>14321.532122691897</v>
      </c>
      <c r="G84" s="6">
        <f t="shared" si="3"/>
        <v>45363.298588764519</v>
      </c>
      <c r="H84" s="6">
        <f t="shared" si="3"/>
        <v>20337.52214385711</v>
      </c>
      <c r="I84" s="6">
        <f t="shared" si="3"/>
        <v>15709.956939735534</v>
      </c>
      <c r="J84" s="23">
        <f t="shared" si="3"/>
        <v>9666.9232147240891</v>
      </c>
      <c r="K84" s="13">
        <f t="shared" si="3"/>
        <v>49306.968597190797</v>
      </c>
      <c r="L84" s="19">
        <f t="shared" si="3"/>
        <v>308241.54884254804</v>
      </c>
      <c r="M84" s="16">
        <f t="shared" si="4"/>
        <v>150719</v>
      </c>
    </row>
    <row r="85" spans="2:13" x14ac:dyDescent="0.15">
      <c r="B85" s="5" t="s">
        <v>30</v>
      </c>
      <c r="C85" s="29" t="s">
        <v>31</v>
      </c>
      <c r="D85" s="26">
        <f t="shared" si="3"/>
        <v>143758.33607847444</v>
      </c>
      <c r="E85" s="6">
        <f t="shared" si="3"/>
        <v>17610.171662823468</v>
      </c>
      <c r="F85" s="6">
        <f t="shared" si="3"/>
        <v>35810.310749972552</v>
      </c>
      <c r="G85" s="6">
        <f t="shared" si="3"/>
        <v>47597.507411880972</v>
      </c>
      <c r="H85" s="6">
        <f t="shared" si="3"/>
        <v>22201.218842648512</v>
      </c>
      <c r="I85" s="6">
        <f t="shared" si="3"/>
        <v>34259.324329270523</v>
      </c>
      <c r="J85" s="23">
        <f t="shared" si="3"/>
        <v>12698.986127886974</v>
      </c>
      <c r="K85" s="13">
        <f t="shared" si="3"/>
        <v>59361.718092309944</v>
      </c>
      <c r="L85" s="19">
        <f t="shared" si="3"/>
        <v>360598.58716738038</v>
      </c>
      <c r="M85" s="16">
        <f t="shared" si="4"/>
        <v>54642</v>
      </c>
    </row>
    <row r="86" spans="2:13" x14ac:dyDescent="0.15">
      <c r="B86" s="69" t="s">
        <v>32</v>
      </c>
      <c r="C86" s="70" t="s">
        <v>33</v>
      </c>
      <c r="D86" s="71">
        <f t="shared" si="3"/>
        <v>129369.43283077833</v>
      </c>
      <c r="E86" s="72">
        <f t="shared" si="3"/>
        <v>15574.762447738502</v>
      </c>
      <c r="F86" s="72">
        <f t="shared" si="3"/>
        <v>54254.976983825327</v>
      </c>
      <c r="G86" s="72">
        <f t="shared" si="3"/>
        <v>43405.675915368047</v>
      </c>
      <c r="H86" s="72">
        <f t="shared" si="3"/>
        <v>21394.163604881964</v>
      </c>
      <c r="I86" s="72">
        <f t="shared" si="3"/>
        <v>26191.621267790026</v>
      </c>
      <c r="J86" s="73">
        <f t="shared" si="3"/>
        <v>11321.060855610456</v>
      </c>
      <c r="K86" s="74">
        <f t="shared" si="3"/>
        <v>46633.193969339918</v>
      </c>
      <c r="L86" s="75">
        <f t="shared" si="3"/>
        <v>336823.82701972214</v>
      </c>
      <c r="M86" s="76">
        <f t="shared" si="4"/>
        <v>118395</v>
      </c>
    </row>
    <row r="87" spans="2:13" x14ac:dyDescent="0.15">
      <c r="B87" s="5" t="s">
        <v>34</v>
      </c>
      <c r="C87" s="29" t="s">
        <v>35</v>
      </c>
      <c r="D87" s="26">
        <f t="shared" si="3"/>
        <v>136668.08174892995</v>
      </c>
      <c r="E87" s="6">
        <f t="shared" si="3"/>
        <v>17069.983731208849</v>
      </c>
      <c r="F87" s="6">
        <f t="shared" si="3"/>
        <v>47400.505519519058</v>
      </c>
      <c r="G87" s="6">
        <f t="shared" si="3"/>
        <v>57185.582918467524</v>
      </c>
      <c r="H87" s="6">
        <f t="shared" si="3"/>
        <v>25298.493914913524</v>
      </c>
      <c r="I87" s="6">
        <f t="shared" si="3"/>
        <v>61331.247948945318</v>
      </c>
      <c r="J87" s="23">
        <f t="shared" si="3"/>
        <v>10473.470698720143</v>
      </c>
      <c r="K87" s="13">
        <f t="shared" si="3"/>
        <v>71362.71025492427</v>
      </c>
      <c r="L87" s="19">
        <f t="shared" si="3"/>
        <v>416316.60603690852</v>
      </c>
      <c r="M87" s="16">
        <f t="shared" si="4"/>
        <v>143219</v>
      </c>
    </row>
    <row r="88" spans="2:13" x14ac:dyDescent="0.15">
      <c r="B88" s="69" t="s">
        <v>36</v>
      </c>
      <c r="C88" s="70" t="s">
        <v>37</v>
      </c>
      <c r="D88" s="71">
        <f t="shared" si="3"/>
        <v>137782.9608486793</v>
      </c>
      <c r="E88" s="72">
        <f t="shared" si="3"/>
        <v>15921.439467783319</v>
      </c>
      <c r="F88" s="72">
        <f t="shared" si="3"/>
        <v>13832.519593144476</v>
      </c>
      <c r="G88" s="72">
        <f t="shared" si="3"/>
        <v>45605.615025854648</v>
      </c>
      <c r="H88" s="72">
        <f t="shared" si="3"/>
        <v>20125.728322966705</v>
      </c>
      <c r="I88" s="72">
        <f t="shared" si="3"/>
        <v>19025.347606205116</v>
      </c>
      <c r="J88" s="73">
        <f t="shared" si="3"/>
        <v>9306.7982638266622</v>
      </c>
      <c r="K88" s="74">
        <f t="shared" si="3"/>
        <v>33401.461672618556</v>
      </c>
      <c r="L88" s="75">
        <f t="shared" si="3"/>
        <v>285695.0725372521</v>
      </c>
      <c r="M88" s="76">
        <f t="shared" si="4"/>
        <v>228779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150341.29664123055</v>
      </c>
      <c r="E89" s="6">
        <f t="shared" si="5"/>
        <v>15758.248713172705</v>
      </c>
      <c r="F89" s="6">
        <f t="shared" si="5"/>
        <v>11260.11336097258</v>
      </c>
      <c r="G89" s="6">
        <f t="shared" si="5"/>
        <v>55439.063470127578</v>
      </c>
      <c r="H89" s="6">
        <f t="shared" si="5"/>
        <v>18847.908029401751</v>
      </c>
      <c r="I89" s="6">
        <f t="shared" si="5"/>
        <v>27246.690300226321</v>
      </c>
      <c r="J89" s="23">
        <f t="shared" si="5"/>
        <v>9633.2792565442924</v>
      </c>
      <c r="K89" s="13">
        <f t="shared" si="5"/>
        <v>44352.744897754812</v>
      </c>
      <c r="L89" s="19">
        <f t="shared" si="5"/>
        <v>323246.06541288632</v>
      </c>
      <c r="M89" s="16">
        <f t="shared" si="4"/>
        <v>249645</v>
      </c>
    </row>
    <row r="90" spans="2:13" x14ac:dyDescent="0.15">
      <c r="B90" s="5" t="s">
        <v>40</v>
      </c>
      <c r="C90" s="29" t="s">
        <v>41</v>
      </c>
      <c r="D90" s="26">
        <f t="shared" si="5"/>
        <v>143867.23285190173</v>
      </c>
      <c r="E90" s="6">
        <f t="shared" si="5"/>
        <v>15952.961733153765</v>
      </c>
      <c r="F90" s="6">
        <f t="shared" si="5"/>
        <v>10547.766799795663</v>
      </c>
      <c r="G90" s="6">
        <f t="shared" si="5"/>
        <v>53399.04158733107</v>
      </c>
      <c r="H90" s="6">
        <f t="shared" si="5"/>
        <v>20005.355152556542</v>
      </c>
      <c r="I90" s="6">
        <f t="shared" si="5"/>
        <v>21546.869920587007</v>
      </c>
      <c r="J90" s="23">
        <f t="shared" si="5"/>
        <v>10700.436539265314</v>
      </c>
      <c r="K90" s="13">
        <f t="shared" si="5"/>
        <v>47956.996238331863</v>
      </c>
      <c r="L90" s="19">
        <f t="shared" si="5"/>
        <v>313276.22428365762</v>
      </c>
      <c r="M90" s="16">
        <f t="shared" si="4"/>
        <v>344528</v>
      </c>
    </row>
    <row r="91" spans="2:13" x14ac:dyDescent="0.15">
      <c r="B91" s="5" t="s">
        <v>42</v>
      </c>
      <c r="C91" s="29" t="s">
        <v>43</v>
      </c>
      <c r="D91" s="26">
        <f t="shared" si="5"/>
        <v>157768.91872249899</v>
      </c>
      <c r="E91" s="6">
        <f t="shared" si="5"/>
        <v>15345.763025409955</v>
      </c>
      <c r="F91" s="6">
        <f t="shared" si="5"/>
        <v>18695.741222796285</v>
      </c>
      <c r="G91" s="6">
        <f t="shared" si="5"/>
        <v>60205.737390821763</v>
      </c>
      <c r="H91" s="6">
        <f t="shared" si="5"/>
        <v>20555.398459281969</v>
      </c>
      <c r="I91" s="6">
        <f t="shared" si="5"/>
        <v>15845.875341904624</v>
      </c>
      <c r="J91" s="23">
        <f t="shared" si="5"/>
        <v>10271.013094781907</v>
      </c>
      <c r="K91" s="13">
        <f t="shared" si="5"/>
        <v>51851.041900659366</v>
      </c>
      <c r="L91" s="19">
        <f t="shared" si="5"/>
        <v>340268.47606337292</v>
      </c>
      <c r="M91" s="16">
        <f t="shared" si="4"/>
        <v>75679</v>
      </c>
    </row>
    <row r="92" spans="2:13" x14ac:dyDescent="0.15">
      <c r="B92" s="5" t="s">
        <v>44</v>
      </c>
      <c r="C92" s="29" t="s">
        <v>45</v>
      </c>
      <c r="D92" s="26">
        <f t="shared" si="5"/>
        <v>210619.62287225723</v>
      </c>
      <c r="E92" s="6">
        <f t="shared" si="5"/>
        <v>17557.57881713855</v>
      </c>
      <c r="F92" s="6">
        <f t="shared" si="5"/>
        <v>349.95947156610401</v>
      </c>
      <c r="G92" s="6">
        <f t="shared" si="5"/>
        <v>74083.069068983663</v>
      </c>
      <c r="H92" s="6">
        <f t="shared" si="5"/>
        <v>21001.073647985664</v>
      </c>
      <c r="I92" s="6">
        <f t="shared" si="5"/>
        <v>26571.010082336714</v>
      </c>
      <c r="J92" s="23">
        <f t="shared" si="5"/>
        <v>0</v>
      </c>
      <c r="K92" s="13">
        <f t="shared" si="5"/>
        <v>73401.444803117134</v>
      </c>
      <c r="L92" s="19">
        <f t="shared" si="5"/>
        <v>423583.75876338506</v>
      </c>
      <c r="M92" s="16">
        <f t="shared" si="4"/>
        <v>140642</v>
      </c>
    </row>
    <row r="93" spans="2:13" x14ac:dyDescent="0.15">
      <c r="B93" s="5" t="s">
        <v>46</v>
      </c>
      <c r="C93" s="29" t="s">
        <v>47</v>
      </c>
      <c r="D93" s="26">
        <f t="shared" si="5"/>
        <v>145863.13267039877</v>
      </c>
      <c r="E93" s="6">
        <f t="shared" si="5"/>
        <v>16383.308399953969</v>
      </c>
      <c r="F93" s="6">
        <f t="shared" si="5"/>
        <v>11393.516418799541</v>
      </c>
      <c r="G93" s="6">
        <f t="shared" si="5"/>
        <v>44230.005347702179</v>
      </c>
      <c r="H93" s="6">
        <f t="shared" si="5"/>
        <v>21868.656372904072</v>
      </c>
      <c r="I93" s="6">
        <f t="shared" si="5"/>
        <v>17025.648662735992</v>
      </c>
      <c r="J93" s="23">
        <f t="shared" si="5"/>
        <v>9183.4803387329339</v>
      </c>
      <c r="K93" s="13">
        <f t="shared" si="5"/>
        <v>29291.077460450695</v>
      </c>
      <c r="L93" s="19">
        <f t="shared" si="5"/>
        <v>286055.34533294523</v>
      </c>
      <c r="M93" s="16">
        <f t="shared" si="4"/>
        <v>147727</v>
      </c>
    </row>
    <row r="94" spans="2:13" x14ac:dyDescent="0.15">
      <c r="B94" s="5" t="s">
        <v>48</v>
      </c>
      <c r="C94" s="29" t="s">
        <v>49</v>
      </c>
      <c r="D94" s="26">
        <f t="shared" si="5"/>
        <v>162048.81454422363</v>
      </c>
      <c r="E94" s="6">
        <f t="shared" si="5"/>
        <v>15326.63855234764</v>
      </c>
      <c r="F94" s="6">
        <f t="shared" si="5"/>
        <v>1902.3779636394408</v>
      </c>
      <c r="G94" s="6">
        <f t="shared" si="5"/>
        <v>57529.174482729439</v>
      </c>
      <c r="H94" s="6">
        <f t="shared" si="5"/>
        <v>21419.105513321392</v>
      </c>
      <c r="I94" s="6">
        <f t="shared" si="5"/>
        <v>12054.7947137558</v>
      </c>
      <c r="J94" s="23">
        <f t="shared" si="5"/>
        <v>967.50398442899257</v>
      </c>
      <c r="K94" s="13">
        <f t="shared" si="5"/>
        <v>43066.867886207532</v>
      </c>
      <c r="L94" s="19">
        <f t="shared" si="5"/>
        <v>313347.77365622489</v>
      </c>
      <c r="M94" s="16">
        <f t="shared" si="4"/>
        <v>141802</v>
      </c>
    </row>
    <row r="95" spans="2:13" x14ac:dyDescent="0.15">
      <c r="B95" s="5" t="s">
        <v>50</v>
      </c>
      <c r="C95" s="29" t="s">
        <v>51</v>
      </c>
      <c r="D95" s="26">
        <f t="shared" si="5"/>
        <v>147014.93317990427</v>
      </c>
      <c r="E95" s="6">
        <f t="shared" si="5"/>
        <v>14149.187959306431</v>
      </c>
      <c r="F95" s="6">
        <f t="shared" si="5"/>
        <v>21945.210136778514</v>
      </c>
      <c r="G95" s="6">
        <f t="shared" si="5"/>
        <v>56168.318644245104</v>
      </c>
      <c r="H95" s="6">
        <f t="shared" si="5"/>
        <v>23811.426105604518</v>
      </c>
      <c r="I95" s="6">
        <f t="shared" si="5"/>
        <v>23706.475403405078</v>
      </c>
      <c r="J95" s="23">
        <f t="shared" si="5"/>
        <v>10985.812171456966</v>
      </c>
      <c r="K95" s="13">
        <f t="shared" si="5"/>
        <v>51026.34882443706</v>
      </c>
      <c r="L95" s="19">
        <f t="shared" si="5"/>
        <v>337821.900253681</v>
      </c>
      <c r="M95" s="16">
        <f t="shared" si="4"/>
        <v>76474</v>
      </c>
    </row>
    <row r="96" spans="2:13" x14ac:dyDescent="0.15">
      <c r="B96" s="5" t="s">
        <v>52</v>
      </c>
      <c r="C96" s="29" t="s">
        <v>53</v>
      </c>
      <c r="D96" s="26">
        <f t="shared" si="5"/>
        <v>186811.09652786065</v>
      </c>
      <c r="E96" s="6">
        <f t="shared" si="5"/>
        <v>15742.262259873523</v>
      </c>
      <c r="F96" s="6">
        <f t="shared" si="5"/>
        <v>1417.6589905739172</v>
      </c>
      <c r="G96" s="6">
        <f t="shared" si="5"/>
        <v>54981.314878892736</v>
      </c>
      <c r="H96" s="6">
        <f t="shared" si="5"/>
        <v>22276.136499224438</v>
      </c>
      <c r="I96" s="6">
        <f t="shared" si="5"/>
        <v>18204.271566638825</v>
      </c>
      <c r="J96" s="23">
        <f t="shared" si="5"/>
        <v>0</v>
      </c>
      <c r="K96" s="13">
        <f t="shared" si="5"/>
        <v>56414.890824483955</v>
      </c>
      <c r="L96" s="19">
        <f t="shared" si="5"/>
        <v>355847.63154754805</v>
      </c>
      <c r="M96" s="16">
        <f t="shared" si="4"/>
        <v>83810</v>
      </c>
    </row>
    <row r="97" spans="2:13" x14ac:dyDescent="0.15">
      <c r="B97" s="5" t="s">
        <v>54</v>
      </c>
      <c r="C97" s="29" t="s">
        <v>55</v>
      </c>
      <c r="D97" s="134">
        <f t="shared" si="5"/>
        <v>148082.94967024081</v>
      </c>
      <c r="E97" s="135">
        <f t="shared" si="5"/>
        <v>15845.215323996694</v>
      </c>
      <c r="F97" s="135">
        <f t="shared" si="5"/>
        <v>12873.629523252095</v>
      </c>
      <c r="G97" s="135">
        <f t="shared" si="5"/>
        <v>61805.258044856906</v>
      </c>
      <c r="H97" s="135">
        <f t="shared" si="5"/>
        <v>21769.645259975743</v>
      </c>
      <c r="I97" s="135">
        <f t="shared" si="5"/>
        <v>36225.237891230761</v>
      </c>
      <c r="J97" s="136">
        <f t="shared" si="5"/>
        <v>9441.4307867758416</v>
      </c>
      <c r="K97" s="137">
        <f t="shared" si="5"/>
        <v>51661.877666282504</v>
      </c>
      <c r="L97" s="143">
        <f t="shared" si="5"/>
        <v>348263.81337983551</v>
      </c>
      <c r="M97" s="144">
        <f t="shared" si="4"/>
        <v>165727</v>
      </c>
    </row>
    <row r="98" spans="2:13" x14ac:dyDescent="0.15">
      <c r="B98" s="69" t="s">
        <v>56</v>
      </c>
      <c r="C98" s="70" t="s">
        <v>57</v>
      </c>
      <c r="D98" s="71">
        <f t="shared" si="5"/>
        <v>137636.9776669011</v>
      </c>
      <c r="E98" s="72">
        <f t="shared" si="5"/>
        <v>15725.367905625075</v>
      </c>
      <c r="F98" s="72">
        <f t="shared" si="5"/>
        <v>29204.899215753925</v>
      </c>
      <c r="G98" s="72">
        <f t="shared" si="5"/>
        <v>48170.371156729787</v>
      </c>
      <c r="H98" s="72">
        <f t="shared" si="5"/>
        <v>21155.45588449953</v>
      </c>
      <c r="I98" s="72">
        <f t="shared" si="5"/>
        <v>36937.087806366857</v>
      </c>
      <c r="J98" s="73">
        <f t="shared" si="5"/>
        <v>12353.428256744384</v>
      </c>
      <c r="K98" s="74">
        <f t="shared" si="5"/>
        <v>42985.496092039437</v>
      </c>
      <c r="L98" s="75">
        <f t="shared" si="5"/>
        <v>331815.6557279157</v>
      </c>
      <c r="M98" s="76">
        <f t="shared" si="4"/>
        <v>75359</v>
      </c>
    </row>
    <row r="99" spans="2:13" x14ac:dyDescent="0.15">
      <c r="B99" s="5" t="s">
        <v>58</v>
      </c>
      <c r="C99" s="29" t="s">
        <v>59</v>
      </c>
      <c r="D99" s="26">
        <f t="shared" si="5"/>
        <v>151651.37914363737</v>
      </c>
      <c r="E99" s="6">
        <f t="shared" si="5"/>
        <v>16745.064220662982</v>
      </c>
      <c r="F99" s="6">
        <f t="shared" si="5"/>
        <v>31723.073706767016</v>
      </c>
      <c r="G99" s="6">
        <f t="shared" si="5"/>
        <v>53869.886192884114</v>
      </c>
      <c r="H99" s="6">
        <f t="shared" si="5"/>
        <v>23163.36743626932</v>
      </c>
      <c r="I99" s="6">
        <f t="shared" si="5"/>
        <v>17605.13111990906</v>
      </c>
      <c r="J99" s="23">
        <f t="shared" si="5"/>
        <v>9310.669907098898</v>
      </c>
      <c r="K99" s="13">
        <f t="shared" si="5"/>
        <v>37417.16645107339</v>
      </c>
      <c r="L99" s="19">
        <f t="shared" si="5"/>
        <v>332175.06827120326</v>
      </c>
      <c r="M99" s="16">
        <f t="shared" si="4"/>
        <v>153066</v>
      </c>
    </row>
    <row r="100" spans="2:13" x14ac:dyDescent="0.15">
      <c r="B100" s="61" t="s">
        <v>60</v>
      </c>
      <c r="C100" s="62" t="s">
        <v>61</v>
      </c>
      <c r="D100" s="63">
        <f t="shared" si="5"/>
        <v>134899.33656737846</v>
      </c>
      <c r="E100" s="64">
        <f t="shared" si="5"/>
        <v>16200.102764050716</v>
      </c>
      <c r="F100" s="64">
        <f t="shared" si="5"/>
        <v>33288.026476855419</v>
      </c>
      <c r="G100" s="64">
        <f t="shared" si="5"/>
        <v>46176.935515558172</v>
      </c>
      <c r="H100" s="64">
        <f t="shared" si="5"/>
        <v>19847.87898021792</v>
      </c>
      <c r="I100" s="64">
        <f t="shared" si="5"/>
        <v>26351.422828731618</v>
      </c>
      <c r="J100" s="65">
        <f t="shared" si="5"/>
        <v>14214.686191836303</v>
      </c>
      <c r="K100" s="66">
        <f t="shared" si="5"/>
        <v>44845.461002553988</v>
      </c>
      <c r="L100" s="67">
        <f t="shared" si="5"/>
        <v>321609.16413534631</v>
      </c>
      <c r="M100" s="68">
        <f t="shared" si="4"/>
        <v>66171</v>
      </c>
    </row>
    <row r="101" spans="2:13" x14ac:dyDescent="0.15">
      <c r="B101" s="5" t="s">
        <v>62</v>
      </c>
      <c r="C101" s="29" t="s">
        <v>63</v>
      </c>
      <c r="D101" s="26">
        <f t="shared" si="5"/>
        <v>188536.94196307432</v>
      </c>
      <c r="E101" s="6">
        <f t="shared" si="5"/>
        <v>17302.210982188404</v>
      </c>
      <c r="F101" s="6">
        <f t="shared" si="5"/>
        <v>448.33986388946175</v>
      </c>
      <c r="G101" s="6">
        <f t="shared" si="5"/>
        <v>59306.227002854634</v>
      </c>
      <c r="H101" s="6">
        <f t="shared" si="5"/>
        <v>20145.303969347995</v>
      </c>
      <c r="I101" s="6">
        <f t="shared" si="5"/>
        <v>11779.965483930489</v>
      </c>
      <c r="J101" s="23">
        <f t="shared" si="5"/>
        <v>0</v>
      </c>
      <c r="K101" s="13">
        <f t="shared" si="5"/>
        <v>52849.041039389565</v>
      </c>
      <c r="L101" s="19">
        <f t="shared" si="5"/>
        <v>350368.03030467487</v>
      </c>
      <c r="M101" s="16">
        <f t="shared" si="4"/>
        <v>92131</v>
      </c>
    </row>
    <row r="102" spans="2:13" x14ac:dyDescent="0.15">
      <c r="B102" s="5" t="s">
        <v>64</v>
      </c>
      <c r="C102" s="29" t="s">
        <v>65</v>
      </c>
      <c r="D102" s="26">
        <f t="shared" si="5"/>
        <v>142351.11987099086</v>
      </c>
      <c r="E102" s="6">
        <f t="shared" si="5"/>
        <v>14139.965955921878</v>
      </c>
      <c r="F102" s="6">
        <f t="shared" si="5"/>
        <v>24639.2402795198</v>
      </c>
      <c r="G102" s="6">
        <f t="shared" si="5"/>
        <v>57694.113958072034</v>
      </c>
      <c r="H102" s="6">
        <f t="shared" si="5"/>
        <v>21937.502239741982</v>
      </c>
      <c r="I102" s="6">
        <f t="shared" si="5"/>
        <v>26158.582691273965</v>
      </c>
      <c r="J102" s="23">
        <f t="shared" si="5"/>
        <v>9817.4251926178113</v>
      </c>
      <c r="K102" s="13">
        <f t="shared" si="5"/>
        <v>26274.941766708474</v>
      </c>
      <c r="L102" s="19">
        <f t="shared" si="5"/>
        <v>313195.46676222899</v>
      </c>
      <c r="M102" s="16">
        <f t="shared" si="4"/>
        <v>111620</v>
      </c>
    </row>
    <row r="103" spans="2:13" x14ac:dyDescent="0.15">
      <c r="B103" s="5" t="s">
        <v>66</v>
      </c>
      <c r="C103" s="29" t="s">
        <v>67</v>
      </c>
      <c r="D103" s="26">
        <f t="shared" si="5"/>
        <v>158798.46908348476</v>
      </c>
      <c r="E103" s="6">
        <f t="shared" si="5"/>
        <v>16296.592272449818</v>
      </c>
      <c r="F103" s="6">
        <f t="shared" si="5"/>
        <v>7565.9409663998204</v>
      </c>
      <c r="G103" s="6">
        <f t="shared" si="5"/>
        <v>64497.442625711257</v>
      </c>
      <c r="H103" s="6">
        <f t="shared" si="5"/>
        <v>22047.63241164956</v>
      </c>
      <c r="I103" s="6">
        <f t="shared" si="5"/>
        <v>28575.847722217935</v>
      </c>
      <c r="J103" s="23">
        <f t="shared" si="5"/>
        <v>6621.017477145002</v>
      </c>
      <c r="K103" s="13">
        <f t="shared" si="5"/>
        <v>61701.562489037322</v>
      </c>
      <c r="L103" s="19">
        <f t="shared" si="5"/>
        <v>359483.48757095047</v>
      </c>
      <c r="M103" s="16">
        <f t="shared" si="4"/>
        <v>142529</v>
      </c>
    </row>
    <row r="104" spans="2:13" x14ac:dyDescent="0.15">
      <c r="B104" s="77" t="s">
        <v>68</v>
      </c>
      <c r="C104" s="78" t="s">
        <v>69</v>
      </c>
      <c r="D104" s="79">
        <f t="shared" si="5"/>
        <v>132773.4448595095</v>
      </c>
      <c r="E104" s="80">
        <f t="shared" si="5"/>
        <v>15791.034594770181</v>
      </c>
      <c r="F104" s="80">
        <f t="shared" si="5"/>
        <v>38394.753938606467</v>
      </c>
      <c r="G104" s="80">
        <f t="shared" si="5"/>
        <v>44897.125223323048</v>
      </c>
      <c r="H104" s="80">
        <f t="shared" si="5"/>
        <v>19826.197823615395</v>
      </c>
      <c r="I104" s="80">
        <f t="shared" si="5"/>
        <v>19688.257268150071</v>
      </c>
      <c r="J104" s="81">
        <f t="shared" si="5"/>
        <v>12582.523956472309</v>
      </c>
      <c r="K104" s="82">
        <f t="shared" si="5"/>
        <v>58593.389637810622</v>
      </c>
      <c r="L104" s="83">
        <f t="shared" si="5"/>
        <v>329964.20334578527</v>
      </c>
      <c r="M104" s="84">
        <f t="shared" si="4"/>
        <v>61570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134855.43325480568</v>
      </c>
      <c r="E105" s="6">
        <f t="shared" si="6"/>
        <v>15942.777106883377</v>
      </c>
      <c r="F105" s="6">
        <f t="shared" si="6"/>
        <v>29503.810900164313</v>
      </c>
      <c r="G105" s="6">
        <f t="shared" si="6"/>
        <v>47294.953774275928</v>
      </c>
      <c r="H105" s="6">
        <f t="shared" si="6"/>
        <v>20940.490566784789</v>
      </c>
      <c r="I105" s="6">
        <f t="shared" si="6"/>
        <v>23638.172351671848</v>
      </c>
      <c r="J105" s="23">
        <f t="shared" si="6"/>
        <v>12258.428523350425</v>
      </c>
      <c r="K105" s="13">
        <f t="shared" si="6"/>
        <v>50486.07289212678</v>
      </c>
      <c r="L105" s="19">
        <f t="shared" si="6"/>
        <v>322661.71084671275</v>
      </c>
      <c r="M105" s="16">
        <f t="shared" si="4"/>
        <v>101026</v>
      </c>
    </row>
    <row r="106" spans="2:13" x14ac:dyDescent="0.15">
      <c r="B106" s="5" t="s">
        <v>72</v>
      </c>
      <c r="C106" s="29" t="s">
        <v>73</v>
      </c>
      <c r="D106" s="26">
        <f t="shared" si="6"/>
        <v>132625.00491294265</v>
      </c>
      <c r="E106" s="6">
        <f t="shared" si="6"/>
        <v>16855.99182486342</v>
      </c>
      <c r="F106" s="6">
        <f t="shared" si="6"/>
        <v>46653.716149825101</v>
      </c>
      <c r="G106" s="6">
        <f t="shared" si="6"/>
        <v>48422.827496757454</v>
      </c>
      <c r="H106" s="6">
        <f t="shared" si="6"/>
        <v>21687.497543528672</v>
      </c>
      <c r="I106" s="6">
        <f t="shared" si="6"/>
        <v>22422.670282592462</v>
      </c>
      <c r="J106" s="23">
        <f t="shared" si="6"/>
        <v>11616.161616161617</v>
      </c>
      <c r="K106" s="13">
        <f t="shared" si="6"/>
        <v>49200.389105058362</v>
      </c>
      <c r="L106" s="19">
        <f t="shared" si="6"/>
        <v>337868.09731556813</v>
      </c>
      <c r="M106" s="16">
        <f t="shared" si="4"/>
        <v>50886</v>
      </c>
    </row>
    <row r="107" spans="2:13" x14ac:dyDescent="0.15">
      <c r="B107" s="77" t="s">
        <v>74</v>
      </c>
      <c r="C107" s="78" t="s">
        <v>75</v>
      </c>
      <c r="D107" s="79">
        <f t="shared" si="6"/>
        <v>143919.49667548438</v>
      </c>
      <c r="E107" s="80">
        <f t="shared" si="6"/>
        <v>16184.242510902981</v>
      </c>
      <c r="F107" s="80">
        <f t="shared" si="6"/>
        <v>23070.122256380924</v>
      </c>
      <c r="G107" s="80">
        <f t="shared" si="6"/>
        <v>52454.40766425967</v>
      </c>
      <c r="H107" s="80">
        <f t="shared" si="6"/>
        <v>21352.341459927076</v>
      </c>
      <c r="I107" s="80">
        <f t="shared" si="6"/>
        <v>24122.942732537354</v>
      </c>
      <c r="J107" s="81">
        <f t="shared" si="6"/>
        <v>12294.816615428612</v>
      </c>
      <c r="K107" s="82">
        <f t="shared" si="6"/>
        <v>50010.96732680346</v>
      </c>
      <c r="L107" s="83">
        <f t="shared" si="6"/>
        <v>331114.52062629582</v>
      </c>
      <c r="M107" s="84">
        <f t="shared" si="4"/>
        <v>69935</v>
      </c>
    </row>
    <row r="108" spans="2:13" x14ac:dyDescent="0.15">
      <c r="B108" s="77" t="s">
        <v>76</v>
      </c>
      <c r="C108" s="78" t="s">
        <v>77</v>
      </c>
      <c r="D108" s="79">
        <f t="shared" si="6"/>
        <v>150969.47716173512</v>
      </c>
      <c r="E108" s="80">
        <f t="shared" si="6"/>
        <v>17629.991381786844</v>
      </c>
      <c r="F108" s="80">
        <f t="shared" si="6"/>
        <v>22469.692617064062</v>
      </c>
      <c r="G108" s="80">
        <f t="shared" si="6"/>
        <v>50100.186727951739</v>
      </c>
      <c r="H108" s="80">
        <f t="shared" si="6"/>
        <v>22252.459781671932</v>
      </c>
      <c r="I108" s="80">
        <f t="shared" si="6"/>
        <v>17099.845590347602</v>
      </c>
      <c r="J108" s="81">
        <f t="shared" si="6"/>
        <v>11720.644211433497</v>
      </c>
      <c r="K108" s="82">
        <f t="shared" si="6"/>
        <v>60864.065642056878</v>
      </c>
      <c r="L108" s="83">
        <f t="shared" si="6"/>
        <v>341385.7189026142</v>
      </c>
      <c r="M108" s="84">
        <f t="shared" si="4"/>
        <v>55696</v>
      </c>
    </row>
    <row r="109" spans="2:13" x14ac:dyDescent="0.15">
      <c r="B109" s="5" t="s">
        <v>78</v>
      </c>
      <c r="C109" s="29" t="s">
        <v>79</v>
      </c>
      <c r="D109" s="26">
        <f t="shared" si="6"/>
        <v>134057.46748802191</v>
      </c>
      <c r="E109" s="6">
        <f t="shared" si="6"/>
        <v>15432.23819301848</v>
      </c>
      <c r="F109" s="6">
        <f t="shared" si="6"/>
        <v>20544.681724845996</v>
      </c>
      <c r="G109" s="6">
        <f t="shared" si="6"/>
        <v>66204.271047227929</v>
      </c>
      <c r="H109" s="6">
        <f t="shared" si="6"/>
        <v>21304.229979466119</v>
      </c>
      <c r="I109" s="6">
        <f t="shared" si="6"/>
        <v>66047.214236824089</v>
      </c>
      <c r="J109" s="23">
        <f t="shared" si="6"/>
        <v>10811.074606433949</v>
      </c>
      <c r="K109" s="13">
        <f t="shared" si="6"/>
        <v>37757.604380561257</v>
      </c>
      <c r="L109" s="19">
        <f t="shared" si="6"/>
        <v>361347.7070499658</v>
      </c>
      <c r="M109" s="16">
        <f t="shared" si="4"/>
        <v>73050</v>
      </c>
    </row>
    <row r="110" spans="2:13" x14ac:dyDescent="0.15">
      <c r="B110" s="5">
        <v>39</v>
      </c>
      <c r="C110" s="29" t="s">
        <v>80</v>
      </c>
      <c r="D110" s="26">
        <f t="shared" si="6"/>
        <v>145518.66043777228</v>
      </c>
      <c r="E110" s="6">
        <f t="shared" si="6"/>
        <v>15229.646737704057</v>
      </c>
      <c r="F110" s="6">
        <f t="shared" si="6"/>
        <v>34675.266390215736</v>
      </c>
      <c r="G110" s="6">
        <f t="shared" si="6"/>
        <v>56017.383164488303</v>
      </c>
      <c r="H110" s="6">
        <f t="shared" si="6"/>
        <v>21892.814025510474</v>
      </c>
      <c r="I110" s="6">
        <f t="shared" si="6"/>
        <v>18466.213497104265</v>
      </c>
      <c r="J110" s="23">
        <f t="shared" si="6"/>
        <v>11738.657638269207</v>
      </c>
      <c r="K110" s="13">
        <f t="shared" si="6"/>
        <v>50051.659580424472</v>
      </c>
      <c r="L110" s="19">
        <f t="shared" si="6"/>
        <v>341851.6438332196</v>
      </c>
      <c r="M110" s="16">
        <f t="shared" si="4"/>
        <v>114306</v>
      </c>
    </row>
    <row r="111" spans="2:13" x14ac:dyDescent="0.15">
      <c r="B111" s="7">
        <v>40</v>
      </c>
      <c r="C111" s="55" t="s">
        <v>81</v>
      </c>
      <c r="D111" s="56">
        <f t="shared" si="6"/>
        <v>140164.0523624151</v>
      </c>
      <c r="E111" s="8">
        <f t="shared" si="6"/>
        <v>15287.249064956874</v>
      </c>
      <c r="F111" s="8">
        <f t="shared" si="6"/>
        <v>23830.241966262118</v>
      </c>
      <c r="G111" s="8">
        <f t="shared" si="6"/>
        <v>40906.323944737043</v>
      </c>
      <c r="H111" s="8">
        <f t="shared" si="6"/>
        <v>18960.613693611176</v>
      </c>
      <c r="I111" s="8">
        <f t="shared" si="6"/>
        <v>17178.078009312267</v>
      </c>
      <c r="J111" s="57">
        <f t="shared" si="6"/>
        <v>12027.707808564232</v>
      </c>
      <c r="K111" s="58">
        <f t="shared" si="6"/>
        <v>32967.063582932598</v>
      </c>
      <c r="L111" s="59">
        <f t="shared" si="6"/>
        <v>289293.62262422714</v>
      </c>
      <c r="M111" s="60">
        <f t="shared" si="4"/>
        <v>52404</v>
      </c>
    </row>
    <row r="112" spans="2:13" x14ac:dyDescent="0.15">
      <c r="B112" s="32">
        <v>41</v>
      </c>
      <c r="C112" s="33" t="s">
        <v>82</v>
      </c>
      <c r="D112" s="34">
        <f t="shared" si="6"/>
        <v>129699.46464421146</v>
      </c>
      <c r="E112" s="35">
        <f t="shared" si="6"/>
        <v>16662.993531117554</v>
      </c>
      <c r="F112" s="35">
        <f t="shared" si="6"/>
        <v>19215.436091902742</v>
      </c>
      <c r="G112" s="35">
        <f t="shared" si="6"/>
        <v>33053.200981485614</v>
      </c>
      <c r="H112" s="35">
        <f t="shared" si="6"/>
        <v>19524.827124693285</v>
      </c>
      <c r="I112" s="35">
        <f t="shared" si="6"/>
        <v>16610.171759982153</v>
      </c>
      <c r="J112" s="36">
        <f t="shared" si="6"/>
        <v>10792.638857907652</v>
      </c>
      <c r="K112" s="37">
        <f t="shared" si="6"/>
        <v>35067.544055320097</v>
      </c>
      <c r="L112" s="38">
        <f t="shared" si="6"/>
        <v>269833.63818871294</v>
      </c>
      <c r="M112" s="39">
        <f t="shared" si="4"/>
        <v>44830</v>
      </c>
    </row>
    <row r="113" spans="2:13" x14ac:dyDescent="0.15">
      <c r="B113" s="5">
        <v>42</v>
      </c>
      <c r="C113" s="29" t="s">
        <v>83</v>
      </c>
      <c r="D113" s="26">
        <f t="shared" si="6"/>
        <v>199617.23966379513</v>
      </c>
      <c r="E113" s="6">
        <f t="shared" si="6"/>
        <v>21417.585294964781</v>
      </c>
      <c r="F113" s="6">
        <f t="shared" si="6"/>
        <v>1020.4498442041319</v>
      </c>
      <c r="G113" s="6">
        <f t="shared" si="6"/>
        <v>32907.805503914533</v>
      </c>
      <c r="H113" s="6">
        <f t="shared" si="6"/>
        <v>20277.787960514259</v>
      </c>
      <c r="I113" s="6">
        <f t="shared" si="6"/>
        <v>19085.648451205783</v>
      </c>
      <c r="J113" s="23">
        <f t="shared" si="6"/>
        <v>0</v>
      </c>
      <c r="K113" s="13">
        <f t="shared" si="6"/>
        <v>61806.001413945691</v>
      </c>
      <c r="L113" s="19">
        <f t="shared" si="6"/>
        <v>356132.5181325443</v>
      </c>
      <c r="M113" s="16">
        <f t="shared" si="4"/>
        <v>38191</v>
      </c>
    </row>
    <row r="114" spans="2:13" x14ac:dyDescent="0.15">
      <c r="B114" s="5">
        <v>43</v>
      </c>
      <c r="C114" s="29" t="s">
        <v>84</v>
      </c>
      <c r="D114" s="26">
        <f t="shared" si="6"/>
        <v>106195.49342791572</v>
      </c>
      <c r="E114" s="6">
        <f t="shared" si="6"/>
        <v>18074.304789723108</v>
      </c>
      <c r="F114" s="6">
        <f t="shared" si="6"/>
        <v>62980.328455187628</v>
      </c>
      <c r="G114" s="6">
        <f t="shared" si="6"/>
        <v>30057.643587374445</v>
      </c>
      <c r="H114" s="6">
        <f t="shared" si="6"/>
        <v>21253.375458257578</v>
      </c>
      <c r="I114" s="6">
        <f t="shared" si="6"/>
        <v>14477.869512086078</v>
      </c>
      <c r="J114" s="23">
        <f t="shared" si="6"/>
        <v>11252.928377693661</v>
      </c>
      <c r="K114" s="13">
        <f t="shared" si="6"/>
        <v>54243.241632142111</v>
      </c>
      <c r="L114" s="19">
        <f t="shared" si="6"/>
        <v>307282.25686268666</v>
      </c>
      <c r="M114" s="16">
        <f t="shared" si="4"/>
        <v>33551</v>
      </c>
    </row>
    <row r="115" spans="2:13" x14ac:dyDescent="0.15">
      <c r="B115" s="5">
        <v>44</v>
      </c>
      <c r="C115" s="29" t="s">
        <v>85</v>
      </c>
      <c r="D115" s="26">
        <f t="shared" si="6"/>
        <v>116029.56687127172</v>
      </c>
      <c r="E115" s="6">
        <f t="shared" si="6"/>
        <v>15805.394657214489</v>
      </c>
      <c r="F115" s="6">
        <f t="shared" si="6"/>
        <v>104515.25892625573</v>
      </c>
      <c r="G115" s="6">
        <f t="shared" si="6"/>
        <v>27027.751361632229</v>
      </c>
      <c r="H115" s="6">
        <f t="shared" si="6"/>
        <v>22261.260482406848</v>
      </c>
      <c r="I115" s="6">
        <f t="shared" si="6"/>
        <v>27053.168496585113</v>
      </c>
      <c r="J115" s="23">
        <f t="shared" si="6"/>
        <v>12701.99706060344</v>
      </c>
      <c r="K115" s="13">
        <f t="shared" si="6"/>
        <v>80323.852338549317</v>
      </c>
      <c r="L115" s="19">
        <f t="shared" si="6"/>
        <v>393016.25313391542</v>
      </c>
      <c r="M115" s="16">
        <f t="shared" si="4"/>
        <v>11567</v>
      </c>
    </row>
    <row r="116" spans="2:13" x14ac:dyDescent="0.15">
      <c r="B116" s="5">
        <v>45</v>
      </c>
      <c r="C116" s="29" t="s">
        <v>86</v>
      </c>
      <c r="D116" s="26">
        <f t="shared" si="6"/>
        <v>163894.68228464806</v>
      </c>
      <c r="E116" s="6">
        <f t="shared" si="6"/>
        <v>18129.78127915414</v>
      </c>
      <c r="F116" s="6">
        <f t="shared" si="6"/>
        <v>17097.076811443971</v>
      </c>
      <c r="G116" s="6">
        <f t="shared" si="6"/>
        <v>49289.93469472375</v>
      </c>
      <c r="H116" s="6">
        <f t="shared" si="6"/>
        <v>25117.704986006011</v>
      </c>
      <c r="I116" s="6">
        <f t="shared" si="6"/>
        <v>18763.657095470095</v>
      </c>
      <c r="J116" s="23">
        <f t="shared" si="6"/>
        <v>12269.410179330362</v>
      </c>
      <c r="K116" s="13">
        <f t="shared" si="6"/>
        <v>47511.920804395151</v>
      </c>
      <c r="L116" s="19">
        <f t="shared" si="6"/>
        <v>339804.7579558412</v>
      </c>
      <c r="M116" s="16">
        <f t="shared" si="4"/>
        <v>19294</v>
      </c>
    </row>
    <row r="117" spans="2:13" x14ac:dyDescent="0.15">
      <c r="B117" s="5">
        <v>46</v>
      </c>
      <c r="C117" s="29" t="s">
        <v>87</v>
      </c>
      <c r="D117" s="26">
        <f t="shared" si="6"/>
        <v>157600.16769144774</v>
      </c>
      <c r="E117" s="6">
        <f t="shared" si="6"/>
        <v>18317.216321967579</v>
      </c>
      <c r="F117" s="6">
        <f t="shared" si="6"/>
        <v>42541.587479038571</v>
      </c>
      <c r="G117" s="6">
        <f t="shared" si="6"/>
        <v>41600.894354387929</v>
      </c>
      <c r="H117" s="6">
        <f t="shared" si="6"/>
        <v>28105.366126327557</v>
      </c>
      <c r="I117" s="6">
        <f t="shared" si="6"/>
        <v>41763.107881498043</v>
      </c>
      <c r="J117" s="23">
        <f t="shared" si="6"/>
        <v>14390.273896031302</v>
      </c>
      <c r="K117" s="13">
        <f t="shared" si="6"/>
        <v>49740.6372275014</v>
      </c>
      <c r="L117" s="19">
        <f t="shared" si="6"/>
        <v>379668.9770821688</v>
      </c>
      <c r="M117" s="16">
        <f t="shared" si="4"/>
        <v>17890</v>
      </c>
    </row>
    <row r="118" spans="2:13" x14ac:dyDescent="0.15">
      <c r="B118" s="5">
        <v>47</v>
      </c>
      <c r="C118" s="29" t="s">
        <v>88</v>
      </c>
      <c r="D118" s="26">
        <f t="shared" si="6"/>
        <v>123606.41960307817</v>
      </c>
      <c r="E118" s="6">
        <f t="shared" si="6"/>
        <v>17108.005940326719</v>
      </c>
      <c r="F118" s="6">
        <f t="shared" si="6"/>
        <v>59335.459700283514</v>
      </c>
      <c r="G118" s="6">
        <f t="shared" si="6"/>
        <v>28580.194410692588</v>
      </c>
      <c r="H118" s="6">
        <f t="shared" si="6"/>
        <v>23563.082219522075</v>
      </c>
      <c r="I118" s="6">
        <f t="shared" si="6"/>
        <v>19103.618199000946</v>
      </c>
      <c r="J118" s="23">
        <f t="shared" si="6"/>
        <v>13733.697853381937</v>
      </c>
      <c r="K118" s="13">
        <f t="shared" si="6"/>
        <v>34732.381530984203</v>
      </c>
      <c r="L118" s="19">
        <f t="shared" si="6"/>
        <v>306029.16160388821</v>
      </c>
      <c r="M118" s="16">
        <f t="shared" si="4"/>
        <v>29628</v>
      </c>
    </row>
    <row r="119" spans="2:13" x14ac:dyDescent="0.15">
      <c r="B119" s="5">
        <v>48</v>
      </c>
      <c r="C119" s="29" t="s">
        <v>89</v>
      </c>
      <c r="D119" s="26">
        <f t="shared" si="6"/>
        <v>171479.85164394547</v>
      </c>
      <c r="E119" s="6">
        <f t="shared" si="6"/>
        <v>19830.944266238974</v>
      </c>
      <c r="F119" s="6">
        <f t="shared" si="6"/>
        <v>46771.451483560544</v>
      </c>
      <c r="G119" s="6">
        <f t="shared" si="6"/>
        <v>28865.72774659182</v>
      </c>
      <c r="H119" s="6">
        <f t="shared" si="6"/>
        <v>22283.380112269446</v>
      </c>
      <c r="I119" s="6">
        <f t="shared" si="6"/>
        <v>16564.705292702485</v>
      </c>
      <c r="J119" s="23">
        <f t="shared" si="6"/>
        <v>13522.40376904571</v>
      </c>
      <c r="K119" s="13">
        <f t="shared" si="6"/>
        <v>52926.222935044105</v>
      </c>
      <c r="L119" s="19">
        <f t="shared" si="6"/>
        <v>358722.28348035284</v>
      </c>
      <c r="M119" s="16">
        <f t="shared" si="4"/>
        <v>19952</v>
      </c>
    </row>
    <row r="120" spans="2:13" x14ac:dyDescent="0.15">
      <c r="B120" s="5">
        <v>49</v>
      </c>
      <c r="C120" s="29" t="s">
        <v>90</v>
      </c>
      <c r="D120" s="26">
        <f t="shared" si="6"/>
        <v>148033.24524312897</v>
      </c>
      <c r="E120" s="6">
        <f t="shared" si="6"/>
        <v>16658.509513742072</v>
      </c>
      <c r="F120" s="6">
        <f t="shared" si="6"/>
        <v>66964.534883720931</v>
      </c>
      <c r="G120" s="6">
        <f t="shared" si="6"/>
        <v>25228.646934460889</v>
      </c>
      <c r="H120" s="6">
        <f t="shared" si="6"/>
        <v>47005.338266384781</v>
      </c>
      <c r="I120" s="6">
        <f t="shared" si="6"/>
        <v>17212.949260042282</v>
      </c>
      <c r="J120" s="23">
        <f t="shared" si="6"/>
        <v>14163.583509513743</v>
      </c>
      <c r="K120" s="13">
        <f t="shared" si="6"/>
        <v>55441.966173361521</v>
      </c>
      <c r="L120" s="19">
        <f t="shared" si="6"/>
        <v>376545.19027484144</v>
      </c>
      <c r="M120" s="16">
        <f t="shared" si="4"/>
        <v>18920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129323.27744014059</v>
      </c>
      <c r="E121" s="6">
        <f t="shared" si="7"/>
        <v>15989.163066559273</v>
      </c>
      <c r="F121" s="6">
        <f t="shared" si="7"/>
        <v>95434.795343047517</v>
      </c>
      <c r="G121" s="6">
        <f t="shared" si="7"/>
        <v>37916.086988357616</v>
      </c>
      <c r="H121" s="6">
        <f t="shared" si="7"/>
        <v>31054.62400234312</v>
      </c>
      <c r="I121" s="6">
        <f t="shared" si="7"/>
        <v>45503.111957238048</v>
      </c>
      <c r="J121" s="23">
        <f t="shared" si="7"/>
        <v>15057.186790656806</v>
      </c>
      <c r="K121" s="13">
        <f t="shared" si="7"/>
        <v>68855.531961631394</v>
      </c>
      <c r="L121" s="19">
        <f t="shared" si="7"/>
        <v>424076.59075931757</v>
      </c>
      <c r="M121" s="16">
        <f t="shared" si="4"/>
        <v>13657</v>
      </c>
    </row>
    <row r="122" spans="2:13" x14ac:dyDescent="0.15">
      <c r="B122" s="5">
        <v>51</v>
      </c>
      <c r="C122" s="29" t="s">
        <v>92</v>
      </c>
      <c r="D122" s="26">
        <f t="shared" si="7"/>
        <v>121324.50989249254</v>
      </c>
      <c r="E122" s="6">
        <f t="shared" si="7"/>
        <v>18450.17616767549</v>
      </c>
      <c r="F122" s="6">
        <f t="shared" si="7"/>
        <v>184965.48920408348</v>
      </c>
      <c r="G122" s="6">
        <f t="shared" si="7"/>
        <v>42103.261360556506</v>
      </c>
      <c r="H122" s="6">
        <f t="shared" si="7"/>
        <v>32220.887162345287</v>
      </c>
      <c r="I122" s="6">
        <f t="shared" si="7"/>
        <v>29533.742885536183</v>
      </c>
      <c r="J122" s="23">
        <f t="shared" si="7"/>
        <v>13967.747764025657</v>
      </c>
      <c r="K122" s="13">
        <f t="shared" si="7"/>
        <v>69429.12638901436</v>
      </c>
      <c r="L122" s="19">
        <f t="shared" si="7"/>
        <v>498027.19306170387</v>
      </c>
      <c r="M122" s="16">
        <f t="shared" si="4"/>
        <v>11069</v>
      </c>
    </row>
    <row r="123" spans="2:13" x14ac:dyDescent="0.15">
      <c r="B123" s="5">
        <v>52</v>
      </c>
      <c r="C123" s="29" t="s">
        <v>93</v>
      </c>
      <c r="D123" s="26">
        <f t="shared" si="7"/>
        <v>141861.2399316573</v>
      </c>
      <c r="E123" s="6">
        <f t="shared" si="7"/>
        <v>17043.812545765195</v>
      </c>
      <c r="F123" s="6">
        <f t="shared" si="7"/>
        <v>130725.04271418111</v>
      </c>
      <c r="G123" s="6">
        <f t="shared" si="7"/>
        <v>32939.589943861363</v>
      </c>
      <c r="H123" s="6">
        <f t="shared" si="7"/>
        <v>30935.440566268</v>
      </c>
      <c r="I123" s="6">
        <f t="shared" si="7"/>
        <v>39407.127166219187</v>
      </c>
      <c r="J123" s="23">
        <f t="shared" si="7"/>
        <v>14632.902123505004</v>
      </c>
      <c r="K123" s="13">
        <f t="shared" si="7"/>
        <v>62041.127654381256</v>
      </c>
      <c r="L123" s="19">
        <f t="shared" si="7"/>
        <v>454953.38052233343</v>
      </c>
      <c r="M123" s="16">
        <f t="shared" si="4"/>
        <v>8194</v>
      </c>
    </row>
    <row r="124" spans="2:13" x14ac:dyDescent="0.15">
      <c r="B124" s="5">
        <v>53</v>
      </c>
      <c r="C124" s="29" t="s">
        <v>94</v>
      </c>
      <c r="D124" s="26">
        <f t="shared" si="7"/>
        <v>111318.6938100651</v>
      </c>
      <c r="E124" s="6">
        <f t="shared" si="7"/>
        <v>18576.72832489408</v>
      </c>
      <c r="F124" s="6">
        <f t="shared" si="7"/>
        <v>154522.99266301541</v>
      </c>
      <c r="G124" s="6">
        <f t="shared" si="7"/>
        <v>38718.507802004751</v>
      </c>
      <c r="H124" s="6">
        <f t="shared" si="7"/>
        <v>34743.618890151905</v>
      </c>
      <c r="I124" s="6">
        <f t="shared" si="7"/>
        <v>17567.427921876613</v>
      </c>
      <c r="J124" s="23">
        <f t="shared" si="7"/>
        <v>11646.171334091145</v>
      </c>
      <c r="K124" s="13">
        <f t="shared" si="7"/>
        <v>72539.010023767696</v>
      </c>
      <c r="L124" s="19">
        <f t="shared" si="7"/>
        <v>447986.97943577555</v>
      </c>
      <c r="M124" s="16">
        <f t="shared" si="4"/>
        <v>9677</v>
      </c>
    </row>
    <row r="125" spans="2:13" x14ac:dyDescent="0.15">
      <c r="B125" s="5">
        <v>54</v>
      </c>
      <c r="C125" s="29" t="s">
        <v>95</v>
      </c>
      <c r="D125" s="26">
        <f t="shared" si="7"/>
        <v>119901.45257761322</v>
      </c>
      <c r="E125" s="6">
        <f t="shared" si="7"/>
        <v>17683.138706921105</v>
      </c>
      <c r="F125" s="6">
        <f t="shared" si="7"/>
        <v>175416.1207633153</v>
      </c>
      <c r="G125" s="6">
        <f t="shared" si="7"/>
        <v>37834.09285103959</v>
      </c>
      <c r="H125" s="6">
        <f t="shared" si="7"/>
        <v>30244.232412418114</v>
      </c>
      <c r="I125" s="6">
        <f t="shared" si="7"/>
        <v>29432.070635146683</v>
      </c>
      <c r="J125" s="23">
        <f t="shared" si="7"/>
        <v>12755.909997151808</v>
      </c>
      <c r="K125" s="13">
        <f t="shared" si="7"/>
        <v>55379.663913414981</v>
      </c>
      <c r="L125" s="19">
        <f t="shared" si="7"/>
        <v>465890.77185986901</v>
      </c>
      <c r="M125" s="16">
        <f t="shared" si="4"/>
        <v>7022</v>
      </c>
    </row>
    <row r="126" spans="2:13" x14ac:dyDescent="0.15">
      <c r="B126" s="5">
        <v>55</v>
      </c>
      <c r="C126" s="29" t="s">
        <v>96</v>
      </c>
      <c r="D126" s="26">
        <f t="shared" si="7"/>
        <v>111964.13299589841</v>
      </c>
      <c r="E126" s="6">
        <f t="shared" si="7"/>
        <v>18706.606161096082</v>
      </c>
      <c r="F126" s="6">
        <f t="shared" si="7"/>
        <v>265262.50109084562</v>
      </c>
      <c r="G126" s="6">
        <f t="shared" si="7"/>
        <v>39277.947464874771</v>
      </c>
      <c r="H126" s="6">
        <f t="shared" si="7"/>
        <v>32604.590278383803</v>
      </c>
      <c r="I126" s="6">
        <f t="shared" si="7"/>
        <v>70896.849637839259</v>
      </c>
      <c r="J126" s="23">
        <f t="shared" si="7"/>
        <v>13143.118945806789</v>
      </c>
      <c r="K126" s="13">
        <f t="shared" si="7"/>
        <v>98834.976874072774</v>
      </c>
      <c r="L126" s="19">
        <f t="shared" si="7"/>
        <v>637547.60450301075</v>
      </c>
      <c r="M126" s="16">
        <f t="shared" si="4"/>
        <v>11459</v>
      </c>
    </row>
    <row r="127" spans="2:13" x14ac:dyDescent="0.15">
      <c r="B127" s="5">
        <v>56</v>
      </c>
      <c r="C127" s="29" t="s">
        <v>97</v>
      </c>
      <c r="D127" s="26">
        <f t="shared" si="7"/>
        <v>88677.079549582268</v>
      </c>
      <c r="E127" s="6">
        <f t="shared" si="7"/>
        <v>16778.786778060297</v>
      </c>
      <c r="F127" s="6">
        <f t="shared" si="7"/>
        <v>419043.58881220489</v>
      </c>
      <c r="G127" s="6">
        <f t="shared" si="7"/>
        <v>32694.51507446422</v>
      </c>
      <c r="H127" s="6">
        <f t="shared" si="7"/>
        <v>51217.580820922631</v>
      </c>
      <c r="I127" s="6">
        <f t="shared" si="7"/>
        <v>27751.543770432254</v>
      </c>
      <c r="J127" s="23">
        <f t="shared" si="7"/>
        <v>14493.280058118416</v>
      </c>
      <c r="K127" s="13">
        <f t="shared" si="7"/>
        <v>213455.86632764258</v>
      </c>
      <c r="L127" s="19">
        <f t="shared" si="7"/>
        <v>849618.96113330917</v>
      </c>
      <c r="M127" s="16">
        <f t="shared" si="4"/>
        <v>2753</v>
      </c>
    </row>
    <row r="128" spans="2:13" x14ac:dyDescent="0.15">
      <c r="B128" s="5">
        <v>57</v>
      </c>
      <c r="C128" s="29" t="s">
        <v>98</v>
      </c>
      <c r="D128" s="26">
        <f t="shared" si="7"/>
        <v>160461.84738955824</v>
      </c>
      <c r="E128" s="6">
        <f t="shared" si="7"/>
        <v>18757.51896474788</v>
      </c>
      <c r="F128" s="6">
        <f t="shared" si="7"/>
        <v>83498.884426595265</v>
      </c>
      <c r="G128" s="6">
        <f t="shared" si="7"/>
        <v>41561.178045515393</v>
      </c>
      <c r="H128" s="6">
        <f t="shared" si="7"/>
        <v>35443.55198572066</v>
      </c>
      <c r="I128" s="6">
        <f t="shared" si="7"/>
        <v>54564.926372155285</v>
      </c>
      <c r="J128" s="23">
        <f t="shared" si="7"/>
        <v>17037.037037037036</v>
      </c>
      <c r="K128" s="13">
        <f t="shared" si="7"/>
        <v>105939.93752788934</v>
      </c>
      <c r="L128" s="19">
        <f t="shared" si="7"/>
        <v>500227.84471218206</v>
      </c>
      <c r="M128" s="16">
        <f t="shared" si="4"/>
        <v>11205</v>
      </c>
    </row>
    <row r="129" spans="2:13" x14ac:dyDescent="0.15">
      <c r="B129" s="5">
        <v>58</v>
      </c>
      <c r="C129" s="29" t="s">
        <v>99</v>
      </c>
      <c r="D129" s="26">
        <f t="shared" si="7"/>
        <v>136108.46227881839</v>
      </c>
      <c r="E129" s="6">
        <f t="shared" si="7"/>
        <v>18093.358999037537</v>
      </c>
      <c r="F129" s="6">
        <f t="shared" si="7"/>
        <v>136240.17176278966</v>
      </c>
      <c r="G129" s="6">
        <f t="shared" si="7"/>
        <v>33767.601984156361</v>
      </c>
      <c r="H129" s="6">
        <f t="shared" si="7"/>
        <v>22711.112756348561</v>
      </c>
      <c r="I129" s="6">
        <f t="shared" si="7"/>
        <v>27148.885762937734</v>
      </c>
      <c r="J129" s="23">
        <f t="shared" si="7"/>
        <v>0</v>
      </c>
      <c r="K129" s="13">
        <f t="shared" si="7"/>
        <v>67690.67890723329</v>
      </c>
      <c r="L129" s="19">
        <f t="shared" si="7"/>
        <v>441760.27245132154</v>
      </c>
      <c r="M129" s="16">
        <f t="shared" si="4"/>
        <v>13507</v>
      </c>
    </row>
    <row r="130" spans="2:13" x14ac:dyDescent="0.15">
      <c r="B130" s="5">
        <v>59</v>
      </c>
      <c r="C130" s="29" t="s">
        <v>100</v>
      </c>
      <c r="D130" s="26">
        <f t="shared" si="7"/>
        <v>129593.16509616625</v>
      </c>
      <c r="E130" s="6">
        <f t="shared" si="7"/>
        <v>16537.982444817349</v>
      </c>
      <c r="F130" s="6">
        <f t="shared" si="7"/>
        <v>35572.156963986061</v>
      </c>
      <c r="G130" s="6">
        <f t="shared" si="7"/>
        <v>37172.582935329803</v>
      </c>
      <c r="H130" s="6">
        <f t="shared" si="7"/>
        <v>34287.917903704663</v>
      </c>
      <c r="I130" s="6">
        <f t="shared" si="7"/>
        <v>37138.343875048406</v>
      </c>
      <c r="J130" s="23">
        <f t="shared" si="7"/>
        <v>11638.15025171034</v>
      </c>
      <c r="K130" s="13">
        <f t="shared" si="7"/>
        <v>65558.119271976248</v>
      </c>
      <c r="L130" s="19">
        <f t="shared" si="7"/>
        <v>355860.26849102881</v>
      </c>
      <c r="M130" s="16">
        <f t="shared" si="4"/>
        <v>30988</v>
      </c>
    </row>
    <row r="131" spans="2:13" x14ac:dyDescent="0.15">
      <c r="B131" s="5">
        <v>60</v>
      </c>
      <c r="C131" s="29" t="s">
        <v>101</v>
      </c>
      <c r="D131" s="26">
        <f t="shared" si="7"/>
        <v>151258.20286725453</v>
      </c>
      <c r="E131" s="6">
        <f t="shared" si="7"/>
        <v>18007.707995921061</v>
      </c>
      <c r="F131" s="6">
        <f t="shared" si="7"/>
        <v>34651.070721612377</v>
      </c>
      <c r="G131" s="6">
        <f t="shared" si="7"/>
        <v>51053.20616639674</v>
      </c>
      <c r="H131" s="6">
        <f t="shared" si="7"/>
        <v>32579.059444544419</v>
      </c>
      <c r="I131" s="6">
        <f t="shared" si="7"/>
        <v>43714.804150920761</v>
      </c>
      <c r="J131" s="23">
        <f t="shared" si="7"/>
        <v>15114.240297522643</v>
      </c>
      <c r="K131" s="13">
        <f t="shared" si="7"/>
        <v>49861.406034431049</v>
      </c>
      <c r="L131" s="19">
        <f t="shared" si="7"/>
        <v>381125.45738108089</v>
      </c>
      <c r="M131" s="16">
        <f t="shared" si="4"/>
        <v>33342</v>
      </c>
    </row>
    <row r="132" spans="2:13" x14ac:dyDescent="0.15">
      <c r="B132" s="5">
        <v>61</v>
      </c>
      <c r="C132" s="29" t="s">
        <v>102</v>
      </c>
      <c r="D132" s="26">
        <f t="shared" si="7"/>
        <v>110814.88779741772</v>
      </c>
      <c r="E132" s="6">
        <f t="shared" si="7"/>
        <v>14821.269962648157</v>
      </c>
      <c r="F132" s="6">
        <f t="shared" si="7"/>
        <v>62363.077556542456</v>
      </c>
      <c r="G132" s="6">
        <f t="shared" si="7"/>
        <v>34510.690862033473</v>
      </c>
      <c r="H132" s="6">
        <f t="shared" si="7"/>
        <v>20669.892061998176</v>
      </c>
      <c r="I132" s="6">
        <f t="shared" si="7"/>
        <v>16873.356665980413</v>
      </c>
      <c r="J132" s="23">
        <f t="shared" si="7"/>
        <v>10941.178200641158</v>
      </c>
      <c r="K132" s="13">
        <f t="shared" si="7"/>
        <v>56912.061409958529</v>
      </c>
      <c r="L132" s="19">
        <f t="shared" si="7"/>
        <v>316965.23631657893</v>
      </c>
      <c r="M132" s="16">
        <f t="shared" si="4"/>
        <v>34001</v>
      </c>
    </row>
    <row r="133" spans="2:13" x14ac:dyDescent="0.15">
      <c r="B133" s="5">
        <v>62</v>
      </c>
      <c r="C133" s="29" t="s">
        <v>103</v>
      </c>
      <c r="D133" s="26">
        <f t="shared" si="7"/>
        <v>123162.82913102709</v>
      </c>
      <c r="E133" s="6">
        <f t="shared" si="7"/>
        <v>16735.958192822207</v>
      </c>
      <c r="F133" s="6">
        <f t="shared" si="7"/>
        <v>38628.782633941533</v>
      </c>
      <c r="G133" s="6">
        <f t="shared" si="7"/>
        <v>29202.671014136722</v>
      </c>
      <c r="H133" s="6">
        <f t="shared" si="7"/>
        <v>19005.895884047615</v>
      </c>
      <c r="I133" s="6">
        <f t="shared" si="7"/>
        <v>23666.167898697993</v>
      </c>
      <c r="J133" s="23">
        <f t="shared" si="7"/>
        <v>12216.09308350269</v>
      </c>
      <c r="K133" s="13">
        <f t="shared" si="7"/>
        <v>40586.506465372848</v>
      </c>
      <c r="L133" s="19">
        <f t="shared" si="7"/>
        <v>290988.81122004602</v>
      </c>
      <c r="M133" s="16">
        <f t="shared" si="4"/>
        <v>44777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109042.8253043031</v>
      </c>
      <c r="E134" s="12">
        <f t="shared" si="7"/>
        <v>16254.380250300017</v>
      </c>
      <c r="F134" s="12">
        <f t="shared" si="7"/>
        <v>59887.810732041828</v>
      </c>
      <c r="G134" s="12">
        <f t="shared" si="7"/>
        <v>35976.650094291101</v>
      </c>
      <c r="H134" s="12">
        <f t="shared" si="7"/>
        <v>22098.645636893536</v>
      </c>
      <c r="I134" s="12">
        <f t="shared" si="7"/>
        <v>14510.543459626264</v>
      </c>
      <c r="J134" s="24">
        <f t="shared" si="7"/>
        <v>10714.897994171095</v>
      </c>
      <c r="K134" s="14">
        <f t="shared" si="7"/>
        <v>48097.891308074744</v>
      </c>
      <c r="L134" s="20">
        <f t="shared" si="7"/>
        <v>305868.74678553059</v>
      </c>
      <c r="M134" s="17">
        <f t="shared" si="4"/>
        <v>29165</v>
      </c>
    </row>
    <row r="135" spans="2:13" ht="12.75" thickTop="1" x14ac:dyDescent="0.15">
      <c r="B135" s="9"/>
      <c r="C135" s="31" t="s">
        <v>105</v>
      </c>
      <c r="D135" s="28">
        <f t="shared" si="7"/>
        <v>159984.76587586504</v>
      </c>
      <c r="E135" s="10">
        <f t="shared" si="7"/>
        <v>16438.609785530662</v>
      </c>
      <c r="F135" s="10">
        <f t="shared" si="7"/>
        <v>20675.094525696295</v>
      </c>
      <c r="G135" s="10">
        <f t="shared" si="7"/>
        <v>57762.652478588112</v>
      </c>
      <c r="H135" s="10">
        <f t="shared" si="7"/>
        <v>21184.471723751951</v>
      </c>
      <c r="I135" s="10">
        <f t="shared" si="7"/>
        <v>27938.177583005483</v>
      </c>
      <c r="J135" s="25">
        <f t="shared" si="7"/>
        <v>8492.4968071951844</v>
      </c>
      <c r="K135" s="15">
        <f t="shared" si="7"/>
        <v>52082.338234605595</v>
      </c>
      <c r="L135" s="21">
        <f t="shared" si="7"/>
        <v>356066.11020704312</v>
      </c>
      <c r="M135" s="18">
        <f t="shared" si="4"/>
        <v>7390054</v>
      </c>
    </row>
    <row r="137" spans="2:13" s="131" customFormat="1" ht="13.5" x14ac:dyDescent="0.15">
      <c r="B137" s="132" t="str">
        <f>+$B$1</f>
        <v>令和元年度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2</v>
      </c>
      <c r="E140" s="50">
        <f t="shared" ref="E140:M140" si="8">RANK(E72,E$72:E$134)</f>
        <v>32</v>
      </c>
      <c r="F140" s="50">
        <f t="shared" si="8"/>
        <v>56</v>
      </c>
      <c r="G140" s="50">
        <f t="shared" si="8"/>
        <v>2</v>
      </c>
      <c r="H140" s="50">
        <f t="shared" si="8"/>
        <v>63</v>
      </c>
      <c r="I140" s="50">
        <f t="shared" si="8"/>
        <v>11</v>
      </c>
      <c r="J140" s="51">
        <f t="shared" si="8"/>
        <v>53</v>
      </c>
      <c r="K140" s="52">
        <f t="shared" si="8"/>
        <v>20</v>
      </c>
      <c r="L140" s="53">
        <f t="shared" si="8"/>
        <v>12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8</v>
      </c>
      <c r="E141" s="6">
        <f t="shared" si="9"/>
        <v>27</v>
      </c>
      <c r="F141" s="6">
        <f t="shared" si="9"/>
        <v>57</v>
      </c>
      <c r="G141" s="6">
        <f t="shared" si="9"/>
        <v>21</v>
      </c>
      <c r="H141" s="6">
        <f t="shared" si="9"/>
        <v>54</v>
      </c>
      <c r="I141" s="6">
        <f t="shared" si="9"/>
        <v>40</v>
      </c>
      <c r="J141" s="23">
        <f t="shared" si="9"/>
        <v>54</v>
      </c>
      <c r="K141" s="13">
        <f t="shared" si="9"/>
        <v>55</v>
      </c>
      <c r="L141" s="19">
        <f t="shared" si="9"/>
        <v>49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13</v>
      </c>
      <c r="E142" s="6">
        <f t="shared" si="9"/>
        <v>10</v>
      </c>
      <c r="F142" s="6">
        <f t="shared" si="9"/>
        <v>37</v>
      </c>
      <c r="G142" s="6">
        <f t="shared" si="9"/>
        <v>24</v>
      </c>
      <c r="H142" s="6">
        <f t="shared" si="9"/>
        <v>18</v>
      </c>
      <c r="I142" s="6">
        <f t="shared" si="9"/>
        <v>63</v>
      </c>
      <c r="J142" s="23">
        <f t="shared" si="9"/>
        <v>57</v>
      </c>
      <c r="K142" s="13">
        <f t="shared" si="9"/>
        <v>14</v>
      </c>
      <c r="L142" s="19">
        <f t="shared" si="9"/>
        <v>29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11</v>
      </c>
      <c r="E143" s="6">
        <f t="shared" si="9"/>
        <v>55</v>
      </c>
      <c r="F143" s="6">
        <f t="shared" si="9"/>
        <v>54</v>
      </c>
      <c r="G143" s="6">
        <f t="shared" si="9"/>
        <v>3</v>
      </c>
      <c r="H143" s="6">
        <f t="shared" si="9"/>
        <v>59</v>
      </c>
      <c r="I143" s="6">
        <f t="shared" si="9"/>
        <v>31</v>
      </c>
      <c r="J143" s="23">
        <f t="shared" si="9"/>
        <v>55</v>
      </c>
      <c r="K143" s="13">
        <f t="shared" si="9"/>
        <v>27</v>
      </c>
      <c r="L143" s="19">
        <f t="shared" si="9"/>
        <v>30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47</v>
      </c>
      <c r="E144" s="6">
        <f t="shared" si="9"/>
        <v>19</v>
      </c>
      <c r="F144" s="6">
        <f t="shared" si="9"/>
        <v>17</v>
      </c>
      <c r="G144" s="6">
        <f t="shared" si="9"/>
        <v>27</v>
      </c>
      <c r="H144" s="6">
        <f t="shared" si="9"/>
        <v>22</v>
      </c>
      <c r="I144" s="6">
        <f t="shared" si="9"/>
        <v>38</v>
      </c>
      <c r="J144" s="23">
        <f t="shared" si="9"/>
        <v>32</v>
      </c>
      <c r="K144" s="13">
        <f t="shared" si="9"/>
        <v>52</v>
      </c>
      <c r="L144" s="19">
        <f t="shared" si="9"/>
        <v>34</v>
      </c>
      <c r="M144" s="16">
        <f t="shared" si="9"/>
        <v>26</v>
      </c>
    </row>
    <row r="145" spans="2:13" x14ac:dyDescent="0.15">
      <c r="B145" s="5" t="s">
        <v>14</v>
      </c>
      <c r="C145" s="29" t="s">
        <v>15</v>
      </c>
      <c r="D145" s="26">
        <f t="shared" si="9"/>
        <v>29</v>
      </c>
      <c r="E145" s="6">
        <f t="shared" si="9"/>
        <v>11</v>
      </c>
      <c r="F145" s="6">
        <f t="shared" si="9"/>
        <v>8</v>
      </c>
      <c r="G145" s="6">
        <f t="shared" si="9"/>
        <v>15</v>
      </c>
      <c r="H145" s="6">
        <f t="shared" si="9"/>
        <v>12</v>
      </c>
      <c r="I145" s="6">
        <f t="shared" si="9"/>
        <v>5</v>
      </c>
      <c r="J145" s="23">
        <f t="shared" si="9"/>
        <v>12</v>
      </c>
      <c r="K145" s="13">
        <f t="shared" si="9"/>
        <v>4</v>
      </c>
      <c r="L145" s="19">
        <f t="shared" si="9"/>
        <v>3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16</v>
      </c>
      <c r="E146" s="6">
        <f t="shared" si="9"/>
        <v>43</v>
      </c>
      <c r="F146" s="6">
        <f t="shared" si="9"/>
        <v>58</v>
      </c>
      <c r="G146" s="6">
        <f t="shared" si="9"/>
        <v>7</v>
      </c>
      <c r="H146" s="6">
        <f t="shared" si="9"/>
        <v>51</v>
      </c>
      <c r="I146" s="6">
        <f t="shared" si="9"/>
        <v>9</v>
      </c>
      <c r="J146" s="23">
        <f t="shared" si="9"/>
        <v>56</v>
      </c>
      <c r="K146" s="13">
        <f t="shared" si="9"/>
        <v>41</v>
      </c>
      <c r="L146" s="19">
        <f t="shared" si="9"/>
        <v>33</v>
      </c>
      <c r="M146" s="16">
        <f t="shared" si="9"/>
        <v>5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29</v>
      </c>
      <c r="F147" s="6">
        <f t="shared" si="9"/>
        <v>24</v>
      </c>
      <c r="G147" s="6">
        <f t="shared" si="9"/>
        <v>11</v>
      </c>
      <c r="H147" s="6">
        <f t="shared" si="9"/>
        <v>46</v>
      </c>
      <c r="I147" s="6">
        <f t="shared" si="9"/>
        <v>18</v>
      </c>
      <c r="J147" s="23">
        <f t="shared" si="9"/>
        <v>11</v>
      </c>
      <c r="K147" s="13">
        <f t="shared" si="9"/>
        <v>23</v>
      </c>
      <c r="L147" s="19">
        <f t="shared" si="9"/>
        <v>16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36</v>
      </c>
      <c r="E148" s="6">
        <f t="shared" si="9"/>
        <v>23</v>
      </c>
      <c r="F148" s="6">
        <f t="shared" si="9"/>
        <v>20</v>
      </c>
      <c r="G148" s="6">
        <f t="shared" si="9"/>
        <v>29</v>
      </c>
      <c r="H148" s="6">
        <f t="shared" si="9"/>
        <v>21</v>
      </c>
      <c r="I148" s="6">
        <f t="shared" si="9"/>
        <v>15</v>
      </c>
      <c r="J148" s="23">
        <f t="shared" si="9"/>
        <v>37</v>
      </c>
      <c r="K148" s="13">
        <f t="shared" si="9"/>
        <v>6</v>
      </c>
      <c r="L148" s="19">
        <f t="shared" si="9"/>
        <v>14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26</v>
      </c>
      <c r="E149" s="6">
        <f t="shared" si="9"/>
        <v>16</v>
      </c>
      <c r="F149" s="6">
        <f t="shared" si="9"/>
        <v>19</v>
      </c>
      <c r="G149" s="6">
        <f t="shared" si="9"/>
        <v>19</v>
      </c>
      <c r="H149" s="6">
        <f t="shared" si="9"/>
        <v>14</v>
      </c>
      <c r="I149" s="6">
        <f t="shared" si="9"/>
        <v>30</v>
      </c>
      <c r="J149" s="23">
        <f t="shared" si="9"/>
        <v>16</v>
      </c>
      <c r="K149" s="13">
        <f t="shared" si="9"/>
        <v>26</v>
      </c>
      <c r="L149" s="19">
        <f t="shared" si="9"/>
        <v>17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22</v>
      </c>
      <c r="E150" s="6">
        <f t="shared" si="9"/>
        <v>15</v>
      </c>
      <c r="F150" s="6">
        <f t="shared" si="9"/>
        <v>40</v>
      </c>
      <c r="G150" s="6">
        <f t="shared" si="9"/>
        <v>9</v>
      </c>
      <c r="H150" s="6">
        <f t="shared" si="9"/>
        <v>15</v>
      </c>
      <c r="I150" s="6">
        <f t="shared" si="9"/>
        <v>17</v>
      </c>
      <c r="J150" s="23">
        <f t="shared" si="9"/>
        <v>42</v>
      </c>
      <c r="K150" s="13">
        <f t="shared" si="9"/>
        <v>19</v>
      </c>
      <c r="L150" s="19">
        <f t="shared" si="9"/>
        <v>21</v>
      </c>
      <c r="M150" s="16">
        <f t="shared" si="9"/>
        <v>24</v>
      </c>
    </row>
    <row r="151" spans="2:13" x14ac:dyDescent="0.15">
      <c r="B151" s="5" t="s">
        <v>26</v>
      </c>
      <c r="C151" s="29" t="s">
        <v>27</v>
      </c>
      <c r="D151" s="26">
        <f t="shared" si="9"/>
        <v>54</v>
      </c>
      <c r="E151" s="6">
        <f t="shared" si="9"/>
        <v>53</v>
      </c>
      <c r="F151" s="6">
        <f t="shared" si="9"/>
        <v>26</v>
      </c>
      <c r="G151" s="6">
        <f t="shared" si="9"/>
        <v>22</v>
      </c>
      <c r="H151" s="6">
        <f t="shared" si="9"/>
        <v>32</v>
      </c>
      <c r="I151" s="6">
        <f t="shared" si="9"/>
        <v>39</v>
      </c>
      <c r="J151" s="23">
        <f t="shared" si="9"/>
        <v>14</v>
      </c>
      <c r="K151" s="13">
        <f t="shared" si="9"/>
        <v>54</v>
      </c>
      <c r="L151" s="19">
        <f t="shared" si="9"/>
        <v>54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30</v>
      </c>
      <c r="E152" s="6">
        <f t="shared" si="9"/>
        <v>8</v>
      </c>
      <c r="F152" s="6">
        <f t="shared" si="9"/>
        <v>48</v>
      </c>
      <c r="G152" s="6">
        <f t="shared" si="9"/>
        <v>38</v>
      </c>
      <c r="H152" s="6">
        <f t="shared" si="9"/>
        <v>49</v>
      </c>
      <c r="I152" s="6">
        <f t="shared" si="9"/>
        <v>58</v>
      </c>
      <c r="J152" s="23">
        <f t="shared" si="9"/>
        <v>46</v>
      </c>
      <c r="K152" s="13">
        <f t="shared" si="9"/>
        <v>42</v>
      </c>
      <c r="L152" s="19">
        <f t="shared" si="9"/>
        <v>55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33</v>
      </c>
      <c r="E153" s="6">
        <f t="shared" si="9"/>
        <v>20</v>
      </c>
      <c r="F153" s="6">
        <f t="shared" si="9"/>
        <v>29</v>
      </c>
      <c r="G153" s="6">
        <f t="shared" si="9"/>
        <v>34</v>
      </c>
      <c r="H153" s="6">
        <f t="shared" si="9"/>
        <v>29</v>
      </c>
      <c r="I153" s="6">
        <f t="shared" si="9"/>
        <v>16</v>
      </c>
      <c r="J153" s="23">
        <f t="shared" si="9"/>
        <v>19</v>
      </c>
      <c r="K153" s="13">
        <f t="shared" si="9"/>
        <v>21</v>
      </c>
      <c r="L153" s="19">
        <f t="shared" si="9"/>
        <v>23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50</v>
      </c>
      <c r="E154" s="72">
        <f t="shared" si="9"/>
        <v>54</v>
      </c>
      <c r="F154" s="72">
        <f t="shared" si="9"/>
        <v>18</v>
      </c>
      <c r="G154" s="72">
        <f t="shared" si="9"/>
        <v>41</v>
      </c>
      <c r="H154" s="72">
        <f t="shared" si="9"/>
        <v>39</v>
      </c>
      <c r="I154" s="72">
        <f t="shared" si="9"/>
        <v>28</v>
      </c>
      <c r="J154" s="73">
        <f t="shared" si="9"/>
        <v>33</v>
      </c>
      <c r="K154" s="74">
        <f t="shared" si="9"/>
        <v>47</v>
      </c>
      <c r="L154" s="75">
        <f t="shared" si="9"/>
        <v>41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40</v>
      </c>
      <c r="E155" s="6">
        <f t="shared" si="9"/>
        <v>25</v>
      </c>
      <c r="F155" s="6">
        <f t="shared" si="9"/>
        <v>21</v>
      </c>
      <c r="G155" s="6">
        <f t="shared" si="9"/>
        <v>14</v>
      </c>
      <c r="H155" s="6">
        <f t="shared" si="9"/>
        <v>16</v>
      </c>
      <c r="I155" s="6">
        <f t="shared" si="9"/>
        <v>3</v>
      </c>
      <c r="J155" s="23">
        <f t="shared" si="9"/>
        <v>43</v>
      </c>
      <c r="K155" s="13">
        <f t="shared" si="9"/>
        <v>9</v>
      </c>
      <c r="L155" s="19">
        <f t="shared" si="9"/>
        <v>13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38</v>
      </c>
      <c r="E156" s="72">
        <f t="shared" si="9"/>
        <v>46</v>
      </c>
      <c r="F156" s="72">
        <f t="shared" si="9"/>
        <v>49</v>
      </c>
      <c r="G156" s="72">
        <f t="shared" si="9"/>
        <v>37</v>
      </c>
      <c r="H156" s="72">
        <f t="shared" si="9"/>
        <v>53</v>
      </c>
      <c r="I156" s="72">
        <f t="shared" si="9"/>
        <v>44</v>
      </c>
      <c r="J156" s="73">
        <f t="shared" si="9"/>
        <v>50</v>
      </c>
      <c r="K156" s="74">
        <f t="shared" si="9"/>
        <v>60</v>
      </c>
      <c r="L156" s="75">
        <f t="shared" si="9"/>
        <v>62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21</v>
      </c>
      <c r="E157" s="6">
        <f t="shared" si="10"/>
        <v>50</v>
      </c>
      <c r="F157" s="6">
        <f t="shared" si="10"/>
        <v>52</v>
      </c>
      <c r="G157" s="6">
        <f t="shared" si="10"/>
        <v>18</v>
      </c>
      <c r="H157" s="6">
        <f t="shared" si="10"/>
        <v>62</v>
      </c>
      <c r="I157" s="6">
        <f t="shared" si="10"/>
        <v>23</v>
      </c>
      <c r="J157" s="23">
        <f t="shared" si="10"/>
        <v>47</v>
      </c>
      <c r="K157" s="13">
        <f t="shared" si="10"/>
        <v>49</v>
      </c>
      <c r="L157" s="19">
        <f t="shared" si="10"/>
        <v>46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32</v>
      </c>
      <c r="E158" s="6">
        <f t="shared" si="10"/>
        <v>44</v>
      </c>
      <c r="F158" s="6">
        <f t="shared" si="10"/>
        <v>53</v>
      </c>
      <c r="G158" s="6">
        <f t="shared" si="10"/>
        <v>25</v>
      </c>
      <c r="H158" s="6">
        <f t="shared" si="10"/>
        <v>55</v>
      </c>
      <c r="I158" s="6">
        <f t="shared" si="10"/>
        <v>37</v>
      </c>
      <c r="J158" s="23">
        <f t="shared" si="10"/>
        <v>41</v>
      </c>
      <c r="K158" s="13">
        <f t="shared" si="10"/>
        <v>45</v>
      </c>
      <c r="L158" s="19">
        <f t="shared" si="10"/>
        <v>52</v>
      </c>
      <c r="M158" s="16">
        <f t="shared" si="10"/>
        <v>4</v>
      </c>
    </row>
    <row r="159" spans="2:13" x14ac:dyDescent="0.15">
      <c r="B159" s="5" t="s">
        <v>42</v>
      </c>
      <c r="C159" s="29" t="s">
        <v>43</v>
      </c>
      <c r="D159" s="26">
        <f t="shared" si="10"/>
        <v>14</v>
      </c>
      <c r="E159" s="6">
        <f t="shared" si="10"/>
        <v>57</v>
      </c>
      <c r="F159" s="6">
        <f t="shared" si="10"/>
        <v>46</v>
      </c>
      <c r="G159" s="6">
        <f t="shared" si="10"/>
        <v>8</v>
      </c>
      <c r="H159" s="6">
        <f t="shared" si="10"/>
        <v>48</v>
      </c>
      <c r="I159" s="6">
        <f t="shared" si="10"/>
        <v>57</v>
      </c>
      <c r="J159" s="23">
        <f t="shared" si="10"/>
        <v>44</v>
      </c>
      <c r="K159" s="13">
        <f t="shared" si="10"/>
        <v>33</v>
      </c>
      <c r="L159" s="19">
        <f t="shared" si="10"/>
        <v>37</v>
      </c>
      <c r="M159" s="16">
        <f t="shared" si="10"/>
        <v>30</v>
      </c>
    </row>
    <row r="160" spans="2:13" x14ac:dyDescent="0.15">
      <c r="B160" s="5" t="s">
        <v>44</v>
      </c>
      <c r="C160" s="29" t="s">
        <v>45</v>
      </c>
      <c r="D160" s="26">
        <f t="shared" si="10"/>
        <v>1</v>
      </c>
      <c r="E160" s="6">
        <f t="shared" si="10"/>
        <v>21</v>
      </c>
      <c r="F160" s="6">
        <f t="shared" si="10"/>
        <v>63</v>
      </c>
      <c r="G160" s="6">
        <f t="shared" si="10"/>
        <v>1</v>
      </c>
      <c r="H160" s="6">
        <f t="shared" si="10"/>
        <v>44</v>
      </c>
      <c r="I160" s="6">
        <f t="shared" si="10"/>
        <v>26</v>
      </c>
      <c r="J160" s="23">
        <f t="shared" si="10"/>
        <v>59</v>
      </c>
      <c r="K160" s="13">
        <f t="shared" si="10"/>
        <v>7</v>
      </c>
      <c r="L160" s="19">
        <f t="shared" si="10"/>
        <v>11</v>
      </c>
      <c r="M160" s="16">
        <f t="shared" si="10"/>
        <v>17</v>
      </c>
    </row>
    <row r="161" spans="2:13" x14ac:dyDescent="0.15">
      <c r="B161" s="5" t="s">
        <v>46</v>
      </c>
      <c r="C161" s="29" t="s">
        <v>47</v>
      </c>
      <c r="D161" s="26">
        <f t="shared" si="10"/>
        <v>27</v>
      </c>
      <c r="E161" s="6">
        <f t="shared" si="10"/>
        <v>37</v>
      </c>
      <c r="F161" s="6">
        <f t="shared" si="10"/>
        <v>51</v>
      </c>
      <c r="G161" s="6">
        <f t="shared" si="10"/>
        <v>40</v>
      </c>
      <c r="H161" s="6">
        <f t="shared" si="10"/>
        <v>35</v>
      </c>
      <c r="I161" s="6">
        <f t="shared" si="10"/>
        <v>53</v>
      </c>
      <c r="J161" s="23">
        <f t="shared" si="10"/>
        <v>51</v>
      </c>
      <c r="K161" s="13">
        <f t="shared" si="10"/>
        <v>62</v>
      </c>
      <c r="L161" s="19">
        <f t="shared" si="10"/>
        <v>61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58</v>
      </c>
      <c r="F162" s="6">
        <f t="shared" si="10"/>
        <v>59</v>
      </c>
      <c r="G162" s="6">
        <f t="shared" si="10"/>
        <v>13</v>
      </c>
      <c r="H162" s="6">
        <f t="shared" si="10"/>
        <v>38</v>
      </c>
      <c r="I162" s="6">
        <f t="shared" si="10"/>
        <v>61</v>
      </c>
      <c r="J162" s="23">
        <f t="shared" si="10"/>
        <v>58</v>
      </c>
      <c r="K162" s="13">
        <f t="shared" si="10"/>
        <v>50</v>
      </c>
      <c r="L162" s="19">
        <f t="shared" si="10"/>
        <v>51</v>
      </c>
      <c r="M162" s="16">
        <f t="shared" si="10"/>
        <v>16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62</v>
      </c>
      <c r="F163" s="6">
        <f t="shared" si="10"/>
        <v>43</v>
      </c>
      <c r="G163" s="6">
        <f t="shared" si="10"/>
        <v>16</v>
      </c>
      <c r="H163" s="6">
        <f t="shared" si="10"/>
        <v>19</v>
      </c>
      <c r="I163" s="6">
        <f t="shared" si="10"/>
        <v>33</v>
      </c>
      <c r="J163" s="23">
        <f t="shared" si="10"/>
        <v>35</v>
      </c>
      <c r="K163" s="13">
        <f t="shared" si="10"/>
        <v>35</v>
      </c>
      <c r="L163" s="19">
        <f t="shared" si="10"/>
        <v>40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51</v>
      </c>
      <c r="F164" s="6">
        <f t="shared" si="10"/>
        <v>60</v>
      </c>
      <c r="G164" s="6">
        <f t="shared" si="10"/>
        <v>20</v>
      </c>
      <c r="H164" s="6">
        <f t="shared" si="10"/>
        <v>26</v>
      </c>
      <c r="I164" s="6">
        <f t="shared" si="10"/>
        <v>47</v>
      </c>
      <c r="J164" s="23">
        <f t="shared" si="10"/>
        <v>59</v>
      </c>
      <c r="K164" s="13">
        <f t="shared" si="10"/>
        <v>25</v>
      </c>
      <c r="L164" s="19">
        <f t="shared" si="10"/>
        <v>28</v>
      </c>
      <c r="M164" s="16">
        <f t="shared" si="10"/>
        <v>25</v>
      </c>
    </row>
    <row r="165" spans="2:13" x14ac:dyDescent="0.15">
      <c r="B165" s="5" t="s">
        <v>54</v>
      </c>
      <c r="C165" s="29" t="s">
        <v>55</v>
      </c>
      <c r="D165" s="134">
        <f t="shared" si="10"/>
        <v>23</v>
      </c>
      <c r="E165" s="135">
        <f t="shared" si="10"/>
        <v>47</v>
      </c>
      <c r="F165" s="135">
        <f t="shared" si="10"/>
        <v>50</v>
      </c>
      <c r="G165" s="135">
        <f t="shared" si="10"/>
        <v>6</v>
      </c>
      <c r="H165" s="135">
        <f t="shared" si="10"/>
        <v>36</v>
      </c>
      <c r="I165" s="135">
        <f t="shared" si="10"/>
        <v>14</v>
      </c>
      <c r="J165" s="136">
        <f t="shared" si="10"/>
        <v>48</v>
      </c>
      <c r="K165" s="137">
        <f t="shared" si="10"/>
        <v>34</v>
      </c>
      <c r="L165" s="143">
        <f t="shared" si="10"/>
        <v>32</v>
      </c>
      <c r="M165" s="144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39</v>
      </c>
      <c r="E166" s="72">
        <f t="shared" si="10"/>
        <v>52</v>
      </c>
      <c r="F166" s="72">
        <f t="shared" si="10"/>
        <v>36</v>
      </c>
      <c r="G166" s="72">
        <f t="shared" si="10"/>
        <v>33</v>
      </c>
      <c r="H166" s="72">
        <f t="shared" si="10"/>
        <v>43</v>
      </c>
      <c r="I166" s="72">
        <f t="shared" si="10"/>
        <v>13</v>
      </c>
      <c r="J166" s="73">
        <f t="shared" si="10"/>
        <v>21</v>
      </c>
      <c r="K166" s="74">
        <f t="shared" si="10"/>
        <v>51</v>
      </c>
      <c r="L166" s="75">
        <f t="shared" si="10"/>
        <v>43</v>
      </c>
      <c r="M166" s="76">
        <f t="shared" si="10"/>
        <v>31</v>
      </c>
    </row>
    <row r="167" spans="2:13" x14ac:dyDescent="0.15">
      <c r="B167" s="5" t="s">
        <v>58</v>
      </c>
      <c r="C167" s="29" t="s">
        <v>59</v>
      </c>
      <c r="D167" s="26">
        <f t="shared" si="10"/>
        <v>18</v>
      </c>
      <c r="E167" s="6">
        <f t="shared" si="10"/>
        <v>31</v>
      </c>
      <c r="F167" s="6">
        <f t="shared" si="10"/>
        <v>34</v>
      </c>
      <c r="G167" s="6">
        <f t="shared" si="10"/>
        <v>23</v>
      </c>
      <c r="H167" s="6">
        <f t="shared" si="10"/>
        <v>23</v>
      </c>
      <c r="I167" s="6">
        <f t="shared" si="10"/>
        <v>48</v>
      </c>
      <c r="J167" s="23">
        <f t="shared" si="10"/>
        <v>49</v>
      </c>
      <c r="K167" s="13">
        <f t="shared" si="10"/>
        <v>57</v>
      </c>
      <c r="L167" s="19">
        <f t="shared" si="10"/>
        <v>42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42</v>
      </c>
      <c r="E168" s="64">
        <f t="shared" si="10"/>
        <v>40</v>
      </c>
      <c r="F168" s="64">
        <f t="shared" si="10"/>
        <v>33</v>
      </c>
      <c r="G168" s="64">
        <f t="shared" si="10"/>
        <v>36</v>
      </c>
      <c r="H168" s="64">
        <f t="shared" si="10"/>
        <v>56</v>
      </c>
      <c r="I168" s="64">
        <f t="shared" si="10"/>
        <v>27</v>
      </c>
      <c r="J168" s="65">
        <f t="shared" si="10"/>
        <v>7</v>
      </c>
      <c r="K168" s="66">
        <f t="shared" si="10"/>
        <v>48</v>
      </c>
      <c r="L168" s="67">
        <f t="shared" si="10"/>
        <v>48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4</v>
      </c>
      <c r="E169" s="6">
        <f t="shared" si="10"/>
        <v>22</v>
      </c>
      <c r="F169" s="6">
        <f t="shared" si="10"/>
        <v>62</v>
      </c>
      <c r="G169" s="6">
        <f t="shared" si="10"/>
        <v>10</v>
      </c>
      <c r="H169" s="6">
        <f t="shared" si="10"/>
        <v>52</v>
      </c>
      <c r="I169" s="6">
        <f t="shared" si="10"/>
        <v>62</v>
      </c>
      <c r="J169" s="23">
        <f t="shared" si="10"/>
        <v>59</v>
      </c>
      <c r="K169" s="13">
        <f t="shared" si="10"/>
        <v>32</v>
      </c>
      <c r="L169" s="19">
        <f t="shared" si="10"/>
        <v>31</v>
      </c>
      <c r="M169" s="16">
        <f t="shared" si="10"/>
        <v>23</v>
      </c>
    </row>
    <row r="170" spans="2:13" x14ac:dyDescent="0.15">
      <c r="B170" s="5" t="s">
        <v>64</v>
      </c>
      <c r="C170" s="29" t="s">
        <v>65</v>
      </c>
      <c r="D170" s="26">
        <f t="shared" si="10"/>
        <v>34</v>
      </c>
      <c r="E170" s="6">
        <f t="shared" si="10"/>
        <v>63</v>
      </c>
      <c r="F170" s="6">
        <f t="shared" si="10"/>
        <v>38</v>
      </c>
      <c r="G170" s="6">
        <f t="shared" si="10"/>
        <v>12</v>
      </c>
      <c r="H170" s="6">
        <f t="shared" si="10"/>
        <v>33</v>
      </c>
      <c r="I170" s="6">
        <f t="shared" si="10"/>
        <v>29</v>
      </c>
      <c r="J170" s="23">
        <f t="shared" si="10"/>
        <v>45</v>
      </c>
      <c r="K170" s="13">
        <f t="shared" si="10"/>
        <v>63</v>
      </c>
      <c r="L170" s="19">
        <f t="shared" si="10"/>
        <v>53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12</v>
      </c>
      <c r="E171" s="6">
        <f t="shared" si="10"/>
        <v>38</v>
      </c>
      <c r="F171" s="6">
        <f t="shared" si="10"/>
        <v>55</v>
      </c>
      <c r="G171" s="6">
        <f t="shared" si="10"/>
        <v>5</v>
      </c>
      <c r="H171" s="6">
        <f t="shared" si="10"/>
        <v>31</v>
      </c>
      <c r="I171" s="6">
        <f t="shared" si="10"/>
        <v>21</v>
      </c>
      <c r="J171" s="23">
        <f t="shared" si="10"/>
        <v>52</v>
      </c>
      <c r="K171" s="13">
        <f t="shared" si="10"/>
        <v>17</v>
      </c>
      <c r="L171" s="19">
        <f t="shared" si="10"/>
        <v>24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45</v>
      </c>
      <c r="E172" s="80">
        <f t="shared" si="10"/>
        <v>49</v>
      </c>
      <c r="F172" s="80">
        <f t="shared" si="10"/>
        <v>28</v>
      </c>
      <c r="G172" s="80">
        <f t="shared" si="10"/>
        <v>39</v>
      </c>
      <c r="H172" s="80">
        <f t="shared" si="10"/>
        <v>57</v>
      </c>
      <c r="I172" s="80">
        <f t="shared" si="10"/>
        <v>41</v>
      </c>
      <c r="J172" s="81">
        <f t="shared" si="10"/>
        <v>20</v>
      </c>
      <c r="K172" s="82">
        <f t="shared" si="10"/>
        <v>22</v>
      </c>
      <c r="L172" s="83">
        <f t="shared" si="10"/>
        <v>45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43</v>
      </c>
      <c r="E173" s="6">
        <f t="shared" si="11"/>
        <v>45</v>
      </c>
      <c r="F173" s="6">
        <f t="shared" si="11"/>
        <v>35</v>
      </c>
      <c r="G173" s="6">
        <f t="shared" si="11"/>
        <v>35</v>
      </c>
      <c r="H173" s="6">
        <f t="shared" si="11"/>
        <v>45</v>
      </c>
      <c r="I173" s="6">
        <f t="shared" si="11"/>
        <v>35</v>
      </c>
      <c r="J173" s="23">
        <f t="shared" si="11"/>
        <v>24</v>
      </c>
      <c r="K173" s="13">
        <f t="shared" si="11"/>
        <v>36</v>
      </c>
      <c r="L173" s="19">
        <f t="shared" si="11"/>
        <v>47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46</v>
      </c>
      <c r="E174" s="6">
        <f t="shared" si="11"/>
        <v>28</v>
      </c>
      <c r="F174" s="6">
        <f t="shared" si="11"/>
        <v>23</v>
      </c>
      <c r="G174" s="6">
        <f t="shared" si="11"/>
        <v>32</v>
      </c>
      <c r="H174" s="6">
        <f t="shared" si="11"/>
        <v>37</v>
      </c>
      <c r="I174" s="6">
        <f t="shared" si="11"/>
        <v>36</v>
      </c>
      <c r="J174" s="23">
        <f t="shared" si="11"/>
        <v>31</v>
      </c>
      <c r="K174" s="13">
        <f t="shared" si="11"/>
        <v>43</v>
      </c>
      <c r="L174" s="19">
        <f t="shared" si="11"/>
        <v>39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31</v>
      </c>
      <c r="E175" s="80">
        <f t="shared" si="11"/>
        <v>41</v>
      </c>
      <c r="F175" s="80">
        <f t="shared" si="11"/>
        <v>41</v>
      </c>
      <c r="G175" s="80">
        <f t="shared" si="11"/>
        <v>26</v>
      </c>
      <c r="H175" s="80">
        <f t="shared" si="11"/>
        <v>40</v>
      </c>
      <c r="I175" s="80">
        <f t="shared" si="11"/>
        <v>32</v>
      </c>
      <c r="J175" s="81">
        <f t="shared" si="11"/>
        <v>22</v>
      </c>
      <c r="K175" s="82">
        <f t="shared" si="11"/>
        <v>38</v>
      </c>
      <c r="L175" s="83">
        <f t="shared" si="11"/>
        <v>44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20</v>
      </c>
      <c r="E176" s="80">
        <f t="shared" si="11"/>
        <v>18</v>
      </c>
      <c r="F176" s="80">
        <f t="shared" si="11"/>
        <v>42</v>
      </c>
      <c r="G176" s="80">
        <f t="shared" si="11"/>
        <v>30</v>
      </c>
      <c r="H176" s="80">
        <f t="shared" si="11"/>
        <v>28</v>
      </c>
      <c r="I176" s="80">
        <f t="shared" si="11"/>
        <v>52</v>
      </c>
      <c r="J176" s="81">
        <f t="shared" si="11"/>
        <v>28</v>
      </c>
      <c r="K176" s="82">
        <f t="shared" si="11"/>
        <v>18</v>
      </c>
      <c r="L176" s="83">
        <f t="shared" si="11"/>
        <v>36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44</v>
      </c>
      <c r="E177" s="6">
        <f t="shared" si="11"/>
        <v>56</v>
      </c>
      <c r="F177" s="6">
        <f t="shared" si="11"/>
        <v>44</v>
      </c>
      <c r="G177" s="6">
        <f t="shared" si="11"/>
        <v>4</v>
      </c>
      <c r="H177" s="6">
        <f t="shared" si="11"/>
        <v>41</v>
      </c>
      <c r="I177" s="6">
        <f t="shared" si="11"/>
        <v>2</v>
      </c>
      <c r="J177" s="23">
        <f t="shared" si="11"/>
        <v>38</v>
      </c>
      <c r="K177" s="13">
        <f t="shared" si="11"/>
        <v>56</v>
      </c>
      <c r="L177" s="19">
        <f t="shared" si="11"/>
        <v>22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28</v>
      </c>
      <c r="E178" s="6">
        <f t="shared" si="11"/>
        <v>60</v>
      </c>
      <c r="F178" s="6">
        <f t="shared" si="11"/>
        <v>31</v>
      </c>
      <c r="G178" s="6">
        <f t="shared" si="11"/>
        <v>17</v>
      </c>
      <c r="H178" s="6">
        <f t="shared" si="11"/>
        <v>34</v>
      </c>
      <c r="I178" s="6">
        <f t="shared" si="11"/>
        <v>46</v>
      </c>
      <c r="J178" s="23">
        <f t="shared" si="11"/>
        <v>27</v>
      </c>
      <c r="K178" s="13">
        <f t="shared" si="11"/>
        <v>37</v>
      </c>
      <c r="L178" s="19">
        <f t="shared" si="11"/>
        <v>35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37</v>
      </c>
      <c r="E179" s="8">
        <f t="shared" si="11"/>
        <v>59</v>
      </c>
      <c r="F179" s="8">
        <f t="shared" si="11"/>
        <v>39</v>
      </c>
      <c r="G179" s="8">
        <f t="shared" si="11"/>
        <v>45</v>
      </c>
      <c r="H179" s="8">
        <f t="shared" si="11"/>
        <v>61</v>
      </c>
      <c r="I179" s="8">
        <f t="shared" si="11"/>
        <v>51</v>
      </c>
      <c r="J179" s="57">
        <f t="shared" si="11"/>
        <v>26</v>
      </c>
      <c r="K179" s="58">
        <f t="shared" si="11"/>
        <v>61</v>
      </c>
      <c r="L179" s="59">
        <f t="shared" si="11"/>
        <v>60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48</v>
      </c>
      <c r="E180" s="35">
        <f t="shared" si="11"/>
        <v>34</v>
      </c>
      <c r="F180" s="35">
        <f t="shared" si="11"/>
        <v>45</v>
      </c>
      <c r="G180" s="35">
        <f t="shared" si="11"/>
        <v>54</v>
      </c>
      <c r="H180" s="35">
        <f t="shared" si="11"/>
        <v>58</v>
      </c>
      <c r="I180" s="35">
        <f t="shared" si="11"/>
        <v>55</v>
      </c>
      <c r="J180" s="36">
        <f t="shared" si="11"/>
        <v>39</v>
      </c>
      <c r="K180" s="37">
        <f t="shared" si="11"/>
        <v>58</v>
      </c>
      <c r="L180" s="38">
        <f t="shared" si="11"/>
        <v>63</v>
      </c>
      <c r="M180" s="39">
        <f t="shared" si="11"/>
        <v>41</v>
      </c>
    </row>
    <row r="181" spans="2:13" x14ac:dyDescent="0.15">
      <c r="B181" s="5">
        <v>42</v>
      </c>
      <c r="C181" s="29" t="s">
        <v>83</v>
      </c>
      <c r="D181" s="26">
        <f t="shared" si="11"/>
        <v>3</v>
      </c>
      <c r="E181" s="6">
        <f t="shared" si="11"/>
        <v>1</v>
      </c>
      <c r="F181" s="6">
        <f t="shared" si="11"/>
        <v>61</v>
      </c>
      <c r="G181" s="6">
        <f t="shared" si="11"/>
        <v>56</v>
      </c>
      <c r="H181" s="6">
        <f t="shared" si="11"/>
        <v>50</v>
      </c>
      <c r="I181" s="6">
        <f t="shared" si="11"/>
        <v>43</v>
      </c>
      <c r="J181" s="23">
        <f t="shared" si="11"/>
        <v>59</v>
      </c>
      <c r="K181" s="13">
        <f t="shared" si="11"/>
        <v>16</v>
      </c>
      <c r="L181" s="19">
        <f t="shared" si="11"/>
        <v>26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62</v>
      </c>
      <c r="E182" s="6">
        <f t="shared" si="11"/>
        <v>13</v>
      </c>
      <c r="F182" s="6">
        <f t="shared" si="11"/>
        <v>13</v>
      </c>
      <c r="G182" s="6">
        <f t="shared" si="11"/>
        <v>58</v>
      </c>
      <c r="H182" s="6">
        <f t="shared" si="11"/>
        <v>42</v>
      </c>
      <c r="I182" s="6">
        <f t="shared" si="11"/>
        <v>60</v>
      </c>
      <c r="J182" s="23">
        <f t="shared" si="11"/>
        <v>34</v>
      </c>
      <c r="K182" s="13">
        <f t="shared" si="11"/>
        <v>30</v>
      </c>
      <c r="L182" s="19">
        <f t="shared" si="11"/>
        <v>56</v>
      </c>
      <c r="M182" s="16">
        <f t="shared" si="11"/>
        <v>45</v>
      </c>
    </row>
    <row r="183" spans="2:13" x14ac:dyDescent="0.15">
      <c r="B183" s="5">
        <v>44</v>
      </c>
      <c r="C183" s="29" t="s">
        <v>85</v>
      </c>
      <c r="D183" s="26">
        <f t="shared" si="11"/>
        <v>57</v>
      </c>
      <c r="E183" s="6">
        <f t="shared" si="11"/>
        <v>48</v>
      </c>
      <c r="F183" s="6">
        <f t="shared" si="11"/>
        <v>9</v>
      </c>
      <c r="G183" s="6">
        <f t="shared" si="11"/>
        <v>62</v>
      </c>
      <c r="H183" s="6">
        <f t="shared" si="11"/>
        <v>27</v>
      </c>
      <c r="I183" s="6">
        <f t="shared" si="11"/>
        <v>25</v>
      </c>
      <c r="J183" s="23">
        <f t="shared" si="11"/>
        <v>18</v>
      </c>
      <c r="K183" s="13">
        <f t="shared" si="11"/>
        <v>5</v>
      </c>
      <c r="L183" s="19">
        <f t="shared" si="11"/>
        <v>15</v>
      </c>
      <c r="M183" s="16">
        <f t="shared" si="11"/>
        <v>56</v>
      </c>
    </row>
    <row r="184" spans="2:13" x14ac:dyDescent="0.15">
      <c r="B184" s="5">
        <v>45</v>
      </c>
      <c r="C184" s="29" t="s">
        <v>86</v>
      </c>
      <c r="D184" s="26">
        <f t="shared" si="11"/>
        <v>7</v>
      </c>
      <c r="E184" s="6">
        <f t="shared" si="11"/>
        <v>9</v>
      </c>
      <c r="F184" s="6">
        <f t="shared" si="11"/>
        <v>47</v>
      </c>
      <c r="G184" s="6">
        <f t="shared" si="11"/>
        <v>31</v>
      </c>
      <c r="H184" s="6">
        <f t="shared" si="11"/>
        <v>17</v>
      </c>
      <c r="I184" s="6">
        <f t="shared" si="11"/>
        <v>45</v>
      </c>
      <c r="J184" s="23">
        <f t="shared" si="11"/>
        <v>23</v>
      </c>
      <c r="K184" s="13">
        <f t="shared" si="11"/>
        <v>46</v>
      </c>
      <c r="L184" s="19">
        <f t="shared" si="11"/>
        <v>38</v>
      </c>
      <c r="M184" s="16">
        <f t="shared" si="11"/>
        <v>51</v>
      </c>
    </row>
    <row r="185" spans="2:13" x14ac:dyDescent="0.15">
      <c r="B185" s="5">
        <v>46</v>
      </c>
      <c r="C185" s="29" t="s">
        <v>87</v>
      </c>
      <c r="D185" s="26">
        <f t="shared" si="11"/>
        <v>15</v>
      </c>
      <c r="E185" s="6">
        <f t="shared" si="11"/>
        <v>7</v>
      </c>
      <c r="F185" s="6">
        <f t="shared" si="11"/>
        <v>25</v>
      </c>
      <c r="G185" s="6">
        <f t="shared" si="11"/>
        <v>43</v>
      </c>
      <c r="H185" s="6">
        <f t="shared" si="11"/>
        <v>13</v>
      </c>
      <c r="I185" s="6">
        <f t="shared" si="11"/>
        <v>8</v>
      </c>
      <c r="J185" s="23">
        <f t="shared" si="11"/>
        <v>6</v>
      </c>
      <c r="K185" s="13">
        <f t="shared" si="11"/>
        <v>40</v>
      </c>
      <c r="L185" s="19">
        <f t="shared" si="11"/>
        <v>19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52</v>
      </c>
      <c r="E186" s="6">
        <f t="shared" si="11"/>
        <v>24</v>
      </c>
      <c r="F186" s="6">
        <f t="shared" si="11"/>
        <v>16</v>
      </c>
      <c r="G186" s="6">
        <f t="shared" si="11"/>
        <v>61</v>
      </c>
      <c r="H186" s="6">
        <f t="shared" si="11"/>
        <v>20</v>
      </c>
      <c r="I186" s="6">
        <f t="shared" si="11"/>
        <v>42</v>
      </c>
      <c r="J186" s="23">
        <f t="shared" si="11"/>
        <v>10</v>
      </c>
      <c r="K186" s="13">
        <f t="shared" si="11"/>
        <v>59</v>
      </c>
      <c r="L186" s="19">
        <f t="shared" si="11"/>
        <v>57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6</v>
      </c>
      <c r="E187" s="6">
        <f t="shared" si="11"/>
        <v>2</v>
      </c>
      <c r="F187" s="6">
        <f t="shared" si="11"/>
        <v>22</v>
      </c>
      <c r="G187" s="6">
        <f t="shared" si="11"/>
        <v>60</v>
      </c>
      <c r="H187" s="6">
        <f t="shared" si="11"/>
        <v>25</v>
      </c>
      <c r="I187" s="6">
        <f t="shared" si="11"/>
        <v>56</v>
      </c>
      <c r="J187" s="23">
        <f t="shared" si="11"/>
        <v>13</v>
      </c>
      <c r="K187" s="13">
        <f t="shared" si="11"/>
        <v>31</v>
      </c>
      <c r="L187" s="19">
        <f t="shared" si="11"/>
        <v>25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24</v>
      </c>
      <c r="E188" s="6">
        <f t="shared" si="11"/>
        <v>35</v>
      </c>
      <c r="F188" s="6">
        <f t="shared" si="11"/>
        <v>12</v>
      </c>
      <c r="G188" s="6">
        <f t="shared" si="11"/>
        <v>63</v>
      </c>
      <c r="H188" s="6">
        <f t="shared" si="11"/>
        <v>2</v>
      </c>
      <c r="I188" s="6">
        <f t="shared" si="11"/>
        <v>50</v>
      </c>
      <c r="J188" s="23">
        <f t="shared" si="11"/>
        <v>8</v>
      </c>
      <c r="K188" s="13">
        <f t="shared" si="11"/>
        <v>28</v>
      </c>
      <c r="L188" s="19">
        <f t="shared" si="11"/>
        <v>20</v>
      </c>
      <c r="M188" s="16">
        <f t="shared" si="11"/>
        <v>52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51</v>
      </c>
      <c r="E189" s="6">
        <f t="shared" si="12"/>
        <v>42</v>
      </c>
      <c r="F189" s="6">
        <f t="shared" si="12"/>
        <v>10</v>
      </c>
      <c r="G189" s="6">
        <f t="shared" si="12"/>
        <v>48</v>
      </c>
      <c r="H189" s="6">
        <f t="shared" si="12"/>
        <v>9</v>
      </c>
      <c r="I189" s="6">
        <f t="shared" si="12"/>
        <v>6</v>
      </c>
      <c r="J189" s="23">
        <f t="shared" si="12"/>
        <v>3</v>
      </c>
      <c r="K189" s="13">
        <f t="shared" si="12"/>
        <v>11</v>
      </c>
      <c r="L189" s="19">
        <f t="shared" si="12"/>
        <v>10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55</v>
      </c>
      <c r="E190" s="6">
        <f t="shared" si="12"/>
        <v>6</v>
      </c>
      <c r="F190" s="6">
        <f t="shared" si="12"/>
        <v>3</v>
      </c>
      <c r="G190" s="6">
        <f t="shared" si="12"/>
        <v>42</v>
      </c>
      <c r="H190" s="6">
        <f t="shared" si="12"/>
        <v>8</v>
      </c>
      <c r="I190" s="6">
        <f t="shared" si="12"/>
        <v>19</v>
      </c>
      <c r="J190" s="23">
        <f t="shared" si="12"/>
        <v>9</v>
      </c>
      <c r="K190" s="13">
        <f t="shared" si="12"/>
        <v>10</v>
      </c>
      <c r="L190" s="19">
        <f t="shared" si="12"/>
        <v>5</v>
      </c>
      <c r="M190" s="16">
        <f t="shared" si="12"/>
        <v>59</v>
      </c>
    </row>
    <row r="191" spans="2:13" x14ac:dyDescent="0.15">
      <c r="B191" s="5">
        <v>52</v>
      </c>
      <c r="C191" s="29" t="s">
        <v>93</v>
      </c>
      <c r="D191" s="26">
        <f t="shared" si="12"/>
        <v>35</v>
      </c>
      <c r="E191" s="6">
        <f t="shared" si="12"/>
        <v>26</v>
      </c>
      <c r="F191" s="6">
        <f t="shared" si="12"/>
        <v>7</v>
      </c>
      <c r="G191" s="6">
        <f t="shared" si="12"/>
        <v>55</v>
      </c>
      <c r="H191" s="6">
        <f t="shared" si="12"/>
        <v>10</v>
      </c>
      <c r="I191" s="6">
        <f t="shared" si="12"/>
        <v>10</v>
      </c>
      <c r="J191" s="23">
        <f t="shared" si="12"/>
        <v>4</v>
      </c>
      <c r="K191" s="13">
        <f t="shared" si="12"/>
        <v>15</v>
      </c>
      <c r="L191" s="19">
        <f t="shared" si="12"/>
        <v>7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59</v>
      </c>
      <c r="E192" s="6">
        <f t="shared" si="12"/>
        <v>5</v>
      </c>
      <c r="F192" s="6">
        <f t="shared" si="12"/>
        <v>5</v>
      </c>
      <c r="G192" s="6">
        <f t="shared" si="12"/>
        <v>47</v>
      </c>
      <c r="H192" s="6">
        <f t="shared" si="12"/>
        <v>4</v>
      </c>
      <c r="I192" s="6">
        <f t="shared" si="12"/>
        <v>49</v>
      </c>
      <c r="J192" s="23">
        <f t="shared" si="12"/>
        <v>29</v>
      </c>
      <c r="K192" s="13">
        <f t="shared" si="12"/>
        <v>8</v>
      </c>
      <c r="L192" s="19">
        <f t="shared" si="12"/>
        <v>8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56</v>
      </c>
      <c r="E193" s="6">
        <f t="shared" si="12"/>
        <v>17</v>
      </c>
      <c r="F193" s="6">
        <f t="shared" si="12"/>
        <v>4</v>
      </c>
      <c r="G193" s="6">
        <f t="shared" si="12"/>
        <v>49</v>
      </c>
      <c r="H193" s="6">
        <f t="shared" si="12"/>
        <v>11</v>
      </c>
      <c r="I193" s="6">
        <f t="shared" si="12"/>
        <v>20</v>
      </c>
      <c r="J193" s="23">
        <f t="shared" si="12"/>
        <v>17</v>
      </c>
      <c r="K193" s="13">
        <f t="shared" si="12"/>
        <v>29</v>
      </c>
      <c r="L193" s="19">
        <f t="shared" si="12"/>
        <v>6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58</v>
      </c>
      <c r="E194" s="6">
        <f t="shared" si="12"/>
        <v>4</v>
      </c>
      <c r="F194" s="6">
        <f t="shared" si="12"/>
        <v>2</v>
      </c>
      <c r="G194" s="6">
        <f t="shared" si="12"/>
        <v>46</v>
      </c>
      <c r="H194" s="6">
        <f t="shared" si="12"/>
        <v>6</v>
      </c>
      <c r="I194" s="6">
        <f t="shared" si="12"/>
        <v>1</v>
      </c>
      <c r="J194" s="23">
        <f t="shared" si="12"/>
        <v>15</v>
      </c>
      <c r="K194" s="13">
        <f t="shared" si="12"/>
        <v>3</v>
      </c>
      <c r="L194" s="19">
        <f t="shared" si="12"/>
        <v>2</v>
      </c>
      <c r="M194" s="16">
        <f t="shared" si="12"/>
        <v>57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30</v>
      </c>
      <c r="F195" s="6">
        <f t="shared" si="12"/>
        <v>1</v>
      </c>
      <c r="G195" s="6">
        <f t="shared" si="12"/>
        <v>57</v>
      </c>
      <c r="H195" s="6">
        <f t="shared" si="12"/>
        <v>1</v>
      </c>
      <c r="I195" s="6">
        <f t="shared" si="12"/>
        <v>22</v>
      </c>
      <c r="J195" s="23">
        <f t="shared" si="12"/>
        <v>5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10</v>
      </c>
      <c r="E196" s="6">
        <f t="shared" si="12"/>
        <v>3</v>
      </c>
      <c r="F196" s="6">
        <f t="shared" si="12"/>
        <v>11</v>
      </c>
      <c r="G196" s="6">
        <f t="shared" si="12"/>
        <v>44</v>
      </c>
      <c r="H196" s="6">
        <f t="shared" si="12"/>
        <v>3</v>
      </c>
      <c r="I196" s="6">
        <f t="shared" si="12"/>
        <v>4</v>
      </c>
      <c r="J196" s="23">
        <f t="shared" si="12"/>
        <v>1</v>
      </c>
      <c r="K196" s="13">
        <f t="shared" si="12"/>
        <v>2</v>
      </c>
      <c r="L196" s="19">
        <f t="shared" si="12"/>
        <v>4</v>
      </c>
      <c r="M196" s="16">
        <f t="shared" si="12"/>
        <v>58</v>
      </c>
    </row>
    <row r="197" spans="2:13" x14ac:dyDescent="0.15">
      <c r="B197" s="5">
        <v>58</v>
      </c>
      <c r="C197" s="29" t="s">
        <v>99</v>
      </c>
      <c r="D197" s="26">
        <f t="shared" si="12"/>
        <v>41</v>
      </c>
      <c r="E197" s="6">
        <f t="shared" si="12"/>
        <v>12</v>
      </c>
      <c r="F197" s="6">
        <f t="shared" si="12"/>
        <v>6</v>
      </c>
      <c r="G197" s="6">
        <f t="shared" si="12"/>
        <v>53</v>
      </c>
      <c r="H197" s="6">
        <f t="shared" si="12"/>
        <v>24</v>
      </c>
      <c r="I197" s="6">
        <f t="shared" si="12"/>
        <v>24</v>
      </c>
      <c r="J197" s="23">
        <f t="shared" si="12"/>
        <v>59</v>
      </c>
      <c r="K197" s="13">
        <f t="shared" si="12"/>
        <v>12</v>
      </c>
      <c r="L197" s="19">
        <f t="shared" si="12"/>
        <v>9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49</v>
      </c>
      <c r="E198" s="6">
        <f t="shared" si="12"/>
        <v>36</v>
      </c>
      <c r="F198" s="6">
        <f t="shared" si="12"/>
        <v>30</v>
      </c>
      <c r="G198" s="6">
        <f t="shared" si="12"/>
        <v>50</v>
      </c>
      <c r="H198" s="6">
        <f t="shared" si="12"/>
        <v>5</v>
      </c>
      <c r="I198" s="6">
        <f t="shared" si="12"/>
        <v>12</v>
      </c>
      <c r="J198" s="23">
        <f t="shared" si="12"/>
        <v>30</v>
      </c>
      <c r="K198" s="13">
        <f t="shared" si="12"/>
        <v>13</v>
      </c>
      <c r="L198" s="19">
        <f t="shared" si="12"/>
        <v>27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19</v>
      </c>
      <c r="E199" s="6">
        <f t="shared" si="12"/>
        <v>14</v>
      </c>
      <c r="F199" s="6">
        <f t="shared" si="12"/>
        <v>32</v>
      </c>
      <c r="G199" s="6">
        <f t="shared" si="12"/>
        <v>28</v>
      </c>
      <c r="H199" s="6">
        <f t="shared" si="12"/>
        <v>7</v>
      </c>
      <c r="I199" s="6">
        <f t="shared" si="12"/>
        <v>7</v>
      </c>
      <c r="J199" s="23">
        <f t="shared" si="12"/>
        <v>2</v>
      </c>
      <c r="K199" s="13">
        <f t="shared" si="12"/>
        <v>39</v>
      </c>
      <c r="L199" s="19">
        <f t="shared" si="12"/>
        <v>18</v>
      </c>
      <c r="M199" s="16">
        <f t="shared" si="12"/>
        <v>46</v>
      </c>
    </row>
    <row r="200" spans="2:13" x14ac:dyDescent="0.15">
      <c r="B200" s="5">
        <v>61</v>
      </c>
      <c r="C200" s="29" t="s">
        <v>102</v>
      </c>
      <c r="D200" s="26">
        <f t="shared" si="12"/>
        <v>60</v>
      </c>
      <c r="E200" s="6">
        <f t="shared" si="12"/>
        <v>61</v>
      </c>
      <c r="F200" s="6">
        <f t="shared" si="12"/>
        <v>14</v>
      </c>
      <c r="G200" s="6">
        <f t="shared" si="12"/>
        <v>52</v>
      </c>
      <c r="H200" s="6">
        <f t="shared" si="12"/>
        <v>47</v>
      </c>
      <c r="I200" s="6">
        <f t="shared" si="12"/>
        <v>54</v>
      </c>
      <c r="J200" s="23">
        <f t="shared" si="12"/>
        <v>36</v>
      </c>
      <c r="K200" s="13">
        <f t="shared" si="12"/>
        <v>24</v>
      </c>
      <c r="L200" s="19">
        <f t="shared" si="12"/>
        <v>50</v>
      </c>
      <c r="M200" s="16">
        <f t="shared" si="12"/>
        <v>44</v>
      </c>
    </row>
    <row r="201" spans="2:13" x14ac:dyDescent="0.15">
      <c r="B201" s="5">
        <v>62</v>
      </c>
      <c r="C201" s="29" t="s">
        <v>103</v>
      </c>
      <c r="D201" s="26">
        <f t="shared" si="12"/>
        <v>53</v>
      </c>
      <c r="E201" s="6">
        <f t="shared" si="12"/>
        <v>33</v>
      </c>
      <c r="F201" s="6">
        <f t="shared" si="12"/>
        <v>27</v>
      </c>
      <c r="G201" s="6">
        <f t="shared" si="12"/>
        <v>59</v>
      </c>
      <c r="H201" s="6">
        <f t="shared" si="12"/>
        <v>60</v>
      </c>
      <c r="I201" s="6">
        <f t="shared" si="12"/>
        <v>34</v>
      </c>
      <c r="J201" s="23">
        <f t="shared" si="12"/>
        <v>25</v>
      </c>
      <c r="K201" s="13">
        <f t="shared" si="12"/>
        <v>53</v>
      </c>
      <c r="L201" s="19">
        <f t="shared" si="12"/>
        <v>59</v>
      </c>
      <c r="M201" s="16">
        <f t="shared" si="12"/>
        <v>42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61</v>
      </c>
      <c r="E202" s="12">
        <f t="shared" si="12"/>
        <v>39</v>
      </c>
      <c r="F202" s="12">
        <f t="shared" si="12"/>
        <v>15</v>
      </c>
      <c r="G202" s="12">
        <f t="shared" si="12"/>
        <v>51</v>
      </c>
      <c r="H202" s="12">
        <f t="shared" si="12"/>
        <v>30</v>
      </c>
      <c r="I202" s="12">
        <f t="shared" si="12"/>
        <v>59</v>
      </c>
      <c r="J202" s="24">
        <f t="shared" si="12"/>
        <v>40</v>
      </c>
      <c r="K202" s="14">
        <f t="shared" si="12"/>
        <v>44</v>
      </c>
      <c r="L202" s="20">
        <f t="shared" si="12"/>
        <v>58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令和元年度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0.49489347785131571</v>
      </c>
      <c r="E208" s="87">
        <f t="shared" ref="E208:L208" si="13">+E4/$L4</f>
        <v>3.9730071537452442E-2</v>
      </c>
      <c r="F208" s="87">
        <f t="shared" si="13"/>
        <v>1.2228920642494234E-2</v>
      </c>
      <c r="G208" s="87">
        <f t="shared" si="13"/>
        <v>0.17498483459179986</v>
      </c>
      <c r="H208" s="87">
        <f t="shared" si="13"/>
        <v>4.4658054835175716E-2</v>
      </c>
      <c r="I208" s="87">
        <f t="shared" si="13"/>
        <v>9.2582848859339331E-2</v>
      </c>
      <c r="J208" s="88">
        <f t="shared" si="13"/>
        <v>1.5593296036191156E-2</v>
      </c>
      <c r="K208" s="89">
        <f t="shared" si="13"/>
        <v>0.14092179168242266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0.51424122575322095</v>
      </c>
      <c r="E209" s="92">
        <f t="shared" si="14"/>
        <v>5.336929084671839E-2</v>
      </c>
      <c r="F209" s="92">
        <f t="shared" si="14"/>
        <v>1.605317411496452E-2</v>
      </c>
      <c r="G209" s="92">
        <f t="shared" si="14"/>
        <v>0.1721845878992854</v>
      </c>
      <c r="H209" s="92">
        <f t="shared" si="14"/>
        <v>6.3163911470366055E-2</v>
      </c>
      <c r="I209" s="92">
        <f t="shared" si="14"/>
        <v>6.2324631191891793E-2</v>
      </c>
      <c r="J209" s="93">
        <f t="shared" si="14"/>
        <v>2.0581812455778174E-2</v>
      </c>
      <c r="K209" s="94">
        <f t="shared" si="14"/>
        <v>0.11866317872355293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0.44458683567760227</v>
      </c>
      <c r="E210" s="92">
        <f t="shared" si="14"/>
        <v>5.0926497433985959E-2</v>
      </c>
      <c r="F210" s="92">
        <f t="shared" si="14"/>
        <v>7.5057596582290359E-2</v>
      </c>
      <c r="G210" s="92">
        <f t="shared" si="14"/>
        <v>0.15053719471611079</v>
      </c>
      <c r="H210" s="92">
        <f t="shared" si="14"/>
        <v>6.8081826352305225E-2</v>
      </c>
      <c r="I210" s="92">
        <f t="shared" si="14"/>
        <v>3.0712843146298175E-2</v>
      </c>
      <c r="J210" s="93">
        <f t="shared" si="14"/>
        <v>1.4287701500883036E-2</v>
      </c>
      <c r="K210" s="94">
        <f t="shared" si="14"/>
        <v>0.18009720609140722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0.45605463636372362</v>
      </c>
      <c r="E211" s="92">
        <f t="shared" si="14"/>
        <v>4.3891157884895657E-2</v>
      </c>
      <c r="F211" s="92">
        <f t="shared" si="14"/>
        <v>2.1686326716839077E-2</v>
      </c>
      <c r="G211" s="92">
        <f t="shared" si="14"/>
        <v>0.19239084394939682</v>
      </c>
      <c r="H211" s="92">
        <f t="shared" si="14"/>
        <v>5.5200171889136562E-2</v>
      </c>
      <c r="I211" s="92">
        <f t="shared" si="14"/>
        <v>7.0620227605167812E-2</v>
      </c>
      <c r="J211" s="93">
        <f t="shared" si="14"/>
        <v>1.7963145098358849E-2</v>
      </c>
      <c r="K211" s="94">
        <f t="shared" si="14"/>
        <v>0.16015663559084048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0.38454014512541579</v>
      </c>
      <c r="E212" s="92">
        <f t="shared" si="14"/>
        <v>5.146068934085498E-2</v>
      </c>
      <c r="F212" s="92">
        <f t="shared" si="14"/>
        <v>0.16305428363260355</v>
      </c>
      <c r="G212" s="92">
        <f t="shared" si="14"/>
        <v>0.14963460716179991</v>
      </c>
      <c r="H212" s="92">
        <f t="shared" si="14"/>
        <v>6.7637798493855483E-2</v>
      </c>
      <c r="I212" s="92">
        <f t="shared" si="14"/>
        <v>6.1282550704954808E-2</v>
      </c>
      <c r="J212" s="93">
        <f t="shared" si="14"/>
        <v>3.3256576048386631E-2</v>
      </c>
      <c r="K212" s="94">
        <f t="shared" si="14"/>
        <v>0.1223899255405155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0.28235008803362827</v>
      </c>
      <c r="E213" s="92">
        <f t="shared" si="14"/>
        <v>3.5199178221050974E-2</v>
      </c>
      <c r="F213" s="92">
        <f t="shared" si="14"/>
        <v>0.23289569513722547</v>
      </c>
      <c r="G213" s="92">
        <f t="shared" si="14"/>
        <v>0.10971756555954187</v>
      </c>
      <c r="H213" s="92">
        <f t="shared" si="14"/>
        <v>5.639466193766083E-2</v>
      </c>
      <c r="I213" s="92">
        <f t="shared" si="14"/>
        <v>9.5212210968644712E-2</v>
      </c>
      <c r="J213" s="93">
        <f t="shared" si="14"/>
        <v>2.6362563785443192E-2</v>
      </c>
      <c r="K213" s="94">
        <f t="shared" si="14"/>
        <v>0.18823060014224785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0.4488492188026551</v>
      </c>
      <c r="E214" s="92">
        <f t="shared" si="14"/>
        <v>4.6156048436610697E-2</v>
      </c>
      <c r="F214" s="92">
        <f t="shared" si="14"/>
        <v>1.2351829256675075E-2</v>
      </c>
      <c r="G214" s="92">
        <f t="shared" si="14"/>
        <v>0.17700408361074016</v>
      </c>
      <c r="H214" s="92">
        <f t="shared" si="14"/>
        <v>5.8307377634994044E-2</v>
      </c>
      <c r="I214" s="92">
        <f t="shared" si="14"/>
        <v>0.11474137901368374</v>
      </c>
      <c r="J214" s="93">
        <f t="shared" si="14"/>
        <v>1.771774899739479E-2</v>
      </c>
      <c r="K214" s="94">
        <f t="shared" si="14"/>
        <v>0.14259006324464121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0.40099101502213458</v>
      </c>
      <c r="E215" s="92">
        <f t="shared" si="14"/>
        <v>4.3969552240593103E-2</v>
      </c>
      <c r="F215" s="92">
        <f t="shared" si="14"/>
        <v>0.11846117373171042</v>
      </c>
      <c r="G215" s="92">
        <f t="shared" si="14"/>
        <v>0.1518820176790322</v>
      </c>
      <c r="H215" s="92">
        <f t="shared" si="14"/>
        <v>5.4764710001970085E-2</v>
      </c>
      <c r="I215" s="92">
        <f t="shared" si="14"/>
        <v>8.0341342381831479E-2</v>
      </c>
      <c r="J215" s="93">
        <f t="shared" si="14"/>
        <v>3.5923200793059391E-2</v>
      </c>
      <c r="K215" s="94">
        <f t="shared" si="14"/>
        <v>0.14959018894272816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0.35358335743211411</v>
      </c>
      <c r="E216" s="92">
        <f t="shared" si="14"/>
        <v>4.317420146548067E-2</v>
      </c>
      <c r="F216" s="92">
        <f t="shared" si="14"/>
        <v>0.13169052544373377</v>
      </c>
      <c r="G216" s="92">
        <f t="shared" si="14"/>
        <v>0.1280978222374258</v>
      </c>
      <c r="H216" s="92">
        <f t="shared" si="14"/>
        <v>5.875632198900356E-2</v>
      </c>
      <c r="I216" s="92">
        <f t="shared" si="14"/>
        <v>8.9199749730661443E-2</v>
      </c>
      <c r="J216" s="93">
        <f t="shared" si="14"/>
        <v>2.7501374906093851E-2</v>
      </c>
      <c r="K216" s="94">
        <f t="shared" si="14"/>
        <v>0.19549802170158062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0.38444062141507168</v>
      </c>
      <c r="E217" s="92">
        <f t="shared" si="14"/>
        <v>4.6502216494160906E-2</v>
      </c>
      <c r="F217" s="92">
        <f t="shared" si="14"/>
        <v>0.13764367712028916</v>
      </c>
      <c r="G217" s="92">
        <f t="shared" si="14"/>
        <v>0.14507896851439564</v>
      </c>
      <c r="H217" s="92">
        <f t="shared" si="14"/>
        <v>7.1723144984644618E-2</v>
      </c>
      <c r="I217" s="92">
        <f t="shared" si="14"/>
        <v>6.6683740867549135E-2</v>
      </c>
      <c r="J217" s="93">
        <f t="shared" si="14"/>
        <v>3.3618404083966442E-2</v>
      </c>
      <c r="K217" s="94">
        <f t="shared" si="14"/>
        <v>0.14792763060388886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0.40608354645528727</v>
      </c>
      <c r="E218" s="92">
        <f t="shared" si="14"/>
        <v>4.8327623387044043E-2</v>
      </c>
      <c r="F218" s="92">
        <f t="shared" si="14"/>
        <v>6.3814415124595805E-2</v>
      </c>
      <c r="G218" s="92">
        <f t="shared" si="14"/>
        <v>0.16142562480348163</v>
      </c>
      <c r="H218" s="92">
        <f t="shared" si="14"/>
        <v>7.0282496326137589E-2</v>
      </c>
      <c r="I218" s="92">
        <f t="shared" si="14"/>
        <v>8.6968388826930282E-2</v>
      </c>
      <c r="J218" s="93">
        <f t="shared" si="14"/>
        <v>2.8936235139718765E-2</v>
      </c>
      <c r="K218" s="94">
        <f t="shared" si="14"/>
        <v>0.16309790507652339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0.39143280087483895</v>
      </c>
      <c r="E219" s="92">
        <f t="shared" si="14"/>
        <v>5.0183746627533728E-2</v>
      </c>
      <c r="F219" s="92">
        <f t="shared" si="14"/>
        <v>0.12575566104048835</v>
      </c>
      <c r="G219" s="92">
        <f t="shared" si="14"/>
        <v>0.17264299442488742</v>
      </c>
      <c r="H219" s="92">
        <f t="shared" si="14"/>
        <v>7.016309282899591E-2</v>
      </c>
      <c r="I219" s="92">
        <f t="shared" si="14"/>
        <v>6.4382994433616614E-2</v>
      </c>
      <c r="J219" s="93">
        <f t="shared" si="14"/>
        <v>4.2272240273450466E-2</v>
      </c>
      <c r="K219" s="94">
        <f t="shared" si="14"/>
        <v>0.12543870976963897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0.47008841862661854</v>
      </c>
      <c r="E220" s="92">
        <f t="shared" si="14"/>
        <v>5.9373852320096204E-2</v>
      </c>
      <c r="F220" s="92">
        <f t="shared" si="14"/>
        <v>4.6462043084293726E-2</v>
      </c>
      <c r="G220" s="92">
        <f t="shared" si="14"/>
        <v>0.14716802053163966</v>
      </c>
      <c r="H220" s="92">
        <f t="shared" si="14"/>
        <v>6.5979171919635204E-2</v>
      </c>
      <c r="I220" s="92">
        <f t="shared" si="14"/>
        <v>5.0966383340359772E-2</v>
      </c>
      <c r="J220" s="93">
        <f t="shared" si="14"/>
        <v>3.1361519078214925E-2</v>
      </c>
      <c r="K220" s="94">
        <f t="shared" si="14"/>
        <v>0.15996211017735687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0.39866583285237772</v>
      </c>
      <c r="E221" s="92">
        <f t="shared" si="14"/>
        <v>4.8835941929659558E-2</v>
      </c>
      <c r="F221" s="92">
        <f t="shared" si="14"/>
        <v>9.9307961884360751E-2</v>
      </c>
      <c r="G221" s="92">
        <f t="shared" si="14"/>
        <v>0.13199582334965571</v>
      </c>
      <c r="H221" s="92">
        <f t="shared" si="14"/>
        <v>6.1567681163274469E-2</v>
      </c>
      <c r="I221" s="92">
        <f t="shared" si="14"/>
        <v>9.500681796450923E-2</v>
      </c>
      <c r="J221" s="93">
        <f t="shared" si="14"/>
        <v>3.521640566492968E-2</v>
      </c>
      <c r="K221" s="94">
        <f t="shared" si="14"/>
        <v>0.16461994085616258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0.38408634559930743</v>
      </c>
      <c r="E222" s="97">
        <f t="shared" si="14"/>
        <v>4.6240085167212799E-2</v>
      </c>
      <c r="F222" s="97">
        <f t="shared" si="14"/>
        <v>0.16107820359350208</v>
      </c>
      <c r="G222" s="97">
        <f t="shared" si="14"/>
        <v>0.12886759318492783</v>
      </c>
      <c r="H222" s="97">
        <f t="shared" si="14"/>
        <v>6.3517369879029562E-2</v>
      </c>
      <c r="I222" s="97">
        <f t="shared" si="14"/>
        <v>7.776059520354664E-2</v>
      </c>
      <c r="J222" s="98">
        <f t="shared" si="14"/>
        <v>3.3611223278891052E-2</v>
      </c>
      <c r="K222" s="99">
        <f t="shared" si="14"/>
        <v>0.13844980737247367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0.32827919849253784</v>
      </c>
      <c r="E223" s="92">
        <f t="shared" si="14"/>
        <v>4.1002408944733545E-2</v>
      </c>
      <c r="F223" s="92">
        <f t="shared" si="14"/>
        <v>0.11385686958477167</v>
      </c>
      <c r="G223" s="92">
        <f t="shared" si="14"/>
        <v>0.13736080206562248</v>
      </c>
      <c r="H223" s="92">
        <f t="shared" si="14"/>
        <v>6.0767438886813678E-2</v>
      </c>
      <c r="I223" s="92">
        <f t="shared" si="14"/>
        <v>0.14731876427602314</v>
      </c>
      <c r="J223" s="93">
        <f t="shared" si="14"/>
        <v>2.5157465608738213E-2</v>
      </c>
      <c r="K223" s="94">
        <f t="shared" si="14"/>
        <v>0.17141451774949765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0.48227279394436745</v>
      </c>
      <c r="E224" s="97">
        <f t="shared" si="14"/>
        <v>5.5728785681829721E-2</v>
      </c>
      <c r="F224" s="97">
        <f t="shared" si="14"/>
        <v>4.8417074436384752E-2</v>
      </c>
      <c r="G224" s="97">
        <f t="shared" si="14"/>
        <v>0.15963038711459779</v>
      </c>
      <c r="H224" s="97">
        <f t="shared" si="14"/>
        <v>7.044478626890735E-2</v>
      </c>
      <c r="I224" s="97">
        <f t="shared" si="14"/>
        <v>6.6593194755658155E-2</v>
      </c>
      <c r="J224" s="98">
        <f t="shared" si="14"/>
        <v>3.2575984531945816E-2</v>
      </c>
      <c r="K224" s="99">
        <f t="shared" si="14"/>
        <v>0.11691297779825481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0.46509861287622389</v>
      </c>
      <c r="E225" s="92">
        <f t="shared" si="15"/>
        <v>4.8750009356013334E-2</v>
      </c>
      <c r="F225" s="92">
        <f t="shared" si="15"/>
        <v>3.4834494726455202E-2</v>
      </c>
      <c r="G225" s="92">
        <f t="shared" si="15"/>
        <v>0.17150731099948444</v>
      </c>
      <c r="H225" s="92">
        <f t="shared" si="15"/>
        <v>5.830823649880186E-2</v>
      </c>
      <c r="I225" s="92">
        <f t="shared" si="15"/>
        <v>8.4290864501084584E-2</v>
      </c>
      <c r="J225" s="93">
        <f t="shared" si="15"/>
        <v>2.9801690684895368E-2</v>
      </c>
      <c r="K225" s="94">
        <f t="shared" si="15"/>
        <v>0.1372104710419367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0.45923444455726192</v>
      </c>
      <c r="E226" s="92">
        <f t="shared" si="15"/>
        <v>5.0922989031906452E-2</v>
      </c>
      <c r="F226" s="92">
        <f t="shared" si="15"/>
        <v>3.3669222182163207E-2</v>
      </c>
      <c r="G226" s="92">
        <f t="shared" si="15"/>
        <v>0.17045354051184117</v>
      </c>
      <c r="H226" s="92">
        <f t="shared" si="15"/>
        <v>6.3858517186553498E-2</v>
      </c>
      <c r="I226" s="92">
        <f t="shared" si="15"/>
        <v>6.8779142017101419E-2</v>
      </c>
      <c r="J226" s="93">
        <f t="shared" si="15"/>
        <v>3.4156554854212449E-2</v>
      </c>
      <c r="K226" s="94">
        <f t="shared" si="15"/>
        <v>0.15308214451317231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0.46366010906374844</v>
      </c>
      <c r="E227" s="92">
        <f t="shared" si="15"/>
        <v>4.5098985374571993E-2</v>
      </c>
      <c r="F227" s="92">
        <f t="shared" si="15"/>
        <v>5.4944088383063486E-2</v>
      </c>
      <c r="G227" s="92">
        <f t="shared" si="15"/>
        <v>0.17693598327812421</v>
      </c>
      <c r="H227" s="92">
        <f t="shared" si="15"/>
        <v>6.0409352923582758E-2</v>
      </c>
      <c r="I227" s="92">
        <f t="shared" si="15"/>
        <v>4.6568743379429088E-2</v>
      </c>
      <c r="J227" s="93">
        <f t="shared" si="15"/>
        <v>3.0185026875275377E-2</v>
      </c>
      <c r="K227" s="94">
        <f t="shared" si="15"/>
        <v>0.15238273759748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0.49723252725067268</v>
      </c>
      <c r="E228" s="92">
        <f t="shared" si="15"/>
        <v>4.1450075584569944E-2</v>
      </c>
      <c r="F228" s="92">
        <f t="shared" si="15"/>
        <v>8.2618718099055407E-4</v>
      </c>
      <c r="G228" s="92">
        <f t="shared" si="15"/>
        <v>0.17489591500217705</v>
      </c>
      <c r="H228" s="92">
        <f t="shared" si="15"/>
        <v>4.9579506327854551E-2</v>
      </c>
      <c r="I228" s="92">
        <f t="shared" si="15"/>
        <v>6.2729057789912446E-2</v>
      </c>
      <c r="J228" s="93">
        <f t="shared" si="15"/>
        <v>0</v>
      </c>
      <c r="K228" s="94">
        <f t="shared" si="15"/>
        <v>0.17328673086382276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0.50991227764202729</v>
      </c>
      <c r="E229" s="92">
        <f t="shared" si="15"/>
        <v>5.7273211870538993E-2</v>
      </c>
      <c r="F229" s="92">
        <f t="shared" si="15"/>
        <v>3.982976233336389E-2</v>
      </c>
      <c r="G229" s="92">
        <f t="shared" si="15"/>
        <v>0.15462044694960006</v>
      </c>
      <c r="H229" s="92">
        <f t="shared" si="15"/>
        <v>7.6449039424348914E-2</v>
      </c>
      <c r="I229" s="92">
        <f t="shared" si="15"/>
        <v>5.95187223050124E-2</v>
      </c>
      <c r="J229" s="93">
        <f t="shared" si="15"/>
        <v>3.2103858531446448E-2</v>
      </c>
      <c r="K229" s="94">
        <f t="shared" si="15"/>
        <v>0.10239653947510842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0.51715323409959202</v>
      </c>
      <c r="E230" s="92">
        <f t="shared" si="15"/>
        <v>4.8912549700010181E-2</v>
      </c>
      <c r="F230" s="92">
        <f t="shared" si="15"/>
        <v>6.0711392375378658E-3</v>
      </c>
      <c r="G230" s="92">
        <f t="shared" si="15"/>
        <v>0.18359528715160087</v>
      </c>
      <c r="H230" s="92">
        <f t="shared" si="15"/>
        <v>6.8355697132925469E-2</v>
      </c>
      <c r="I230" s="92">
        <f t="shared" si="15"/>
        <v>3.8470976107783571E-2</v>
      </c>
      <c r="J230" s="93">
        <f t="shared" si="15"/>
        <v>3.0876363764768444E-3</v>
      </c>
      <c r="K230" s="94">
        <f t="shared" si="15"/>
        <v>0.13744111657055003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0.43518473216066272</v>
      </c>
      <c r="E231" s="92">
        <f t="shared" si="15"/>
        <v>4.1883572227500242E-2</v>
      </c>
      <c r="F231" s="92">
        <f t="shared" si="15"/>
        <v>6.4960886550869471E-2</v>
      </c>
      <c r="G231" s="92">
        <f t="shared" si="15"/>
        <v>0.1662660668300858</v>
      </c>
      <c r="H231" s="92">
        <f t="shared" si="15"/>
        <v>7.0485146426930212E-2</v>
      </c>
      <c r="I231" s="92">
        <f t="shared" si="15"/>
        <v>7.0174477692544937E-2</v>
      </c>
      <c r="J231" s="93">
        <f t="shared" si="15"/>
        <v>3.2519538144825354E-2</v>
      </c>
      <c r="K231" s="94">
        <f t="shared" si="15"/>
        <v>0.15104511811140658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0.52497496109623287</v>
      </c>
      <c r="E232" s="92">
        <f t="shared" si="15"/>
        <v>4.4238772059299367E-2</v>
      </c>
      <c r="F232" s="92">
        <f t="shared" si="15"/>
        <v>3.9838932871595943E-3</v>
      </c>
      <c r="G232" s="92">
        <f t="shared" si="15"/>
        <v>0.15450802535844946</v>
      </c>
      <c r="H232" s="92">
        <f t="shared" si="15"/>
        <v>6.2600210102137274E-2</v>
      </c>
      <c r="I232" s="92">
        <f t="shared" si="15"/>
        <v>5.1157489758945858E-2</v>
      </c>
      <c r="J232" s="93">
        <f t="shared" si="15"/>
        <v>0</v>
      </c>
      <c r="K232" s="94">
        <f t="shared" si="15"/>
        <v>0.15853664833777556</v>
      </c>
      <c r="L232" s="95">
        <f t="shared" si="15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5"/>
        <v>0.42520337738544622</v>
      </c>
      <c r="E233" s="140">
        <f t="shared" si="15"/>
        <v>4.5497736816874045E-2</v>
      </c>
      <c r="F233" s="140">
        <f t="shared" si="15"/>
        <v>3.6965165568928669E-2</v>
      </c>
      <c r="G233" s="140">
        <f t="shared" si="15"/>
        <v>0.17746678141793823</v>
      </c>
      <c r="H233" s="140">
        <f t="shared" si="15"/>
        <v>6.2509064748086762E-2</v>
      </c>
      <c r="I233" s="140">
        <f t="shared" si="15"/>
        <v>0.10401665777351819</v>
      </c>
      <c r="J233" s="141">
        <f t="shared" si="15"/>
        <v>2.7109996571703827E-2</v>
      </c>
      <c r="K233" s="142">
        <f t="shared" si="15"/>
        <v>0.14834121628920785</v>
      </c>
      <c r="L233" s="138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0.41479952886780463</v>
      </c>
      <c r="E234" s="97">
        <f t="shared" si="15"/>
        <v>4.7391880504034027E-2</v>
      </c>
      <c r="F234" s="97">
        <f t="shared" si="15"/>
        <v>8.8015434810289783E-2</v>
      </c>
      <c r="G234" s="97">
        <f t="shared" si="15"/>
        <v>0.1451720867451439</v>
      </c>
      <c r="H234" s="97">
        <f t="shared" si="15"/>
        <v>6.3756653790461026E-2</v>
      </c>
      <c r="I234" s="97">
        <f t="shared" si="15"/>
        <v>0.11131809837404044</v>
      </c>
      <c r="J234" s="98">
        <f t="shared" si="15"/>
        <v>3.7229793240599912E-2</v>
      </c>
      <c r="K234" s="99">
        <f t="shared" si="15"/>
        <v>0.12954631690822616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0.4565405222399837</v>
      </c>
      <c r="E235" s="92">
        <f t="shared" si="15"/>
        <v>5.0410358332466806E-2</v>
      </c>
      <c r="F235" s="92">
        <f t="shared" si="15"/>
        <v>9.5501067770886447E-2</v>
      </c>
      <c r="G235" s="92">
        <f t="shared" si="15"/>
        <v>0.16217317715398863</v>
      </c>
      <c r="H235" s="92">
        <f t="shared" si="15"/>
        <v>6.9732408144965494E-2</v>
      </c>
      <c r="I235" s="92">
        <f t="shared" si="15"/>
        <v>5.2999555961663579E-2</v>
      </c>
      <c r="J235" s="93">
        <f t="shared" si="15"/>
        <v>2.8029406166922895E-2</v>
      </c>
      <c r="K235" s="94">
        <f t="shared" si="15"/>
        <v>0.11264291039604533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0.41945115876924233</v>
      </c>
      <c r="E236" s="102">
        <f t="shared" si="15"/>
        <v>5.0372018495197637E-2</v>
      </c>
      <c r="F236" s="102">
        <f t="shared" si="15"/>
        <v>0.10350459560551097</v>
      </c>
      <c r="G236" s="102">
        <f t="shared" si="15"/>
        <v>0.14358090709170535</v>
      </c>
      <c r="H236" s="102">
        <f t="shared" si="15"/>
        <v>6.1714283029152495E-2</v>
      </c>
      <c r="I236" s="102">
        <f t="shared" si="15"/>
        <v>8.1936169013025584E-2</v>
      </c>
      <c r="J236" s="103">
        <f t="shared" si="15"/>
        <v>4.4198635415296131E-2</v>
      </c>
      <c r="K236" s="104">
        <f t="shared" si="15"/>
        <v>0.13944086799616562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0.53811114501264679</v>
      </c>
      <c r="E237" s="92">
        <f t="shared" si="15"/>
        <v>4.9382961587969822E-2</v>
      </c>
      <c r="F237" s="92">
        <f t="shared" si="15"/>
        <v>1.2796254940828705E-3</v>
      </c>
      <c r="G237" s="92">
        <f t="shared" si="15"/>
        <v>0.16926837460393521</v>
      </c>
      <c r="H237" s="92">
        <f t="shared" si="15"/>
        <v>5.7497551793837851E-2</v>
      </c>
      <c r="I237" s="92">
        <f t="shared" si="15"/>
        <v>3.362169052263931E-2</v>
      </c>
      <c r="J237" s="93">
        <f t="shared" si="15"/>
        <v>0</v>
      </c>
      <c r="K237" s="94">
        <f t="shared" si="15"/>
        <v>0.15083865098488813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0.45451206986677317</v>
      </c>
      <c r="E238" s="92">
        <f t="shared" si="15"/>
        <v>4.5147415772325415E-2</v>
      </c>
      <c r="F238" s="92">
        <f t="shared" si="15"/>
        <v>7.8670488223334861E-2</v>
      </c>
      <c r="G238" s="92">
        <f t="shared" si="15"/>
        <v>0.18421120380350881</v>
      </c>
      <c r="H238" s="92">
        <f t="shared" si="15"/>
        <v>7.0044124413832731E-2</v>
      </c>
      <c r="I238" s="92">
        <f t="shared" si="15"/>
        <v>8.3521587849587159E-2</v>
      </c>
      <c r="J238" s="93">
        <f t="shared" si="15"/>
        <v>3.1346000292114637E-2</v>
      </c>
      <c r="K238" s="94">
        <f t="shared" si="15"/>
        <v>8.389311007063785E-2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0.44174064894188791</v>
      </c>
      <c r="E239" s="92">
        <f t="shared" si="15"/>
        <v>4.5333354203740427E-2</v>
      </c>
      <c r="F239" s="92">
        <f t="shared" si="15"/>
        <v>2.1046699578674104E-2</v>
      </c>
      <c r="G239" s="92">
        <f t="shared" si="15"/>
        <v>0.17941698257553912</v>
      </c>
      <c r="H239" s="92">
        <f t="shared" si="15"/>
        <v>6.1331419032975933E-2</v>
      </c>
      <c r="I239" s="92">
        <f t="shared" si="15"/>
        <v>7.9491405614501229E-2</v>
      </c>
      <c r="J239" s="93">
        <f t="shared" si="15"/>
        <v>1.8418140766029555E-2</v>
      </c>
      <c r="K239" s="94">
        <f t="shared" si="15"/>
        <v>0.17163949005268125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0.40238742116025794</v>
      </c>
      <c r="E240" s="107">
        <f t="shared" si="15"/>
        <v>4.7856811237860244E-2</v>
      </c>
      <c r="F240" s="107">
        <f t="shared" si="15"/>
        <v>0.11636036136432279</v>
      </c>
      <c r="G240" s="107">
        <f t="shared" si="15"/>
        <v>0.13606665440697274</v>
      </c>
      <c r="H240" s="107">
        <f t="shared" si="15"/>
        <v>6.0085905145409291E-2</v>
      </c>
      <c r="I240" s="107">
        <f t="shared" si="15"/>
        <v>5.9667858114650717E-2</v>
      </c>
      <c r="J240" s="108">
        <f t="shared" si="15"/>
        <v>3.8132996939933141E-2</v>
      </c>
      <c r="K240" s="109">
        <f t="shared" si="15"/>
        <v>0.17757498857052625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0.4179468115411798</v>
      </c>
      <c r="E241" s="92">
        <f t="shared" si="16"/>
        <v>4.9410192070968501E-2</v>
      </c>
      <c r="F241" s="92">
        <f t="shared" si="16"/>
        <v>9.1438834879855713E-2</v>
      </c>
      <c r="G241" s="92">
        <f t="shared" si="16"/>
        <v>0.14657752123785273</v>
      </c>
      <c r="H241" s="92">
        <f t="shared" si="16"/>
        <v>6.4899211349973326E-2</v>
      </c>
      <c r="I241" s="92">
        <f t="shared" si="16"/>
        <v>7.3259923805777075E-2</v>
      </c>
      <c r="J241" s="93">
        <f t="shared" si="16"/>
        <v>3.7991581000368681E-2</v>
      </c>
      <c r="K241" s="94">
        <f t="shared" si="16"/>
        <v>0.15646750511439286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0.39253485595910276</v>
      </c>
      <c r="E242" s="92">
        <f t="shared" si="16"/>
        <v>4.9889267317002578E-2</v>
      </c>
      <c r="F242" s="92">
        <f t="shared" si="16"/>
        <v>0.1380826320108306</v>
      </c>
      <c r="G242" s="92">
        <f t="shared" si="16"/>
        <v>0.1433187326104087</v>
      </c>
      <c r="H242" s="92">
        <f t="shared" si="16"/>
        <v>6.4189243423218481E-2</v>
      </c>
      <c r="I242" s="92">
        <f t="shared" si="16"/>
        <v>6.6365159838248158E-2</v>
      </c>
      <c r="J242" s="93">
        <f t="shared" si="16"/>
        <v>3.4380758966159934E-2</v>
      </c>
      <c r="K242" s="94">
        <f t="shared" si="16"/>
        <v>0.1456201088411887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0.43465172232031324</v>
      </c>
      <c r="E243" s="107">
        <f t="shared" si="16"/>
        <v>4.8878081457408878E-2</v>
      </c>
      <c r="F243" s="107">
        <f t="shared" si="16"/>
        <v>6.9674148426786889E-2</v>
      </c>
      <c r="G243" s="107">
        <f t="shared" si="16"/>
        <v>0.15841772074822727</v>
      </c>
      <c r="H243" s="107">
        <f t="shared" si="16"/>
        <v>6.4486273267447131E-2</v>
      </c>
      <c r="I243" s="107">
        <f t="shared" si="16"/>
        <v>7.2853774841735539E-2</v>
      </c>
      <c r="J243" s="108">
        <f t="shared" si="16"/>
        <v>3.7131614138133345E-2</v>
      </c>
      <c r="K243" s="109">
        <f t="shared" si="16"/>
        <v>0.15103827893808103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0.44222552029132073</v>
      </c>
      <c r="E244" s="107">
        <f t="shared" si="16"/>
        <v>5.1642439638244164E-2</v>
      </c>
      <c r="F244" s="107">
        <f t="shared" si="16"/>
        <v>6.5819076115113964E-2</v>
      </c>
      <c r="G244" s="107">
        <f t="shared" si="16"/>
        <v>0.14675536776699094</v>
      </c>
      <c r="H244" s="107">
        <f t="shared" si="16"/>
        <v>6.5182749451859201E-2</v>
      </c>
      <c r="I244" s="107">
        <f t="shared" si="16"/>
        <v>5.0089516472203714E-2</v>
      </c>
      <c r="J244" s="108">
        <f t="shared" si="16"/>
        <v>3.4332555705931564E-2</v>
      </c>
      <c r="K244" s="109">
        <f t="shared" si="16"/>
        <v>0.17828533026426727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0.37099299337600322</v>
      </c>
      <c r="E245" s="92">
        <f t="shared" si="16"/>
        <v>4.2707447402965171E-2</v>
      </c>
      <c r="F245" s="92">
        <f t="shared" si="16"/>
        <v>5.6855713552390566E-2</v>
      </c>
      <c r="G245" s="92">
        <f t="shared" si="16"/>
        <v>0.18321486411998583</v>
      </c>
      <c r="H245" s="92">
        <f t="shared" si="16"/>
        <v>5.8957700751426804E-2</v>
      </c>
      <c r="I245" s="92">
        <f t="shared" si="16"/>
        <v>0.18278022234050412</v>
      </c>
      <c r="J245" s="93">
        <f t="shared" si="16"/>
        <v>2.9918758014808811E-2</v>
      </c>
      <c r="K245" s="94">
        <f t="shared" si="16"/>
        <v>0.1044910584567243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0.42567781393722653</v>
      </c>
      <c r="E246" s="92">
        <f t="shared" si="16"/>
        <v>4.4550456352739382E-2</v>
      </c>
      <c r="F246" s="92">
        <f t="shared" si="16"/>
        <v>0.10143366871487938</v>
      </c>
      <c r="G246" s="92">
        <f t="shared" si="16"/>
        <v>0.16386460084368559</v>
      </c>
      <c r="H246" s="92">
        <f t="shared" si="16"/>
        <v>6.4041856812575099E-2</v>
      </c>
      <c r="I246" s="92">
        <f t="shared" si="16"/>
        <v>5.4018208864057539E-2</v>
      </c>
      <c r="J246" s="93">
        <f t="shared" si="16"/>
        <v>3.4338456023327441E-2</v>
      </c>
      <c r="K246" s="94">
        <f t="shared" si="16"/>
        <v>0.14641339447483645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0.48450446674546538</v>
      </c>
      <c r="E247" s="112">
        <f t="shared" si="16"/>
        <v>5.2843366978794326E-2</v>
      </c>
      <c r="F247" s="112">
        <f t="shared" si="16"/>
        <v>8.2373893175018198E-2</v>
      </c>
      <c r="G247" s="112">
        <f t="shared" si="16"/>
        <v>0.14140071106189434</v>
      </c>
      <c r="H247" s="112">
        <f t="shared" si="16"/>
        <v>6.5541070423939932E-2</v>
      </c>
      <c r="I247" s="112">
        <f t="shared" si="16"/>
        <v>5.9379387120556841E-2</v>
      </c>
      <c r="J247" s="113">
        <f t="shared" si="16"/>
        <v>4.1576124974546741E-2</v>
      </c>
      <c r="K247" s="114">
        <f t="shared" si="16"/>
        <v>0.11395710449433095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0.48066455136888403</v>
      </c>
      <c r="E248" s="117">
        <f t="shared" si="16"/>
        <v>6.1752840168370696E-2</v>
      </c>
      <c r="F248" s="117">
        <f t="shared" si="16"/>
        <v>7.1212159539812789E-2</v>
      </c>
      <c r="G248" s="117">
        <f t="shared" si="16"/>
        <v>0.12249473862250367</v>
      </c>
      <c r="H248" s="117">
        <f t="shared" si="16"/>
        <v>7.2358758736515469E-2</v>
      </c>
      <c r="I248" s="117">
        <f t="shared" si="16"/>
        <v>6.1557083362473654E-2</v>
      </c>
      <c r="J248" s="118">
        <f t="shared" si="16"/>
        <v>3.9997381091380568E-2</v>
      </c>
      <c r="K248" s="119">
        <f t="shared" si="16"/>
        <v>0.1299598682014397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0.56051393652713899</v>
      </c>
      <c r="E249" s="92">
        <f t="shared" si="16"/>
        <v>6.0139370050430636E-2</v>
      </c>
      <c r="F249" s="92">
        <f t="shared" si="16"/>
        <v>2.8653655373990419E-3</v>
      </c>
      <c r="G249" s="92">
        <f t="shared" si="16"/>
        <v>9.2403259540784224E-2</v>
      </c>
      <c r="H249" s="92">
        <f t="shared" si="16"/>
        <v>5.6938883500010327E-2</v>
      </c>
      <c r="I249" s="92">
        <f t="shared" si="16"/>
        <v>5.3591423078368103E-2</v>
      </c>
      <c r="J249" s="93">
        <f t="shared" si="16"/>
        <v>0</v>
      </c>
      <c r="K249" s="94">
        <f t="shared" si="16"/>
        <v>0.17354776176586864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0.3455959172916731</v>
      </c>
      <c r="E250" s="92">
        <f t="shared" si="16"/>
        <v>5.8819877770553676E-2</v>
      </c>
      <c r="F250" s="92">
        <f t="shared" si="16"/>
        <v>0.20495920948449445</v>
      </c>
      <c r="G250" s="92">
        <f t="shared" si="16"/>
        <v>9.7817699903206975E-2</v>
      </c>
      <c r="H250" s="92">
        <f t="shared" si="16"/>
        <v>6.9165644887055566E-2</v>
      </c>
      <c r="I250" s="92">
        <f t="shared" si="16"/>
        <v>4.711586558854166E-2</v>
      </c>
      <c r="J250" s="93">
        <f t="shared" si="16"/>
        <v>3.6620820520470818E-2</v>
      </c>
      <c r="K250" s="94">
        <f t="shared" si="16"/>
        <v>0.17652578507447456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0.29522841853498633</v>
      </c>
      <c r="E251" s="92">
        <f t="shared" si="16"/>
        <v>4.0215626023560394E-2</v>
      </c>
      <c r="F251" s="92">
        <f t="shared" si="16"/>
        <v>0.26593113667144813</v>
      </c>
      <c r="G251" s="92">
        <f t="shared" si="16"/>
        <v>6.8770060133932567E-2</v>
      </c>
      <c r="H251" s="92">
        <f t="shared" si="16"/>
        <v>5.6642086185737454E-2</v>
      </c>
      <c r="I251" s="92">
        <f t="shared" si="16"/>
        <v>6.883473210296745E-2</v>
      </c>
      <c r="J251" s="93">
        <f t="shared" si="16"/>
        <v>3.2319266593474422E-2</v>
      </c>
      <c r="K251" s="94">
        <f t="shared" si="16"/>
        <v>0.20437794034736767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0.48232015134392781</v>
      </c>
      <c r="E252" s="92">
        <f t="shared" si="16"/>
        <v>5.3353523912429056E-2</v>
      </c>
      <c r="F252" s="92">
        <f t="shared" si="16"/>
        <v>5.0314412647705767E-2</v>
      </c>
      <c r="G252" s="92">
        <f t="shared" si="16"/>
        <v>0.14505369198252704</v>
      </c>
      <c r="H252" s="92">
        <f t="shared" si="16"/>
        <v>7.3918049697438745E-2</v>
      </c>
      <c r="I252" s="92">
        <f t="shared" si="16"/>
        <v>5.5218935745180171E-2</v>
      </c>
      <c r="J252" s="93">
        <f t="shared" si="16"/>
        <v>3.6107234793118503E-2</v>
      </c>
      <c r="K252" s="94">
        <f t="shared" si="16"/>
        <v>0.13982123467079141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0.41509888140620865</v>
      </c>
      <c r="E253" s="92">
        <f t="shared" si="16"/>
        <v>4.8245227889671186E-2</v>
      </c>
      <c r="F253" s="92">
        <f t="shared" si="16"/>
        <v>0.11204915346515558</v>
      </c>
      <c r="G253" s="92">
        <f t="shared" si="16"/>
        <v>0.10957148691499376</v>
      </c>
      <c r="H253" s="92">
        <f t="shared" si="16"/>
        <v>7.4025974790784474E-2</v>
      </c>
      <c r="I253" s="92">
        <f t="shared" si="16"/>
        <v>0.10999873680081999</v>
      </c>
      <c r="J253" s="93">
        <f t="shared" si="16"/>
        <v>3.7902158892789722E-2</v>
      </c>
      <c r="K253" s="94">
        <f t="shared" si="16"/>
        <v>0.13101053873236637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0.40390405592480538</v>
      </c>
      <c r="E254" s="92">
        <f t="shared" si="16"/>
        <v>5.5903188606812017E-2</v>
      </c>
      <c r="F254" s="92">
        <f t="shared" si="16"/>
        <v>0.19388825362036882</v>
      </c>
      <c r="G254" s="92">
        <f t="shared" si="16"/>
        <v>9.3390428091573954E-2</v>
      </c>
      <c r="H254" s="92">
        <f t="shared" si="16"/>
        <v>7.6996198976688288E-2</v>
      </c>
      <c r="I254" s="92">
        <f t="shared" si="16"/>
        <v>6.2424175849384894E-2</v>
      </c>
      <c r="J254" s="93">
        <f t="shared" si="16"/>
        <v>4.4877088776128726E-2</v>
      </c>
      <c r="K254" s="94">
        <f t="shared" si="16"/>
        <v>0.11349369893036663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0.47802954971247941</v>
      </c>
      <c r="E255" s="92">
        <f t="shared" si="16"/>
        <v>5.5282164447208397E-2</v>
      </c>
      <c r="F255" s="92">
        <f t="shared" si="16"/>
        <v>0.13038345716853747</v>
      </c>
      <c r="G255" s="92">
        <f t="shared" si="16"/>
        <v>8.046817573342302E-2</v>
      </c>
      <c r="H255" s="92">
        <f t="shared" si="16"/>
        <v>6.2118750739637012E-2</v>
      </c>
      <c r="I255" s="92">
        <f t="shared" si="16"/>
        <v>4.6176962111164004E-2</v>
      </c>
      <c r="J255" s="93">
        <f t="shared" si="16"/>
        <v>3.7696023893052433E-2</v>
      </c>
      <c r="K255" s="94">
        <f t="shared" si="16"/>
        <v>0.14754094008755067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0.39313540330996943</v>
      </c>
      <c r="E256" s="92">
        <f t="shared" si="16"/>
        <v>4.4240399144609914E-2</v>
      </c>
      <c r="F256" s="92">
        <f t="shared" si="16"/>
        <v>0.17783930485167881</v>
      </c>
      <c r="G256" s="92">
        <f t="shared" si="16"/>
        <v>6.7000316525212877E-2</v>
      </c>
      <c r="H256" s="92">
        <f t="shared" si="16"/>
        <v>0.1248331926164704</v>
      </c>
      <c r="I256" s="92">
        <f t="shared" si="16"/>
        <v>4.5712837939792833E-2</v>
      </c>
      <c r="J256" s="93">
        <f t="shared" si="16"/>
        <v>3.7614564932234827E-2</v>
      </c>
      <c r="K256" s="94">
        <f t="shared" si="16"/>
        <v>0.14723854561226574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0.30495264359814034</v>
      </c>
      <c r="E257" s="92">
        <f t="shared" si="17"/>
        <v>3.7703479548188125E-2</v>
      </c>
      <c r="F257" s="92">
        <f t="shared" si="17"/>
        <v>0.22504141332623342</v>
      </c>
      <c r="G257" s="92">
        <f t="shared" si="17"/>
        <v>8.9408582823371857E-2</v>
      </c>
      <c r="H257" s="92">
        <f t="shared" si="17"/>
        <v>7.3228809792917834E-2</v>
      </c>
      <c r="I257" s="92">
        <f t="shared" si="17"/>
        <v>0.10729927788695863</v>
      </c>
      <c r="J257" s="93">
        <f t="shared" si="17"/>
        <v>3.5505819275939314E-2</v>
      </c>
      <c r="K257" s="94">
        <f t="shared" si="17"/>
        <v>0.1623657930241898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0.24361021161641841</v>
      </c>
      <c r="E258" s="92">
        <f t="shared" si="17"/>
        <v>3.7046523612997928E-2</v>
      </c>
      <c r="F258" s="92">
        <f t="shared" si="17"/>
        <v>0.37139636505986307</v>
      </c>
      <c r="G258" s="92">
        <f t="shared" si="17"/>
        <v>8.4540085254621949E-2</v>
      </c>
      <c r="H258" s="92">
        <f t="shared" si="17"/>
        <v>6.4697043878793242E-2</v>
      </c>
      <c r="I258" s="92">
        <f t="shared" si="17"/>
        <v>5.9301466460039365E-2</v>
      </c>
      <c r="J258" s="93">
        <f t="shared" si="17"/>
        <v>2.8046154825716717E-2</v>
      </c>
      <c r="K258" s="94">
        <f t="shared" si="17"/>
        <v>0.13940830411726601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0.31181489358049386</v>
      </c>
      <c r="E259" s="92">
        <f t="shared" si="17"/>
        <v>3.7462767121759021E-2</v>
      </c>
      <c r="F259" s="92">
        <f t="shared" si="17"/>
        <v>0.28733722686947677</v>
      </c>
      <c r="G259" s="92">
        <f t="shared" si="17"/>
        <v>7.2402121522964213E-2</v>
      </c>
      <c r="H259" s="92">
        <f t="shared" si="17"/>
        <v>6.7996946260188068E-2</v>
      </c>
      <c r="I259" s="92">
        <f t="shared" si="17"/>
        <v>8.6617945603515989E-2</v>
      </c>
      <c r="J259" s="93">
        <f t="shared" si="17"/>
        <v>3.216351993407527E-2</v>
      </c>
      <c r="K259" s="94">
        <f t="shared" si="17"/>
        <v>0.1363680990416021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0.2484864492049908</v>
      </c>
      <c r="E260" s="92">
        <f t="shared" si="17"/>
        <v>4.1467116629797678E-2</v>
      </c>
      <c r="F260" s="92">
        <f t="shared" si="17"/>
        <v>0.34492741922462095</v>
      </c>
      <c r="G260" s="92">
        <f t="shared" si="17"/>
        <v>8.6427752544882899E-2</v>
      </c>
      <c r="H260" s="92">
        <f t="shared" si="17"/>
        <v>7.7554974776075675E-2</v>
      </c>
      <c r="I260" s="92">
        <f t="shared" si="17"/>
        <v>3.9214148464766091E-2</v>
      </c>
      <c r="J260" s="93">
        <f t="shared" si="17"/>
        <v>2.599667371752434E-2</v>
      </c>
      <c r="K260" s="94">
        <f t="shared" si="17"/>
        <v>0.16192213915486589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0.25735957829548356</v>
      </c>
      <c r="E261" s="92">
        <f t="shared" si="17"/>
        <v>3.7955546181626998E-2</v>
      </c>
      <c r="F261" s="92">
        <f t="shared" si="17"/>
        <v>0.37651769762049958</v>
      </c>
      <c r="G261" s="92">
        <f t="shared" si="17"/>
        <v>8.1208075231890109E-2</v>
      </c>
      <c r="H261" s="92">
        <f t="shared" si="17"/>
        <v>6.4917002523318917E-2</v>
      </c>
      <c r="I261" s="92">
        <f t="shared" si="17"/>
        <v>6.3173757483222445E-2</v>
      </c>
      <c r="J261" s="93">
        <f t="shared" si="17"/>
        <v>2.7379615067775032E-2</v>
      </c>
      <c r="K261" s="94">
        <f t="shared" si="17"/>
        <v>0.11886834266395842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0.17561689857368085</v>
      </c>
      <c r="E262" s="92">
        <f t="shared" si="17"/>
        <v>2.934150489935335E-2</v>
      </c>
      <c r="F262" s="92">
        <f t="shared" si="17"/>
        <v>0.41606697165402484</v>
      </c>
      <c r="G262" s="92">
        <f t="shared" si="17"/>
        <v>6.1607866122394453E-2</v>
      </c>
      <c r="H262" s="92">
        <f t="shared" si="17"/>
        <v>5.1140636476550094E-2</v>
      </c>
      <c r="I262" s="92">
        <f t="shared" si="17"/>
        <v>0.11120244062889338</v>
      </c>
      <c r="J262" s="93">
        <f t="shared" si="17"/>
        <v>2.0615117762150924E-2</v>
      </c>
      <c r="K262" s="94">
        <f t="shared" si="17"/>
        <v>0.15502368164510302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0.10437276426987419</v>
      </c>
      <c r="E263" s="92">
        <f t="shared" si="17"/>
        <v>1.974860207413336E-2</v>
      </c>
      <c r="F263" s="92">
        <f t="shared" si="17"/>
        <v>0.49321355570177183</v>
      </c>
      <c r="G263" s="92">
        <f t="shared" si="17"/>
        <v>3.8481385856611434E-2</v>
      </c>
      <c r="H263" s="92">
        <f t="shared" si="17"/>
        <v>6.0283001161607029E-2</v>
      </c>
      <c r="I263" s="92">
        <f t="shared" si="17"/>
        <v>3.2663517458949354E-2</v>
      </c>
      <c r="J263" s="93">
        <f t="shared" si="17"/>
        <v>1.7058564746231405E-2</v>
      </c>
      <c r="K263" s="94">
        <f t="shared" si="17"/>
        <v>0.25123717347705282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0.32077751985574443</v>
      </c>
      <c r="E264" s="92">
        <f t="shared" si="17"/>
        <v>3.749795051001302E-2</v>
      </c>
      <c r="F264" s="92">
        <f t="shared" si="17"/>
        <v>0.16692170439779963</v>
      </c>
      <c r="G264" s="92">
        <f t="shared" si="17"/>
        <v>8.3084495365164254E-2</v>
      </c>
      <c r="H264" s="92">
        <f t="shared" si="17"/>
        <v>7.0854816181042363E-2</v>
      </c>
      <c r="I264" s="92">
        <f t="shared" si="17"/>
        <v>0.10908014607533595</v>
      </c>
      <c r="J264" s="93">
        <f t="shared" si="17"/>
        <v>3.4058553951229364E-2</v>
      </c>
      <c r="K264" s="94">
        <f t="shared" si="17"/>
        <v>0.21178336761490035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0.3081048042721326</v>
      </c>
      <c r="E265" s="92">
        <f t="shared" si="17"/>
        <v>4.0957415429499218E-2</v>
      </c>
      <c r="F265" s="92">
        <f t="shared" si="17"/>
        <v>0.30840295123596079</v>
      </c>
      <c r="G265" s="92">
        <f t="shared" si="17"/>
        <v>7.6438747641974267E-2</v>
      </c>
      <c r="H265" s="92">
        <f t="shared" si="17"/>
        <v>5.141049155535176E-2</v>
      </c>
      <c r="I265" s="92">
        <f t="shared" si="17"/>
        <v>6.1456150441706651E-2</v>
      </c>
      <c r="J265" s="93">
        <f t="shared" si="17"/>
        <v>0</v>
      </c>
      <c r="K265" s="94">
        <f t="shared" si="17"/>
        <v>0.15322943942337472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0.36416868240359151</v>
      </c>
      <c r="E266" s="92">
        <f t="shared" si="17"/>
        <v>4.6473247814216918E-2</v>
      </c>
      <c r="F266" s="92">
        <f t="shared" si="17"/>
        <v>9.9961024350440603E-2</v>
      </c>
      <c r="G266" s="92">
        <f t="shared" si="17"/>
        <v>0.10445836814813431</v>
      </c>
      <c r="H266" s="92">
        <f t="shared" si="17"/>
        <v>9.6352194778858979E-2</v>
      </c>
      <c r="I266" s="92">
        <f t="shared" si="17"/>
        <v>0.10436215324775618</v>
      </c>
      <c r="J266" s="93">
        <f t="shared" si="17"/>
        <v>3.2704269855862646E-2</v>
      </c>
      <c r="K266" s="94">
        <f t="shared" si="17"/>
        <v>0.18422432925700152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0.39687247319198093</v>
      </c>
      <c r="E267" s="92">
        <f t="shared" si="17"/>
        <v>4.7248767163604759E-2</v>
      </c>
      <c r="F267" s="92">
        <f t="shared" si="17"/>
        <v>9.0917754378620166E-2</v>
      </c>
      <c r="G267" s="92">
        <f t="shared" si="17"/>
        <v>0.13395380753941477</v>
      </c>
      <c r="H267" s="92">
        <f t="shared" si="17"/>
        <v>8.548119474467214E-2</v>
      </c>
      <c r="I267" s="92">
        <f t="shared" si="17"/>
        <v>0.1146992500876452</v>
      </c>
      <c r="J267" s="93">
        <f t="shared" si="17"/>
        <v>3.9656863651619495E-2</v>
      </c>
      <c r="K267" s="94">
        <f t="shared" si="17"/>
        <v>0.13082675289406204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0.34961211861965169</v>
      </c>
      <c r="E268" s="92">
        <f t="shared" si="17"/>
        <v>4.6759922743846112E-2</v>
      </c>
      <c r="F268" s="92">
        <f t="shared" si="17"/>
        <v>0.19675052785364572</v>
      </c>
      <c r="G268" s="92">
        <f t="shared" si="17"/>
        <v>0.10887847280376464</v>
      </c>
      <c r="H268" s="92">
        <f t="shared" si="17"/>
        <v>6.5211858253608215E-2</v>
      </c>
      <c r="I268" s="92">
        <f t="shared" si="17"/>
        <v>5.3234092363137329E-2</v>
      </c>
      <c r="J268" s="93">
        <f t="shared" si="17"/>
        <v>3.4518543193529636E-2</v>
      </c>
      <c r="K268" s="94">
        <f t="shared" si="17"/>
        <v>0.17955300736234631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0.42325623660454509</v>
      </c>
      <c r="E269" s="92">
        <f t="shared" si="17"/>
        <v>5.7514095207483636E-2</v>
      </c>
      <c r="F269" s="92">
        <f t="shared" si="17"/>
        <v>0.13275006166725226</v>
      </c>
      <c r="G269" s="92">
        <f t="shared" si="17"/>
        <v>0.10035668001012464</v>
      </c>
      <c r="H269" s="92">
        <f t="shared" si="17"/>
        <v>6.5314868308374019E-2</v>
      </c>
      <c r="I269" s="92">
        <f t="shared" si="17"/>
        <v>8.1330164549872033E-2</v>
      </c>
      <c r="J269" s="93">
        <f t="shared" si="17"/>
        <v>4.1981315474926874E-2</v>
      </c>
      <c r="K269" s="94">
        <f t="shared" si="17"/>
        <v>0.13947789365234836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0.35650201745117122</v>
      </c>
      <c r="E270" s="122">
        <f t="shared" si="17"/>
        <v>5.3141683879514769E-2</v>
      </c>
      <c r="F270" s="122">
        <f t="shared" si="17"/>
        <v>0.19579578286902924</v>
      </c>
      <c r="G270" s="122">
        <f t="shared" si="17"/>
        <v>0.11762120344880234</v>
      </c>
      <c r="H270" s="122">
        <f t="shared" si="17"/>
        <v>7.2248786020589054E-2</v>
      </c>
      <c r="I270" s="122">
        <f t="shared" si="17"/>
        <v>4.7440425385470268E-2</v>
      </c>
      <c r="J270" s="123">
        <f t="shared" si="17"/>
        <v>3.503103245028228E-2</v>
      </c>
      <c r="K270" s="124">
        <f t="shared" si="17"/>
        <v>0.1572501009454231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0.44931197125960143</v>
      </c>
      <c r="E271" s="127">
        <f t="shared" si="17"/>
        <v>4.6167296786464848E-2</v>
      </c>
      <c r="F271" s="127">
        <f t="shared" si="17"/>
        <v>5.8065325323081902E-2</v>
      </c>
      <c r="G271" s="127">
        <f t="shared" si="17"/>
        <v>0.16222451624222434</v>
      </c>
      <c r="H271" s="127">
        <f t="shared" si="17"/>
        <v>5.9495894488340195E-2</v>
      </c>
      <c r="I271" s="127">
        <f t="shared" si="17"/>
        <v>7.8463456032814141E-2</v>
      </c>
      <c r="J271" s="128">
        <f t="shared" si="17"/>
        <v>2.3850898930698625E-2</v>
      </c>
      <c r="K271" s="129">
        <f t="shared" si="17"/>
        <v>0.14627153986747313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令和元年度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8</v>
      </c>
      <c r="E276" s="148">
        <f t="shared" ref="E276:K276" si="18">RANK(E208,E$208:E$270)</f>
        <v>55</v>
      </c>
      <c r="F276" s="148">
        <f t="shared" si="18"/>
        <v>58</v>
      </c>
      <c r="G276" s="148">
        <f t="shared" si="18"/>
        <v>9</v>
      </c>
      <c r="H276" s="148">
        <f t="shared" si="18"/>
        <v>63</v>
      </c>
      <c r="I276" s="148">
        <f t="shared" si="18"/>
        <v>14</v>
      </c>
      <c r="J276" s="149">
        <f t="shared" si="18"/>
        <v>56</v>
      </c>
      <c r="K276" s="150">
        <f t="shared" si="18"/>
        <v>40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92" si="19">RANK(D209,D$208:D$270)</f>
        <v>5</v>
      </c>
      <c r="E277" s="155">
        <f t="shared" si="19"/>
        <v>10</v>
      </c>
      <c r="F277" s="155">
        <f t="shared" si="19"/>
        <v>56</v>
      </c>
      <c r="G277" s="155">
        <f t="shared" si="19"/>
        <v>12</v>
      </c>
      <c r="H277" s="155">
        <f t="shared" si="19"/>
        <v>39</v>
      </c>
      <c r="I277" s="155">
        <f t="shared" si="19"/>
        <v>38</v>
      </c>
      <c r="J277" s="156">
        <f t="shared" si="19"/>
        <v>51</v>
      </c>
      <c r="K277" s="157">
        <f t="shared" si="19"/>
        <v>56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si="19"/>
        <v>22</v>
      </c>
      <c r="E278" s="155">
        <f t="shared" si="19"/>
        <v>16</v>
      </c>
      <c r="F278" s="155">
        <f t="shared" si="19"/>
        <v>39</v>
      </c>
      <c r="G278" s="155">
        <f t="shared" si="19"/>
        <v>25</v>
      </c>
      <c r="H278" s="155">
        <f t="shared" si="19"/>
        <v>22</v>
      </c>
      <c r="I278" s="155">
        <f t="shared" si="19"/>
        <v>63</v>
      </c>
      <c r="J278" s="156">
        <f t="shared" si="19"/>
        <v>57</v>
      </c>
      <c r="K278" s="157">
        <f t="shared" si="19"/>
        <v>7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si="19"/>
        <v>19</v>
      </c>
      <c r="E279" s="155">
        <f t="shared" si="19"/>
        <v>46</v>
      </c>
      <c r="F279" s="155">
        <f t="shared" si="19"/>
        <v>54</v>
      </c>
      <c r="G279" s="155">
        <f t="shared" si="19"/>
        <v>1</v>
      </c>
      <c r="H279" s="155">
        <f t="shared" si="19"/>
        <v>58</v>
      </c>
      <c r="I279" s="155">
        <f t="shared" si="19"/>
        <v>27</v>
      </c>
      <c r="J279" s="156">
        <f t="shared" si="19"/>
        <v>53</v>
      </c>
      <c r="K279" s="157">
        <f t="shared" si="19"/>
        <v>20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si="19"/>
        <v>43</v>
      </c>
      <c r="E280" s="155">
        <f t="shared" si="19"/>
        <v>15</v>
      </c>
      <c r="F280" s="155">
        <f t="shared" si="19"/>
        <v>17</v>
      </c>
      <c r="G280" s="155">
        <f t="shared" si="19"/>
        <v>26</v>
      </c>
      <c r="H280" s="155">
        <f t="shared" si="19"/>
        <v>24</v>
      </c>
      <c r="I280" s="155">
        <f t="shared" si="19"/>
        <v>41</v>
      </c>
      <c r="J280" s="156">
        <f t="shared" si="19"/>
        <v>29</v>
      </c>
      <c r="K280" s="157">
        <f t="shared" si="19"/>
        <v>54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si="19"/>
        <v>58</v>
      </c>
      <c r="E281" s="155">
        <f t="shared" si="19"/>
        <v>61</v>
      </c>
      <c r="F281" s="155">
        <f t="shared" si="19"/>
        <v>9</v>
      </c>
      <c r="G281" s="155">
        <f t="shared" si="19"/>
        <v>44</v>
      </c>
      <c r="H281" s="155">
        <f t="shared" si="19"/>
        <v>57</v>
      </c>
      <c r="I281" s="155">
        <f t="shared" si="19"/>
        <v>12</v>
      </c>
      <c r="J281" s="156">
        <f t="shared" si="19"/>
        <v>47</v>
      </c>
      <c r="K281" s="157">
        <f t="shared" si="19"/>
        <v>5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si="19"/>
        <v>21</v>
      </c>
      <c r="E282" s="155">
        <f t="shared" si="19"/>
        <v>37</v>
      </c>
      <c r="F282" s="155">
        <f t="shared" si="19"/>
        <v>57</v>
      </c>
      <c r="G282" s="155">
        <f t="shared" si="19"/>
        <v>7</v>
      </c>
      <c r="H282" s="155">
        <f t="shared" si="19"/>
        <v>53</v>
      </c>
      <c r="I282" s="155">
        <f t="shared" si="19"/>
        <v>3</v>
      </c>
      <c r="J282" s="156">
        <f t="shared" si="19"/>
        <v>54</v>
      </c>
      <c r="K282" s="157">
        <f t="shared" si="19"/>
        <v>39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si="19"/>
        <v>37</v>
      </c>
      <c r="E283" s="155">
        <f t="shared" si="19"/>
        <v>45</v>
      </c>
      <c r="F283" s="155">
        <f t="shared" si="19"/>
        <v>25</v>
      </c>
      <c r="G283" s="155">
        <f t="shared" si="19"/>
        <v>24</v>
      </c>
      <c r="H283" s="155">
        <f t="shared" si="19"/>
        <v>59</v>
      </c>
      <c r="I283" s="155">
        <f t="shared" si="19"/>
        <v>22</v>
      </c>
      <c r="J283" s="156">
        <f t="shared" si="19"/>
        <v>17</v>
      </c>
      <c r="K283" s="157">
        <f t="shared" si="19"/>
        <v>32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si="19"/>
        <v>49</v>
      </c>
      <c r="E284" s="155">
        <f t="shared" si="19"/>
        <v>47</v>
      </c>
      <c r="F284" s="155">
        <f t="shared" si="19"/>
        <v>22</v>
      </c>
      <c r="G284" s="155">
        <f t="shared" si="19"/>
        <v>41</v>
      </c>
      <c r="H284" s="155">
        <f t="shared" si="19"/>
        <v>51</v>
      </c>
      <c r="I284" s="155">
        <f t="shared" si="19"/>
        <v>15</v>
      </c>
      <c r="J284" s="156">
        <f t="shared" si="19"/>
        <v>44</v>
      </c>
      <c r="K284" s="157">
        <f t="shared" si="19"/>
        <v>4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si="19"/>
        <v>44</v>
      </c>
      <c r="E285" s="155">
        <f t="shared" si="19"/>
        <v>34</v>
      </c>
      <c r="F285" s="155">
        <f t="shared" si="19"/>
        <v>20</v>
      </c>
      <c r="G285" s="155">
        <f t="shared" si="19"/>
        <v>31</v>
      </c>
      <c r="H285" s="155">
        <f t="shared" si="19"/>
        <v>12</v>
      </c>
      <c r="I285" s="155">
        <f t="shared" si="19"/>
        <v>31</v>
      </c>
      <c r="J285" s="156">
        <f t="shared" si="19"/>
        <v>27</v>
      </c>
      <c r="K285" s="157">
        <f t="shared" si="19"/>
        <v>34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si="19"/>
        <v>34</v>
      </c>
      <c r="E286" s="155">
        <f t="shared" si="19"/>
        <v>28</v>
      </c>
      <c r="F286" s="155">
        <f t="shared" si="19"/>
        <v>44</v>
      </c>
      <c r="G286" s="155">
        <f t="shared" si="19"/>
        <v>19</v>
      </c>
      <c r="H286" s="155">
        <f t="shared" si="19"/>
        <v>16</v>
      </c>
      <c r="I286" s="155">
        <f t="shared" si="19"/>
        <v>16</v>
      </c>
      <c r="J286" s="156">
        <f t="shared" si="19"/>
        <v>41</v>
      </c>
      <c r="K286" s="157">
        <f t="shared" si="19"/>
        <v>17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si="19"/>
        <v>42</v>
      </c>
      <c r="E287" s="155">
        <f t="shared" si="19"/>
        <v>20</v>
      </c>
      <c r="F287" s="155">
        <f t="shared" si="19"/>
        <v>24</v>
      </c>
      <c r="G287" s="155">
        <f t="shared" si="19"/>
        <v>11</v>
      </c>
      <c r="H287" s="155">
        <f t="shared" si="19"/>
        <v>17</v>
      </c>
      <c r="I287" s="155">
        <f t="shared" si="19"/>
        <v>34</v>
      </c>
      <c r="J287" s="156">
        <f t="shared" si="19"/>
        <v>3</v>
      </c>
      <c r="K287" s="157">
        <f t="shared" si="19"/>
        <v>53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si="19"/>
        <v>14</v>
      </c>
      <c r="E288" s="155">
        <f t="shared" si="19"/>
        <v>3</v>
      </c>
      <c r="F288" s="155">
        <f t="shared" si="19"/>
        <v>49</v>
      </c>
      <c r="G288" s="155">
        <f t="shared" si="19"/>
        <v>27</v>
      </c>
      <c r="H288" s="155">
        <f t="shared" si="19"/>
        <v>25</v>
      </c>
      <c r="I288" s="155">
        <f t="shared" si="19"/>
        <v>52</v>
      </c>
      <c r="J288" s="156">
        <f t="shared" si="19"/>
        <v>36</v>
      </c>
      <c r="K288" s="157">
        <f t="shared" si="19"/>
        <v>21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si="19"/>
        <v>38</v>
      </c>
      <c r="E289" s="155">
        <f t="shared" si="19"/>
        <v>26</v>
      </c>
      <c r="F289" s="155">
        <f t="shared" si="19"/>
        <v>32</v>
      </c>
      <c r="G289" s="155">
        <f t="shared" si="19"/>
        <v>39</v>
      </c>
      <c r="H289" s="155">
        <f t="shared" si="19"/>
        <v>44</v>
      </c>
      <c r="I289" s="155">
        <f t="shared" si="19"/>
        <v>13</v>
      </c>
      <c r="J289" s="156">
        <f t="shared" si="19"/>
        <v>19</v>
      </c>
      <c r="K289" s="157">
        <f t="shared" si="19"/>
        <v>16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si="19"/>
        <v>45</v>
      </c>
      <c r="E290" s="162">
        <f t="shared" si="19"/>
        <v>36</v>
      </c>
      <c r="F290" s="162">
        <f t="shared" si="19"/>
        <v>18</v>
      </c>
      <c r="G290" s="162">
        <f t="shared" si="19"/>
        <v>40</v>
      </c>
      <c r="H290" s="162">
        <f t="shared" si="19"/>
        <v>38</v>
      </c>
      <c r="I290" s="162">
        <f t="shared" si="19"/>
        <v>24</v>
      </c>
      <c r="J290" s="163">
        <f t="shared" si="19"/>
        <v>28</v>
      </c>
      <c r="K290" s="164">
        <f t="shared" si="19"/>
        <v>45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si="19"/>
        <v>52</v>
      </c>
      <c r="E291" s="155">
        <f t="shared" si="19"/>
        <v>52</v>
      </c>
      <c r="F291" s="155">
        <f t="shared" si="19"/>
        <v>27</v>
      </c>
      <c r="G291" s="155">
        <f t="shared" si="19"/>
        <v>36</v>
      </c>
      <c r="H291" s="155">
        <f t="shared" si="19"/>
        <v>46</v>
      </c>
      <c r="I291" s="155">
        <f t="shared" si="19"/>
        <v>2</v>
      </c>
      <c r="J291" s="156">
        <f t="shared" si="19"/>
        <v>49</v>
      </c>
      <c r="K291" s="157">
        <f t="shared" si="19"/>
        <v>15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si="19"/>
        <v>11</v>
      </c>
      <c r="E292" s="162">
        <f t="shared" si="19"/>
        <v>8</v>
      </c>
      <c r="F292" s="162">
        <f t="shared" si="19"/>
        <v>48</v>
      </c>
      <c r="G292" s="162">
        <f t="shared" si="19"/>
        <v>20</v>
      </c>
      <c r="H292" s="162">
        <f t="shared" si="19"/>
        <v>15</v>
      </c>
      <c r="I292" s="162">
        <f t="shared" si="19"/>
        <v>32</v>
      </c>
      <c r="J292" s="163">
        <f t="shared" si="19"/>
        <v>31</v>
      </c>
      <c r="K292" s="164">
        <f t="shared" si="19"/>
        <v>57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308" si="20">RANK(D225,D$208:D$270)</f>
        <v>15</v>
      </c>
      <c r="E293" s="155">
        <f t="shared" si="20"/>
        <v>27</v>
      </c>
      <c r="F293" s="155">
        <f t="shared" si="20"/>
        <v>52</v>
      </c>
      <c r="G293" s="155">
        <f t="shared" si="20"/>
        <v>13</v>
      </c>
      <c r="H293" s="155">
        <f t="shared" si="20"/>
        <v>52</v>
      </c>
      <c r="I293" s="155">
        <f t="shared" si="20"/>
        <v>18</v>
      </c>
      <c r="J293" s="156">
        <f t="shared" si="20"/>
        <v>40</v>
      </c>
      <c r="K293" s="157">
        <f t="shared" si="20"/>
        <v>47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si="20"/>
        <v>17</v>
      </c>
      <c r="E294" s="155">
        <f t="shared" si="20"/>
        <v>17</v>
      </c>
      <c r="F294" s="155">
        <f t="shared" si="20"/>
        <v>53</v>
      </c>
      <c r="G294" s="155">
        <f t="shared" si="20"/>
        <v>14</v>
      </c>
      <c r="H294" s="155">
        <f t="shared" si="20"/>
        <v>36</v>
      </c>
      <c r="I294" s="155">
        <f t="shared" si="20"/>
        <v>30</v>
      </c>
      <c r="J294" s="156">
        <f t="shared" si="20"/>
        <v>25</v>
      </c>
      <c r="K294" s="157">
        <f t="shared" si="20"/>
        <v>27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si="20"/>
        <v>16</v>
      </c>
      <c r="E295" s="155">
        <f t="shared" si="20"/>
        <v>41</v>
      </c>
      <c r="F295" s="155">
        <f t="shared" si="20"/>
        <v>46</v>
      </c>
      <c r="G295" s="155">
        <f t="shared" si="20"/>
        <v>8</v>
      </c>
      <c r="H295" s="155">
        <f t="shared" si="20"/>
        <v>47</v>
      </c>
      <c r="I295" s="155">
        <f t="shared" si="20"/>
        <v>56</v>
      </c>
      <c r="J295" s="156">
        <f t="shared" si="20"/>
        <v>38</v>
      </c>
      <c r="K295" s="157">
        <f t="shared" si="20"/>
        <v>28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si="20"/>
        <v>7</v>
      </c>
      <c r="E296" s="155">
        <f t="shared" si="20"/>
        <v>51</v>
      </c>
      <c r="F296" s="155">
        <f t="shared" si="20"/>
        <v>63</v>
      </c>
      <c r="G296" s="155">
        <f t="shared" si="20"/>
        <v>10</v>
      </c>
      <c r="H296" s="155">
        <f t="shared" si="20"/>
        <v>62</v>
      </c>
      <c r="I296" s="155">
        <f t="shared" si="20"/>
        <v>36</v>
      </c>
      <c r="J296" s="156">
        <f t="shared" si="20"/>
        <v>59</v>
      </c>
      <c r="K296" s="157">
        <f t="shared" si="20"/>
        <v>13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si="20"/>
        <v>6</v>
      </c>
      <c r="E297" s="155">
        <f t="shared" si="20"/>
        <v>6</v>
      </c>
      <c r="F297" s="155">
        <f t="shared" si="20"/>
        <v>50</v>
      </c>
      <c r="G297" s="155">
        <f t="shared" si="20"/>
        <v>22</v>
      </c>
      <c r="H297" s="155">
        <f t="shared" si="20"/>
        <v>6</v>
      </c>
      <c r="I297" s="155">
        <f t="shared" si="20"/>
        <v>43</v>
      </c>
      <c r="J297" s="156">
        <f t="shared" si="20"/>
        <v>35</v>
      </c>
      <c r="K297" s="157">
        <f t="shared" si="20"/>
        <v>62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si="20"/>
        <v>4</v>
      </c>
      <c r="E298" s="155">
        <f t="shared" si="20"/>
        <v>24</v>
      </c>
      <c r="F298" s="155">
        <f t="shared" si="20"/>
        <v>59</v>
      </c>
      <c r="G298" s="155">
        <f t="shared" si="20"/>
        <v>3</v>
      </c>
      <c r="H298" s="155">
        <f t="shared" si="20"/>
        <v>21</v>
      </c>
      <c r="I298" s="155">
        <f t="shared" si="20"/>
        <v>60</v>
      </c>
      <c r="J298" s="156">
        <f t="shared" si="20"/>
        <v>58</v>
      </c>
      <c r="K298" s="157">
        <f t="shared" si="20"/>
        <v>46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si="20"/>
        <v>25</v>
      </c>
      <c r="E299" s="155">
        <f t="shared" si="20"/>
        <v>49</v>
      </c>
      <c r="F299" s="155">
        <f t="shared" si="20"/>
        <v>43</v>
      </c>
      <c r="G299" s="155">
        <f t="shared" si="20"/>
        <v>16</v>
      </c>
      <c r="H299" s="155">
        <f t="shared" si="20"/>
        <v>14</v>
      </c>
      <c r="I299" s="155">
        <f t="shared" si="20"/>
        <v>28</v>
      </c>
      <c r="J299" s="156">
        <f t="shared" si="20"/>
        <v>32</v>
      </c>
      <c r="K299" s="157">
        <f t="shared" si="20"/>
        <v>29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si="20"/>
        <v>3</v>
      </c>
      <c r="E300" s="155">
        <f t="shared" si="20"/>
        <v>44</v>
      </c>
      <c r="F300" s="155">
        <f t="shared" si="20"/>
        <v>60</v>
      </c>
      <c r="G300" s="155">
        <f t="shared" si="20"/>
        <v>23</v>
      </c>
      <c r="H300" s="155">
        <f t="shared" si="20"/>
        <v>40</v>
      </c>
      <c r="I300" s="155">
        <f t="shared" si="20"/>
        <v>51</v>
      </c>
      <c r="J300" s="156">
        <f t="shared" si="20"/>
        <v>59</v>
      </c>
      <c r="K300" s="157">
        <f t="shared" si="20"/>
        <v>22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si="20"/>
        <v>28</v>
      </c>
      <c r="E301" s="167">
        <f t="shared" si="20"/>
        <v>38</v>
      </c>
      <c r="F301" s="167">
        <f t="shared" si="20"/>
        <v>51</v>
      </c>
      <c r="G301" s="167">
        <f t="shared" si="20"/>
        <v>6</v>
      </c>
      <c r="H301" s="167">
        <f t="shared" si="20"/>
        <v>41</v>
      </c>
      <c r="I301" s="167">
        <f t="shared" si="20"/>
        <v>11</v>
      </c>
      <c r="J301" s="168">
        <f t="shared" si="20"/>
        <v>46</v>
      </c>
      <c r="K301" s="169">
        <f t="shared" si="20"/>
        <v>33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si="20"/>
        <v>33</v>
      </c>
      <c r="E302" s="155">
        <f t="shared" si="20"/>
        <v>31</v>
      </c>
      <c r="F302" s="155">
        <f t="shared" si="20"/>
        <v>36</v>
      </c>
      <c r="G302" s="155">
        <f t="shared" si="20"/>
        <v>30</v>
      </c>
      <c r="H302" s="155">
        <f t="shared" si="20"/>
        <v>37</v>
      </c>
      <c r="I302" s="155">
        <f t="shared" si="20"/>
        <v>5</v>
      </c>
      <c r="J302" s="156">
        <f t="shared" si="20"/>
        <v>13</v>
      </c>
      <c r="K302" s="157">
        <f t="shared" si="20"/>
        <v>52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si="20"/>
        <v>18</v>
      </c>
      <c r="E303" s="155">
        <f t="shared" si="20"/>
        <v>18</v>
      </c>
      <c r="F303" s="155">
        <f t="shared" si="20"/>
        <v>33</v>
      </c>
      <c r="G303" s="155">
        <f t="shared" si="20"/>
        <v>18</v>
      </c>
      <c r="H303" s="155">
        <f t="shared" si="20"/>
        <v>19</v>
      </c>
      <c r="I303" s="155">
        <f t="shared" si="20"/>
        <v>50</v>
      </c>
      <c r="J303" s="156">
        <f t="shared" si="20"/>
        <v>43</v>
      </c>
      <c r="K303" s="157">
        <f t="shared" si="20"/>
        <v>60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si="20"/>
        <v>30</v>
      </c>
      <c r="E304" s="174">
        <f t="shared" si="20"/>
        <v>19</v>
      </c>
      <c r="F304" s="174">
        <f t="shared" si="20"/>
        <v>29</v>
      </c>
      <c r="G304" s="174">
        <f t="shared" si="20"/>
        <v>33</v>
      </c>
      <c r="H304" s="174">
        <f t="shared" si="20"/>
        <v>43</v>
      </c>
      <c r="I304" s="174">
        <f t="shared" si="20"/>
        <v>20</v>
      </c>
      <c r="J304" s="175">
        <f t="shared" si="20"/>
        <v>2</v>
      </c>
      <c r="K304" s="176">
        <f t="shared" si="20"/>
        <v>43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si="20"/>
        <v>2</v>
      </c>
      <c r="E305" s="155">
        <f t="shared" si="20"/>
        <v>23</v>
      </c>
      <c r="F305" s="155">
        <f t="shared" si="20"/>
        <v>62</v>
      </c>
      <c r="G305" s="155">
        <f t="shared" si="20"/>
        <v>15</v>
      </c>
      <c r="H305" s="155">
        <f t="shared" si="20"/>
        <v>54</v>
      </c>
      <c r="I305" s="155">
        <f t="shared" si="20"/>
        <v>61</v>
      </c>
      <c r="J305" s="156">
        <f t="shared" si="20"/>
        <v>59</v>
      </c>
      <c r="K305" s="157">
        <f t="shared" si="20"/>
        <v>31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si="20"/>
        <v>20</v>
      </c>
      <c r="E306" s="155">
        <f t="shared" si="20"/>
        <v>40</v>
      </c>
      <c r="F306" s="155">
        <f t="shared" si="20"/>
        <v>38</v>
      </c>
      <c r="G306" s="155">
        <f t="shared" si="20"/>
        <v>2</v>
      </c>
      <c r="H306" s="155">
        <f t="shared" si="20"/>
        <v>18</v>
      </c>
      <c r="I306" s="155">
        <f t="shared" si="20"/>
        <v>19</v>
      </c>
      <c r="J306" s="156">
        <f t="shared" si="20"/>
        <v>37</v>
      </c>
      <c r="K306" s="157">
        <f t="shared" si="20"/>
        <v>63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si="20"/>
        <v>24</v>
      </c>
      <c r="E307" s="155">
        <f t="shared" si="20"/>
        <v>39</v>
      </c>
      <c r="F307" s="155">
        <f t="shared" si="20"/>
        <v>55</v>
      </c>
      <c r="G307" s="155">
        <f t="shared" si="20"/>
        <v>5</v>
      </c>
      <c r="H307" s="155">
        <f t="shared" si="20"/>
        <v>45</v>
      </c>
      <c r="I307" s="155">
        <f t="shared" si="20"/>
        <v>23</v>
      </c>
      <c r="J307" s="156">
        <f t="shared" si="20"/>
        <v>52</v>
      </c>
      <c r="K307" s="157">
        <f t="shared" si="20"/>
        <v>14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si="20"/>
        <v>36</v>
      </c>
      <c r="E308" s="181">
        <f t="shared" si="20"/>
        <v>30</v>
      </c>
      <c r="F308" s="181">
        <f t="shared" si="20"/>
        <v>26</v>
      </c>
      <c r="G308" s="181">
        <f t="shared" si="20"/>
        <v>37</v>
      </c>
      <c r="H308" s="181">
        <f t="shared" si="20"/>
        <v>49</v>
      </c>
      <c r="I308" s="181">
        <f t="shared" si="20"/>
        <v>42</v>
      </c>
      <c r="J308" s="182">
        <f t="shared" si="20"/>
        <v>8</v>
      </c>
      <c r="K308" s="183">
        <f t="shared" si="20"/>
        <v>10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24" si="21">RANK(D241,D$208:D$270)</f>
        <v>31</v>
      </c>
      <c r="E309" s="155">
        <f t="shared" si="21"/>
        <v>22</v>
      </c>
      <c r="F309" s="155">
        <f t="shared" si="21"/>
        <v>34</v>
      </c>
      <c r="G309" s="155">
        <f t="shared" si="21"/>
        <v>29</v>
      </c>
      <c r="H309" s="155">
        <f t="shared" si="21"/>
        <v>31</v>
      </c>
      <c r="I309" s="155">
        <f t="shared" si="21"/>
        <v>25</v>
      </c>
      <c r="J309" s="156">
        <f t="shared" si="21"/>
        <v>9</v>
      </c>
      <c r="K309" s="157">
        <f t="shared" si="21"/>
        <v>24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si="21"/>
        <v>41</v>
      </c>
      <c r="E310" s="155">
        <f t="shared" si="21"/>
        <v>21</v>
      </c>
      <c r="F310" s="155">
        <f t="shared" si="21"/>
        <v>19</v>
      </c>
      <c r="G310" s="155">
        <f t="shared" si="21"/>
        <v>34</v>
      </c>
      <c r="H310" s="155">
        <f t="shared" si="21"/>
        <v>34</v>
      </c>
      <c r="I310" s="155">
        <f t="shared" si="21"/>
        <v>33</v>
      </c>
      <c r="J310" s="156">
        <f t="shared" si="21"/>
        <v>22</v>
      </c>
      <c r="K310" s="157">
        <f t="shared" si="21"/>
        <v>38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si="21"/>
        <v>26</v>
      </c>
      <c r="E311" s="181">
        <f t="shared" si="21"/>
        <v>25</v>
      </c>
      <c r="F311" s="181">
        <f t="shared" si="21"/>
        <v>41</v>
      </c>
      <c r="G311" s="181">
        <f t="shared" si="21"/>
        <v>21</v>
      </c>
      <c r="H311" s="181">
        <f t="shared" si="21"/>
        <v>33</v>
      </c>
      <c r="I311" s="181">
        <f t="shared" si="21"/>
        <v>26</v>
      </c>
      <c r="J311" s="182">
        <f t="shared" si="21"/>
        <v>14</v>
      </c>
      <c r="K311" s="183">
        <f t="shared" si="21"/>
        <v>30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si="21"/>
        <v>23</v>
      </c>
      <c r="E312" s="181">
        <f t="shared" si="21"/>
        <v>14</v>
      </c>
      <c r="F312" s="181">
        <f t="shared" si="21"/>
        <v>42</v>
      </c>
      <c r="G312" s="181">
        <f t="shared" si="21"/>
        <v>28</v>
      </c>
      <c r="H312" s="181">
        <f t="shared" si="21"/>
        <v>29</v>
      </c>
      <c r="I312" s="181">
        <f t="shared" si="21"/>
        <v>53</v>
      </c>
      <c r="J312" s="182">
        <f t="shared" si="21"/>
        <v>24</v>
      </c>
      <c r="K312" s="183">
        <f t="shared" si="21"/>
        <v>9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si="21"/>
        <v>46</v>
      </c>
      <c r="E313" s="155">
        <f t="shared" si="21"/>
        <v>48</v>
      </c>
      <c r="F313" s="155">
        <f t="shared" si="21"/>
        <v>45</v>
      </c>
      <c r="G313" s="155">
        <f t="shared" si="21"/>
        <v>4</v>
      </c>
      <c r="H313" s="155">
        <f t="shared" si="21"/>
        <v>50</v>
      </c>
      <c r="I313" s="155">
        <f t="shared" si="21"/>
        <v>1</v>
      </c>
      <c r="J313" s="156">
        <f t="shared" si="21"/>
        <v>39</v>
      </c>
      <c r="K313" s="157">
        <f t="shared" si="21"/>
        <v>61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si="21"/>
        <v>27</v>
      </c>
      <c r="E314" s="155">
        <f t="shared" si="21"/>
        <v>42</v>
      </c>
      <c r="F314" s="155">
        <f t="shared" si="21"/>
        <v>30</v>
      </c>
      <c r="G314" s="155">
        <f t="shared" si="21"/>
        <v>17</v>
      </c>
      <c r="H314" s="155">
        <f t="shared" si="21"/>
        <v>35</v>
      </c>
      <c r="I314" s="155">
        <f t="shared" si="21"/>
        <v>47</v>
      </c>
      <c r="J314" s="156">
        <f t="shared" si="21"/>
        <v>23</v>
      </c>
      <c r="K314" s="157">
        <f t="shared" si="21"/>
        <v>37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si="21"/>
        <v>9</v>
      </c>
      <c r="E315" s="188">
        <f t="shared" si="21"/>
        <v>13</v>
      </c>
      <c r="F315" s="188">
        <f t="shared" si="21"/>
        <v>37</v>
      </c>
      <c r="G315" s="188">
        <f t="shared" si="21"/>
        <v>35</v>
      </c>
      <c r="H315" s="188">
        <f t="shared" si="21"/>
        <v>26</v>
      </c>
      <c r="I315" s="188">
        <f t="shared" si="21"/>
        <v>44</v>
      </c>
      <c r="J315" s="189">
        <f t="shared" si="21"/>
        <v>5</v>
      </c>
      <c r="K315" s="190">
        <f t="shared" si="21"/>
        <v>58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si="21"/>
        <v>12</v>
      </c>
      <c r="E316" s="195">
        <f t="shared" si="21"/>
        <v>1</v>
      </c>
      <c r="F316" s="195">
        <f t="shared" si="21"/>
        <v>40</v>
      </c>
      <c r="G316" s="195">
        <f t="shared" si="21"/>
        <v>42</v>
      </c>
      <c r="H316" s="195">
        <f t="shared" si="21"/>
        <v>10</v>
      </c>
      <c r="I316" s="195">
        <f t="shared" si="21"/>
        <v>39</v>
      </c>
      <c r="J316" s="196">
        <f t="shared" si="21"/>
        <v>6</v>
      </c>
      <c r="K316" s="197">
        <f t="shared" si="21"/>
        <v>51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si="21"/>
        <v>1</v>
      </c>
      <c r="E317" s="155">
        <f t="shared" si="21"/>
        <v>2</v>
      </c>
      <c r="F317" s="155">
        <f t="shared" si="21"/>
        <v>61</v>
      </c>
      <c r="G317" s="155">
        <f t="shared" si="21"/>
        <v>51</v>
      </c>
      <c r="H317" s="155">
        <f t="shared" si="21"/>
        <v>55</v>
      </c>
      <c r="I317" s="155">
        <f t="shared" si="21"/>
        <v>48</v>
      </c>
      <c r="J317" s="156">
        <f t="shared" si="21"/>
        <v>59</v>
      </c>
      <c r="K317" s="157">
        <f t="shared" si="21"/>
        <v>12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si="21"/>
        <v>51</v>
      </c>
      <c r="E318" s="155">
        <f t="shared" si="21"/>
        <v>4</v>
      </c>
      <c r="F318" s="155">
        <f t="shared" si="21"/>
        <v>11</v>
      </c>
      <c r="G318" s="155">
        <f t="shared" si="21"/>
        <v>49</v>
      </c>
      <c r="H318" s="155">
        <f t="shared" si="21"/>
        <v>20</v>
      </c>
      <c r="I318" s="155">
        <f t="shared" si="21"/>
        <v>55</v>
      </c>
      <c r="J318" s="156">
        <f t="shared" si="21"/>
        <v>15</v>
      </c>
      <c r="K318" s="157">
        <f t="shared" si="21"/>
        <v>11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si="21"/>
        <v>57</v>
      </c>
      <c r="E319" s="155">
        <f t="shared" si="21"/>
        <v>54</v>
      </c>
      <c r="F319" s="155">
        <f t="shared" si="21"/>
        <v>8</v>
      </c>
      <c r="G319" s="155">
        <f t="shared" si="21"/>
        <v>60</v>
      </c>
      <c r="H319" s="155">
        <f t="shared" si="21"/>
        <v>56</v>
      </c>
      <c r="I319" s="155">
        <f t="shared" si="21"/>
        <v>29</v>
      </c>
      <c r="J319" s="156">
        <f t="shared" si="21"/>
        <v>33</v>
      </c>
      <c r="K319" s="157">
        <f t="shared" si="21"/>
        <v>3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si="21"/>
        <v>10</v>
      </c>
      <c r="E320" s="155">
        <f t="shared" si="21"/>
        <v>11</v>
      </c>
      <c r="F320" s="155">
        <f t="shared" si="21"/>
        <v>47</v>
      </c>
      <c r="G320" s="155">
        <f t="shared" si="21"/>
        <v>32</v>
      </c>
      <c r="H320" s="155">
        <f t="shared" si="21"/>
        <v>8</v>
      </c>
      <c r="I320" s="155">
        <f t="shared" si="21"/>
        <v>46</v>
      </c>
      <c r="J320" s="156">
        <f t="shared" si="21"/>
        <v>16</v>
      </c>
      <c r="K320" s="157">
        <f t="shared" si="21"/>
        <v>41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si="21"/>
        <v>32</v>
      </c>
      <c r="E321" s="155">
        <f t="shared" si="21"/>
        <v>29</v>
      </c>
      <c r="F321" s="155">
        <f t="shared" si="21"/>
        <v>28</v>
      </c>
      <c r="G321" s="155">
        <f t="shared" si="21"/>
        <v>45</v>
      </c>
      <c r="H321" s="155">
        <f t="shared" si="21"/>
        <v>7</v>
      </c>
      <c r="I321" s="155">
        <f t="shared" si="21"/>
        <v>7</v>
      </c>
      <c r="J321" s="156">
        <f t="shared" si="21"/>
        <v>10</v>
      </c>
      <c r="K321" s="157">
        <f t="shared" si="21"/>
        <v>49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si="21"/>
        <v>35</v>
      </c>
      <c r="E322" s="155">
        <f t="shared" si="21"/>
        <v>7</v>
      </c>
      <c r="F322" s="155">
        <f t="shared" si="21"/>
        <v>14</v>
      </c>
      <c r="G322" s="155">
        <f t="shared" si="21"/>
        <v>50</v>
      </c>
      <c r="H322" s="155">
        <f t="shared" si="21"/>
        <v>5</v>
      </c>
      <c r="I322" s="155">
        <f t="shared" si="21"/>
        <v>37</v>
      </c>
      <c r="J322" s="156">
        <f t="shared" si="21"/>
        <v>1</v>
      </c>
      <c r="K322" s="157">
        <f t="shared" si="21"/>
        <v>59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si="21"/>
        <v>13</v>
      </c>
      <c r="E323" s="155">
        <f t="shared" si="21"/>
        <v>9</v>
      </c>
      <c r="F323" s="155">
        <f t="shared" si="21"/>
        <v>23</v>
      </c>
      <c r="G323" s="155">
        <f t="shared" si="21"/>
        <v>57</v>
      </c>
      <c r="H323" s="155">
        <f t="shared" si="21"/>
        <v>42</v>
      </c>
      <c r="I323" s="155">
        <f t="shared" si="21"/>
        <v>57</v>
      </c>
      <c r="J323" s="156">
        <f t="shared" si="21"/>
        <v>11</v>
      </c>
      <c r="K323" s="157">
        <f t="shared" si="21"/>
        <v>35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si="21"/>
        <v>40</v>
      </c>
      <c r="E324" s="155">
        <f t="shared" si="21"/>
        <v>43</v>
      </c>
      <c r="F324" s="155">
        <f t="shared" si="21"/>
        <v>15</v>
      </c>
      <c r="G324" s="155">
        <f t="shared" si="21"/>
        <v>61</v>
      </c>
      <c r="H324" s="155">
        <f t="shared" si="21"/>
        <v>1</v>
      </c>
      <c r="I324" s="155">
        <f t="shared" si="21"/>
        <v>58</v>
      </c>
      <c r="J324" s="156">
        <f t="shared" si="21"/>
        <v>12</v>
      </c>
      <c r="K324" s="157">
        <f t="shared" si="21"/>
        <v>36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38" si="22">RANK(D257,D$208:D$270)</f>
        <v>56</v>
      </c>
      <c r="E325" s="155">
        <f t="shared" si="22"/>
        <v>57</v>
      </c>
      <c r="F325" s="155">
        <f t="shared" si="22"/>
        <v>10</v>
      </c>
      <c r="G325" s="155">
        <f t="shared" si="22"/>
        <v>52</v>
      </c>
      <c r="H325" s="155">
        <f t="shared" si="22"/>
        <v>9</v>
      </c>
      <c r="I325" s="155">
        <f t="shared" si="22"/>
        <v>9</v>
      </c>
      <c r="J325" s="156">
        <f t="shared" si="22"/>
        <v>18</v>
      </c>
      <c r="K325" s="157">
        <f t="shared" si="22"/>
        <v>18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si="22"/>
        <v>61</v>
      </c>
      <c r="E326" s="155">
        <f t="shared" si="22"/>
        <v>60</v>
      </c>
      <c r="F326" s="155">
        <f t="shared" si="22"/>
        <v>4</v>
      </c>
      <c r="G326" s="155">
        <f t="shared" si="22"/>
        <v>54</v>
      </c>
      <c r="H326" s="155">
        <f t="shared" si="22"/>
        <v>32</v>
      </c>
      <c r="I326" s="155">
        <f t="shared" si="22"/>
        <v>45</v>
      </c>
      <c r="J326" s="156">
        <f t="shared" si="22"/>
        <v>42</v>
      </c>
      <c r="K326" s="157">
        <f t="shared" si="22"/>
        <v>44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si="22"/>
        <v>54</v>
      </c>
      <c r="E327" s="155">
        <f t="shared" si="22"/>
        <v>59</v>
      </c>
      <c r="F327" s="155">
        <f t="shared" si="22"/>
        <v>7</v>
      </c>
      <c r="G327" s="155">
        <f t="shared" si="22"/>
        <v>59</v>
      </c>
      <c r="H327" s="155">
        <f t="shared" si="22"/>
        <v>23</v>
      </c>
      <c r="I327" s="155">
        <f t="shared" si="22"/>
        <v>17</v>
      </c>
      <c r="J327" s="156">
        <f t="shared" si="22"/>
        <v>34</v>
      </c>
      <c r="K327" s="157">
        <f t="shared" si="22"/>
        <v>48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si="22"/>
        <v>60</v>
      </c>
      <c r="E328" s="155">
        <f t="shared" si="22"/>
        <v>50</v>
      </c>
      <c r="F328" s="155">
        <f t="shared" si="22"/>
        <v>5</v>
      </c>
      <c r="G328" s="155">
        <f t="shared" si="22"/>
        <v>53</v>
      </c>
      <c r="H328" s="155">
        <f t="shared" si="22"/>
        <v>4</v>
      </c>
      <c r="I328" s="155">
        <f t="shared" si="22"/>
        <v>59</v>
      </c>
      <c r="J328" s="156">
        <f t="shared" si="22"/>
        <v>48</v>
      </c>
      <c r="K328" s="157">
        <f t="shared" si="22"/>
        <v>19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si="22"/>
        <v>59</v>
      </c>
      <c r="E329" s="155">
        <f t="shared" si="22"/>
        <v>56</v>
      </c>
      <c r="F329" s="155">
        <f t="shared" si="22"/>
        <v>3</v>
      </c>
      <c r="G329" s="155">
        <f t="shared" si="22"/>
        <v>56</v>
      </c>
      <c r="H329" s="155">
        <f t="shared" si="22"/>
        <v>30</v>
      </c>
      <c r="I329" s="155">
        <f t="shared" si="22"/>
        <v>35</v>
      </c>
      <c r="J329" s="156">
        <f t="shared" si="22"/>
        <v>45</v>
      </c>
      <c r="K329" s="157">
        <f t="shared" si="22"/>
        <v>55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si="22"/>
        <v>62</v>
      </c>
      <c r="E330" s="155">
        <f t="shared" si="22"/>
        <v>62</v>
      </c>
      <c r="F330" s="155">
        <f t="shared" si="22"/>
        <v>2</v>
      </c>
      <c r="G330" s="155">
        <f t="shared" si="22"/>
        <v>62</v>
      </c>
      <c r="H330" s="155">
        <f t="shared" si="22"/>
        <v>61</v>
      </c>
      <c r="I330" s="155">
        <f t="shared" si="22"/>
        <v>6</v>
      </c>
      <c r="J330" s="156">
        <f t="shared" si="22"/>
        <v>50</v>
      </c>
      <c r="K330" s="157">
        <f t="shared" si="22"/>
        <v>25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si="22"/>
        <v>63</v>
      </c>
      <c r="E331" s="155">
        <f t="shared" si="22"/>
        <v>63</v>
      </c>
      <c r="F331" s="155">
        <f t="shared" si="22"/>
        <v>1</v>
      </c>
      <c r="G331" s="155">
        <f t="shared" si="22"/>
        <v>63</v>
      </c>
      <c r="H331" s="155">
        <f t="shared" si="22"/>
        <v>48</v>
      </c>
      <c r="I331" s="155">
        <f t="shared" si="22"/>
        <v>62</v>
      </c>
      <c r="J331" s="156">
        <f t="shared" si="22"/>
        <v>55</v>
      </c>
      <c r="K331" s="157">
        <f t="shared" si="22"/>
        <v>1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si="22"/>
        <v>53</v>
      </c>
      <c r="E332" s="155">
        <f t="shared" si="22"/>
        <v>58</v>
      </c>
      <c r="F332" s="155">
        <f t="shared" si="22"/>
        <v>16</v>
      </c>
      <c r="G332" s="155">
        <f t="shared" si="22"/>
        <v>55</v>
      </c>
      <c r="H332" s="155">
        <f t="shared" si="22"/>
        <v>13</v>
      </c>
      <c r="I332" s="155">
        <f t="shared" si="22"/>
        <v>8</v>
      </c>
      <c r="J332" s="156">
        <f t="shared" si="22"/>
        <v>26</v>
      </c>
      <c r="K332" s="157">
        <f t="shared" si="22"/>
        <v>2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si="22"/>
        <v>55</v>
      </c>
      <c r="E333" s="155">
        <f t="shared" si="22"/>
        <v>53</v>
      </c>
      <c r="F333" s="155">
        <f t="shared" si="22"/>
        <v>6</v>
      </c>
      <c r="G333" s="155">
        <f t="shared" si="22"/>
        <v>58</v>
      </c>
      <c r="H333" s="155">
        <f t="shared" si="22"/>
        <v>60</v>
      </c>
      <c r="I333" s="155">
        <f t="shared" si="22"/>
        <v>40</v>
      </c>
      <c r="J333" s="156">
        <f t="shared" si="22"/>
        <v>59</v>
      </c>
      <c r="K333" s="157">
        <f t="shared" si="22"/>
        <v>26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si="22"/>
        <v>47</v>
      </c>
      <c r="E334" s="155">
        <f t="shared" si="22"/>
        <v>35</v>
      </c>
      <c r="F334" s="155">
        <f t="shared" si="22"/>
        <v>31</v>
      </c>
      <c r="G334" s="155">
        <f t="shared" si="22"/>
        <v>47</v>
      </c>
      <c r="H334" s="155">
        <f t="shared" si="22"/>
        <v>2</v>
      </c>
      <c r="I334" s="155">
        <f t="shared" si="22"/>
        <v>10</v>
      </c>
      <c r="J334" s="156">
        <f t="shared" si="22"/>
        <v>30</v>
      </c>
      <c r="K334" s="157">
        <f t="shared" si="22"/>
        <v>6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si="22"/>
        <v>39</v>
      </c>
      <c r="E335" s="155">
        <f t="shared" si="22"/>
        <v>32</v>
      </c>
      <c r="F335" s="155">
        <f t="shared" si="22"/>
        <v>35</v>
      </c>
      <c r="G335" s="155">
        <f t="shared" si="22"/>
        <v>38</v>
      </c>
      <c r="H335" s="155">
        <f t="shared" si="22"/>
        <v>3</v>
      </c>
      <c r="I335" s="155">
        <f t="shared" si="22"/>
        <v>4</v>
      </c>
      <c r="J335" s="156">
        <f t="shared" si="22"/>
        <v>7</v>
      </c>
      <c r="K335" s="157">
        <f t="shared" si="22"/>
        <v>50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si="22"/>
        <v>50</v>
      </c>
      <c r="E336" s="155">
        <f t="shared" si="22"/>
        <v>33</v>
      </c>
      <c r="F336" s="155">
        <f t="shared" si="22"/>
        <v>12</v>
      </c>
      <c r="G336" s="155">
        <f t="shared" si="22"/>
        <v>46</v>
      </c>
      <c r="H336" s="155">
        <f t="shared" si="22"/>
        <v>28</v>
      </c>
      <c r="I336" s="155">
        <f t="shared" si="22"/>
        <v>49</v>
      </c>
      <c r="J336" s="156">
        <f t="shared" si="22"/>
        <v>21</v>
      </c>
      <c r="K336" s="157">
        <f t="shared" si="22"/>
        <v>8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si="22"/>
        <v>29</v>
      </c>
      <c r="E337" s="155">
        <f t="shared" si="22"/>
        <v>5</v>
      </c>
      <c r="F337" s="155">
        <f t="shared" si="22"/>
        <v>21</v>
      </c>
      <c r="G337" s="155">
        <f t="shared" si="22"/>
        <v>48</v>
      </c>
      <c r="H337" s="155">
        <f t="shared" si="22"/>
        <v>27</v>
      </c>
      <c r="I337" s="155">
        <f t="shared" si="22"/>
        <v>21</v>
      </c>
      <c r="J337" s="156">
        <f t="shared" si="22"/>
        <v>4</v>
      </c>
      <c r="K337" s="157">
        <f t="shared" si="22"/>
        <v>42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si="22"/>
        <v>48</v>
      </c>
      <c r="E338" s="202">
        <f t="shared" si="22"/>
        <v>12</v>
      </c>
      <c r="F338" s="202">
        <f t="shared" si="22"/>
        <v>13</v>
      </c>
      <c r="G338" s="202">
        <f t="shared" si="22"/>
        <v>43</v>
      </c>
      <c r="H338" s="202">
        <f t="shared" si="22"/>
        <v>11</v>
      </c>
      <c r="I338" s="202">
        <f t="shared" si="22"/>
        <v>54</v>
      </c>
      <c r="J338" s="203">
        <f t="shared" si="22"/>
        <v>20</v>
      </c>
      <c r="K338" s="204">
        <f t="shared" si="22"/>
        <v>23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C625-68CC-4235-B5FE-10980D6BF820}">
  <sheetPr>
    <pageSetUpPr fitToPage="1"/>
  </sheetPr>
  <dimension ref="B1:M339"/>
  <sheetViews>
    <sheetView zoomScaleNormal="100" workbookViewId="0">
      <selection activeCell="E92" sqref="E92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125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265177813</v>
      </c>
      <c r="E4" s="50">
        <v>22851605</v>
      </c>
      <c r="F4" s="50">
        <v>6412421</v>
      </c>
      <c r="G4" s="50">
        <v>91800528</v>
      </c>
      <c r="H4" s="50">
        <v>21345934</v>
      </c>
      <c r="I4" s="50">
        <v>60358752</v>
      </c>
      <c r="J4" s="51">
        <v>10622352</v>
      </c>
      <c r="K4" s="52">
        <f>+L4-SUM(D4:I4)</f>
        <v>76805922</v>
      </c>
      <c r="L4" s="53">
        <v>544752975</v>
      </c>
      <c r="M4" s="54">
        <v>1302256</v>
      </c>
    </row>
    <row r="5" spans="2:13" x14ac:dyDescent="0.15">
      <c r="B5" s="5" t="s">
        <v>6</v>
      </c>
      <c r="C5" s="29" t="s">
        <v>7</v>
      </c>
      <c r="D5" s="26">
        <v>57225191</v>
      </c>
      <c r="E5" s="6">
        <v>6241016</v>
      </c>
      <c r="F5" s="6">
        <v>1268020</v>
      </c>
      <c r="G5" s="6">
        <v>17958635</v>
      </c>
      <c r="H5" s="6">
        <v>6110988</v>
      </c>
      <c r="I5" s="6">
        <v>9444100</v>
      </c>
      <c r="J5" s="23">
        <v>2303800</v>
      </c>
      <c r="K5" s="13">
        <f t="shared" ref="K5:K67" si="0">+L5-SUM(D5:I5)</f>
        <v>14569777</v>
      </c>
      <c r="L5" s="19">
        <v>112817727</v>
      </c>
      <c r="M5" s="16">
        <v>353115</v>
      </c>
    </row>
    <row r="6" spans="2:13" x14ac:dyDescent="0.15">
      <c r="B6" s="5" t="s">
        <v>8</v>
      </c>
      <c r="C6" s="29" t="s">
        <v>9</v>
      </c>
      <c r="D6" s="26">
        <v>30798404</v>
      </c>
      <c r="E6" s="6">
        <v>3702729</v>
      </c>
      <c r="F6" s="6">
        <v>4927738</v>
      </c>
      <c r="G6" s="6">
        <v>9868902</v>
      </c>
      <c r="H6" s="6">
        <v>4239796</v>
      </c>
      <c r="I6" s="6">
        <v>3511300</v>
      </c>
      <c r="J6" s="23">
        <v>1000000</v>
      </c>
      <c r="K6" s="13">
        <f t="shared" si="0"/>
        <v>12848352</v>
      </c>
      <c r="L6" s="19">
        <v>69897221</v>
      </c>
      <c r="M6" s="16">
        <v>197731</v>
      </c>
    </row>
    <row r="7" spans="2:13" x14ac:dyDescent="0.15">
      <c r="B7" s="5" t="s">
        <v>10</v>
      </c>
      <c r="C7" s="29" t="s">
        <v>11</v>
      </c>
      <c r="D7" s="26">
        <v>96253735</v>
      </c>
      <c r="E7" s="6">
        <v>9739210</v>
      </c>
      <c r="F7" s="6">
        <v>4558624</v>
      </c>
      <c r="G7" s="6">
        <v>37365501</v>
      </c>
      <c r="H7" s="6">
        <v>10221470</v>
      </c>
      <c r="I7" s="6">
        <v>12347864</v>
      </c>
      <c r="J7" s="23">
        <v>5348064</v>
      </c>
      <c r="K7" s="13">
        <f t="shared" si="0"/>
        <v>29282137</v>
      </c>
      <c r="L7" s="19">
        <v>199768541</v>
      </c>
      <c r="M7" s="16">
        <v>603838</v>
      </c>
    </row>
    <row r="8" spans="2:13" x14ac:dyDescent="0.15">
      <c r="B8" s="5" t="s">
        <v>12</v>
      </c>
      <c r="C8" s="29" t="s">
        <v>13</v>
      </c>
      <c r="D8" s="26">
        <v>10486131</v>
      </c>
      <c r="E8" s="6">
        <v>1481907</v>
      </c>
      <c r="F8" s="6">
        <v>4264115</v>
      </c>
      <c r="G8" s="6">
        <v>3716898</v>
      </c>
      <c r="H8" s="6">
        <v>1656655</v>
      </c>
      <c r="I8" s="6">
        <v>1838002</v>
      </c>
      <c r="J8" s="23">
        <v>1124602</v>
      </c>
      <c r="K8" s="13">
        <f t="shared" si="0"/>
        <v>3236215</v>
      </c>
      <c r="L8" s="19">
        <v>26679923</v>
      </c>
      <c r="M8" s="16">
        <v>81424</v>
      </c>
    </row>
    <row r="9" spans="2:13" x14ac:dyDescent="0.15">
      <c r="B9" s="5" t="s">
        <v>14</v>
      </c>
      <c r="C9" s="29" t="s">
        <v>15</v>
      </c>
      <c r="D9" s="26">
        <v>8771004</v>
      </c>
      <c r="E9" s="6">
        <v>1165644</v>
      </c>
      <c r="F9" s="6">
        <v>6943552</v>
      </c>
      <c r="G9" s="6">
        <v>2971220</v>
      </c>
      <c r="H9" s="6">
        <v>1703402</v>
      </c>
      <c r="I9" s="6">
        <v>3268400</v>
      </c>
      <c r="J9" s="23">
        <v>850000</v>
      </c>
      <c r="K9" s="13">
        <f t="shared" si="0"/>
        <v>5441078</v>
      </c>
      <c r="L9" s="19">
        <v>30264300</v>
      </c>
      <c r="M9" s="16">
        <v>62895</v>
      </c>
    </row>
    <row r="10" spans="2:13" x14ac:dyDescent="0.15">
      <c r="B10" s="5" t="s">
        <v>16</v>
      </c>
      <c r="C10" s="29" t="s">
        <v>17</v>
      </c>
      <c r="D10" s="26">
        <v>53169793</v>
      </c>
      <c r="E10" s="6">
        <v>5712600</v>
      </c>
      <c r="F10" s="6">
        <v>1286021</v>
      </c>
      <c r="G10" s="6">
        <v>18627133</v>
      </c>
      <c r="H10" s="6">
        <v>6196479</v>
      </c>
      <c r="I10" s="6">
        <v>6544343</v>
      </c>
      <c r="J10" s="23">
        <v>2459543</v>
      </c>
      <c r="K10" s="13">
        <f t="shared" si="0"/>
        <v>14773187</v>
      </c>
      <c r="L10" s="19">
        <v>106309556</v>
      </c>
      <c r="M10" s="16">
        <v>344320</v>
      </c>
    </row>
    <row r="11" spans="2:13" x14ac:dyDescent="0.15">
      <c r="B11" s="5" t="s">
        <v>18</v>
      </c>
      <c r="C11" s="29" t="s">
        <v>19</v>
      </c>
      <c r="D11" s="26">
        <v>12044512</v>
      </c>
      <c r="E11" s="6">
        <v>1388550</v>
      </c>
      <c r="F11" s="6">
        <v>3351114</v>
      </c>
      <c r="G11" s="6">
        <v>3750433</v>
      </c>
      <c r="H11" s="6">
        <v>1497955</v>
      </c>
      <c r="I11" s="6">
        <v>2293054</v>
      </c>
      <c r="J11" s="23">
        <v>1348254</v>
      </c>
      <c r="K11" s="13">
        <f t="shared" si="0"/>
        <v>4226077</v>
      </c>
      <c r="L11" s="19">
        <v>28551695</v>
      </c>
      <c r="M11" s="16">
        <v>79708</v>
      </c>
    </row>
    <row r="12" spans="2:13" x14ac:dyDescent="0.15">
      <c r="B12" s="5" t="s">
        <v>20</v>
      </c>
      <c r="C12" s="29" t="s">
        <v>21</v>
      </c>
      <c r="D12" s="26">
        <v>15507980</v>
      </c>
      <c r="E12" s="6">
        <v>2012934</v>
      </c>
      <c r="F12" s="6">
        <v>5714154</v>
      </c>
      <c r="G12" s="6">
        <v>5505375</v>
      </c>
      <c r="H12" s="6">
        <v>2371876</v>
      </c>
      <c r="I12" s="6">
        <v>2913544</v>
      </c>
      <c r="J12" s="23">
        <v>1496644</v>
      </c>
      <c r="K12" s="13">
        <f t="shared" si="0"/>
        <v>8796075</v>
      </c>
      <c r="L12" s="19">
        <v>42821938</v>
      </c>
      <c r="M12" s="16">
        <v>113321</v>
      </c>
    </row>
    <row r="13" spans="2:13" x14ac:dyDescent="0.15">
      <c r="B13" s="5" t="s">
        <v>22</v>
      </c>
      <c r="C13" s="29" t="s">
        <v>23</v>
      </c>
      <c r="D13" s="26">
        <v>11477891</v>
      </c>
      <c r="E13" s="6">
        <v>1440662</v>
      </c>
      <c r="F13" s="6">
        <v>4039426</v>
      </c>
      <c r="G13" s="6">
        <v>4139317</v>
      </c>
      <c r="H13" s="6">
        <v>1858018</v>
      </c>
      <c r="I13" s="6">
        <v>2096600</v>
      </c>
      <c r="J13" s="23">
        <v>1145000</v>
      </c>
      <c r="K13" s="13">
        <f t="shared" si="0"/>
        <v>4196397</v>
      </c>
      <c r="L13" s="19">
        <v>29248311</v>
      </c>
      <c r="M13" s="16">
        <v>78297</v>
      </c>
    </row>
    <row r="14" spans="2:13" x14ac:dyDescent="0.15">
      <c r="B14" s="5" t="s">
        <v>24</v>
      </c>
      <c r="C14" s="29" t="s">
        <v>25</v>
      </c>
      <c r="D14" s="26">
        <v>13358936</v>
      </c>
      <c r="E14" s="6">
        <v>1667553</v>
      </c>
      <c r="F14" s="6">
        <v>1887349</v>
      </c>
      <c r="G14" s="6">
        <v>4673168</v>
      </c>
      <c r="H14" s="6">
        <v>2057477</v>
      </c>
      <c r="I14" s="6">
        <v>2335453</v>
      </c>
      <c r="J14" s="23">
        <v>1116253</v>
      </c>
      <c r="K14" s="13">
        <f t="shared" si="0"/>
        <v>4964962</v>
      </c>
      <c r="L14" s="19">
        <v>30944898</v>
      </c>
      <c r="M14" s="16">
        <v>90290</v>
      </c>
    </row>
    <row r="15" spans="2:13" x14ac:dyDescent="0.15">
      <c r="B15" s="5" t="s">
        <v>26</v>
      </c>
      <c r="C15" s="29" t="s">
        <v>27</v>
      </c>
      <c r="D15" s="26">
        <v>28428726</v>
      </c>
      <c r="E15" s="6">
        <v>3822161</v>
      </c>
      <c r="F15" s="6">
        <v>8387383</v>
      </c>
      <c r="G15" s="6">
        <v>13098331</v>
      </c>
      <c r="H15" s="6">
        <v>4531810</v>
      </c>
      <c r="I15" s="6">
        <v>6029747</v>
      </c>
      <c r="J15" s="23">
        <v>3678447</v>
      </c>
      <c r="K15" s="13">
        <f t="shared" si="0"/>
        <v>8799577</v>
      </c>
      <c r="L15" s="19">
        <v>73097735</v>
      </c>
      <c r="M15" s="16">
        <v>234598</v>
      </c>
    </row>
    <row r="16" spans="2:13" x14ac:dyDescent="0.15">
      <c r="B16" s="5" t="s">
        <v>28</v>
      </c>
      <c r="C16" s="29" t="s">
        <v>29</v>
      </c>
      <c r="D16" s="26">
        <v>21955078</v>
      </c>
      <c r="E16" s="6">
        <v>2865466</v>
      </c>
      <c r="F16" s="6">
        <v>1899525</v>
      </c>
      <c r="G16" s="6">
        <v>6104820</v>
      </c>
      <c r="H16" s="6">
        <v>2656079</v>
      </c>
      <c r="I16" s="6">
        <v>2471921</v>
      </c>
      <c r="J16" s="23">
        <v>1717421</v>
      </c>
      <c r="K16" s="13">
        <f t="shared" si="0"/>
        <v>7559021</v>
      </c>
      <c r="L16" s="19">
        <v>45511910</v>
      </c>
      <c r="M16" s="16">
        <v>151661</v>
      </c>
    </row>
    <row r="17" spans="2:13" x14ac:dyDescent="0.15">
      <c r="B17" s="5" t="s">
        <v>30</v>
      </c>
      <c r="C17" s="29" t="s">
        <v>31</v>
      </c>
      <c r="D17" s="26">
        <v>7811413</v>
      </c>
      <c r="E17" s="6">
        <v>999610</v>
      </c>
      <c r="F17" s="6">
        <v>1841186</v>
      </c>
      <c r="G17" s="6">
        <v>2281579</v>
      </c>
      <c r="H17" s="6">
        <v>1127185</v>
      </c>
      <c r="I17" s="6">
        <v>1542466</v>
      </c>
      <c r="J17" s="23">
        <v>773466</v>
      </c>
      <c r="K17" s="13">
        <f t="shared" si="0"/>
        <v>3659064</v>
      </c>
      <c r="L17" s="19">
        <v>19262503</v>
      </c>
      <c r="M17" s="16">
        <v>55112</v>
      </c>
    </row>
    <row r="18" spans="2:13" x14ac:dyDescent="0.15">
      <c r="B18" s="69" t="s">
        <v>32</v>
      </c>
      <c r="C18" s="70" t="s">
        <v>33</v>
      </c>
      <c r="D18" s="71">
        <v>15130991</v>
      </c>
      <c r="E18" s="72">
        <v>1915553</v>
      </c>
      <c r="F18" s="72">
        <v>6320114</v>
      </c>
      <c r="G18" s="72">
        <v>5047342</v>
      </c>
      <c r="H18" s="72">
        <v>2356565</v>
      </c>
      <c r="I18" s="72">
        <v>2451045</v>
      </c>
      <c r="J18" s="73">
        <v>1686345</v>
      </c>
      <c r="K18" s="74">
        <f t="shared" si="0"/>
        <v>5590765</v>
      </c>
      <c r="L18" s="75">
        <v>38812375</v>
      </c>
      <c r="M18" s="76">
        <v>118745</v>
      </c>
    </row>
    <row r="19" spans="2:13" x14ac:dyDescent="0.15">
      <c r="B19" s="5" t="s">
        <v>34</v>
      </c>
      <c r="C19" s="29" t="s">
        <v>35</v>
      </c>
      <c r="D19" s="26">
        <v>19367671</v>
      </c>
      <c r="E19" s="6">
        <v>2539649</v>
      </c>
      <c r="F19" s="6">
        <v>6397255</v>
      </c>
      <c r="G19" s="6">
        <v>7416967</v>
      </c>
      <c r="H19" s="6">
        <v>3292937</v>
      </c>
      <c r="I19" s="6">
        <v>4486000</v>
      </c>
      <c r="J19" s="23">
        <v>1500000</v>
      </c>
      <c r="K19" s="13">
        <f t="shared" si="0"/>
        <v>7812688</v>
      </c>
      <c r="L19" s="19">
        <v>51313167</v>
      </c>
      <c r="M19" s="16">
        <v>143675</v>
      </c>
    </row>
    <row r="20" spans="2:13" x14ac:dyDescent="0.15">
      <c r="B20" s="69" t="s">
        <v>36</v>
      </c>
      <c r="C20" s="70" t="s">
        <v>37</v>
      </c>
      <c r="D20" s="71">
        <v>30961850</v>
      </c>
      <c r="E20" s="72">
        <v>3783889</v>
      </c>
      <c r="F20" s="72">
        <v>2729833</v>
      </c>
      <c r="G20" s="72">
        <v>9822839</v>
      </c>
      <c r="H20" s="72">
        <v>3924394</v>
      </c>
      <c r="I20" s="72">
        <v>4565600</v>
      </c>
      <c r="J20" s="73">
        <v>2430200</v>
      </c>
      <c r="K20" s="74">
        <f t="shared" si="0"/>
        <v>6130101</v>
      </c>
      <c r="L20" s="75">
        <v>61918506</v>
      </c>
      <c r="M20" s="76">
        <v>228519</v>
      </c>
    </row>
    <row r="21" spans="2:13" x14ac:dyDescent="0.15">
      <c r="B21" s="5" t="s">
        <v>38</v>
      </c>
      <c r="C21" s="29" t="s">
        <v>39</v>
      </c>
      <c r="D21" s="26">
        <v>37008644</v>
      </c>
      <c r="E21" s="6">
        <v>4086679</v>
      </c>
      <c r="F21" s="6">
        <v>2609157</v>
      </c>
      <c r="G21" s="6">
        <v>12697078</v>
      </c>
      <c r="H21" s="6">
        <v>4260527</v>
      </c>
      <c r="I21" s="6">
        <v>5218100</v>
      </c>
      <c r="J21" s="23">
        <v>2926100</v>
      </c>
      <c r="K21" s="13">
        <f t="shared" si="0"/>
        <v>9379594</v>
      </c>
      <c r="L21" s="19">
        <v>75259779</v>
      </c>
      <c r="M21" s="16">
        <v>248488</v>
      </c>
    </row>
    <row r="22" spans="2:13" x14ac:dyDescent="0.15">
      <c r="B22" s="5" t="s">
        <v>40</v>
      </c>
      <c r="C22" s="29" t="s">
        <v>41</v>
      </c>
      <c r="D22" s="26">
        <v>48815895</v>
      </c>
      <c r="E22" s="6">
        <v>5709598</v>
      </c>
      <c r="F22" s="6">
        <v>3146569</v>
      </c>
      <c r="G22" s="6">
        <v>16802642</v>
      </c>
      <c r="H22" s="6">
        <v>5870313</v>
      </c>
      <c r="I22" s="6">
        <v>6495700</v>
      </c>
      <c r="J22" s="23">
        <v>4150600</v>
      </c>
      <c r="K22" s="13">
        <f t="shared" si="0"/>
        <v>17232591</v>
      </c>
      <c r="L22" s="19">
        <v>104073308</v>
      </c>
      <c r="M22" s="16">
        <v>342945</v>
      </c>
    </row>
    <row r="23" spans="2:13" x14ac:dyDescent="0.15">
      <c r="B23" s="5" t="s">
        <v>42</v>
      </c>
      <c r="C23" s="29" t="s">
        <v>43</v>
      </c>
      <c r="D23" s="26">
        <v>11755748</v>
      </c>
      <c r="E23" s="6">
        <v>1206433</v>
      </c>
      <c r="F23" s="6">
        <v>1439078</v>
      </c>
      <c r="G23" s="6">
        <v>4415985</v>
      </c>
      <c r="H23" s="6">
        <v>1324421</v>
      </c>
      <c r="I23" s="6">
        <v>1133300</v>
      </c>
      <c r="J23" s="23">
        <v>964100</v>
      </c>
      <c r="K23" s="13">
        <f t="shared" si="0"/>
        <v>3869801</v>
      </c>
      <c r="L23" s="19">
        <v>25144766</v>
      </c>
      <c r="M23" s="16">
        <v>75261</v>
      </c>
    </row>
    <row r="24" spans="2:13" x14ac:dyDescent="0.15">
      <c r="B24" s="5" t="s">
        <v>44</v>
      </c>
      <c r="C24" s="29" t="s">
        <v>45</v>
      </c>
      <c r="D24" s="26">
        <v>28512262</v>
      </c>
      <c r="E24" s="6">
        <v>2565194</v>
      </c>
      <c r="F24" s="6">
        <v>19985</v>
      </c>
      <c r="G24" s="6">
        <v>9423179</v>
      </c>
      <c r="H24" s="6">
        <v>2711746</v>
      </c>
      <c r="I24" s="6">
        <v>917200</v>
      </c>
      <c r="J24" s="23">
        <v>0</v>
      </c>
      <c r="K24" s="13">
        <f t="shared" si="0"/>
        <v>9466383</v>
      </c>
      <c r="L24" s="19">
        <v>53615949</v>
      </c>
      <c r="M24" s="16">
        <v>139616</v>
      </c>
    </row>
    <row r="25" spans="2:13" x14ac:dyDescent="0.15">
      <c r="B25" s="5" t="s">
        <v>46</v>
      </c>
      <c r="C25" s="29" t="s">
        <v>47</v>
      </c>
      <c r="D25" s="26">
        <v>21287384</v>
      </c>
      <c r="E25" s="6">
        <v>2514208</v>
      </c>
      <c r="F25" s="6">
        <v>1486587</v>
      </c>
      <c r="G25" s="6">
        <v>5741706</v>
      </c>
      <c r="H25" s="6">
        <v>2450749</v>
      </c>
      <c r="I25" s="6">
        <v>3424493</v>
      </c>
      <c r="J25" s="23">
        <v>1595093</v>
      </c>
      <c r="K25" s="13">
        <f t="shared" si="0"/>
        <v>5134338</v>
      </c>
      <c r="L25" s="19">
        <v>42039465</v>
      </c>
      <c r="M25" s="16">
        <v>148442</v>
      </c>
    </row>
    <row r="26" spans="2:13" x14ac:dyDescent="0.15">
      <c r="B26" s="5" t="s">
        <v>48</v>
      </c>
      <c r="C26" s="29" t="s">
        <v>49</v>
      </c>
      <c r="D26" s="26">
        <v>22513237</v>
      </c>
      <c r="E26" s="6">
        <v>2257714</v>
      </c>
      <c r="F26" s="6">
        <v>291488</v>
      </c>
      <c r="G26" s="6">
        <v>7209057</v>
      </c>
      <c r="H26" s="6">
        <v>2632458</v>
      </c>
      <c r="I26" s="6">
        <v>2648341</v>
      </c>
      <c r="J26" s="23">
        <v>268241</v>
      </c>
      <c r="K26" s="13">
        <f t="shared" si="0"/>
        <v>5394610</v>
      </c>
      <c r="L26" s="19">
        <v>42946905</v>
      </c>
      <c r="M26" s="16">
        <v>140004</v>
      </c>
    </row>
    <row r="27" spans="2:13" x14ac:dyDescent="0.15">
      <c r="B27" s="5" t="s">
        <v>50</v>
      </c>
      <c r="C27" s="29" t="s">
        <v>51</v>
      </c>
      <c r="D27" s="26">
        <v>11113573</v>
      </c>
      <c r="E27" s="6">
        <v>1124046</v>
      </c>
      <c r="F27" s="6">
        <v>1725747</v>
      </c>
      <c r="G27" s="6">
        <v>3715239</v>
      </c>
      <c r="H27" s="6">
        <v>1439946</v>
      </c>
      <c r="I27" s="6">
        <v>1731116</v>
      </c>
      <c r="J27" s="23">
        <v>1002416</v>
      </c>
      <c r="K27" s="13">
        <f t="shared" si="0"/>
        <v>3467645</v>
      </c>
      <c r="L27" s="19">
        <v>24317312</v>
      </c>
      <c r="M27" s="16">
        <v>76303</v>
      </c>
    </row>
    <row r="28" spans="2:13" x14ac:dyDescent="0.15">
      <c r="B28" s="5" t="s">
        <v>52</v>
      </c>
      <c r="C28" s="29" t="s">
        <v>53</v>
      </c>
      <c r="D28" s="26">
        <v>14973051</v>
      </c>
      <c r="E28" s="6">
        <v>1370574</v>
      </c>
      <c r="F28" s="6">
        <v>101422</v>
      </c>
      <c r="G28" s="6">
        <v>4349932</v>
      </c>
      <c r="H28" s="6">
        <v>1606046</v>
      </c>
      <c r="I28" s="6">
        <v>2071200</v>
      </c>
      <c r="J28" s="23">
        <v>0</v>
      </c>
      <c r="K28" s="13">
        <f t="shared" si="0"/>
        <v>3762831</v>
      </c>
      <c r="L28" s="19">
        <v>28235056</v>
      </c>
      <c r="M28" s="16">
        <v>82785</v>
      </c>
    </row>
    <row r="29" spans="2:13" x14ac:dyDescent="0.15">
      <c r="B29" s="5" t="s">
        <v>54</v>
      </c>
      <c r="C29" s="29" t="s">
        <v>55</v>
      </c>
      <c r="D29" s="134">
        <v>24332194</v>
      </c>
      <c r="E29" s="135">
        <v>2727917</v>
      </c>
      <c r="F29" s="135">
        <v>2060316</v>
      </c>
      <c r="G29" s="135">
        <v>9337600</v>
      </c>
      <c r="H29" s="135">
        <v>3203142</v>
      </c>
      <c r="I29" s="135">
        <v>4814800</v>
      </c>
      <c r="J29" s="136">
        <v>1801000</v>
      </c>
      <c r="K29" s="137">
        <f t="shared" si="0"/>
        <v>8789350</v>
      </c>
      <c r="L29" s="143">
        <v>55265319</v>
      </c>
      <c r="M29" s="144">
        <v>165336</v>
      </c>
    </row>
    <row r="30" spans="2:13" x14ac:dyDescent="0.15">
      <c r="B30" s="69" t="s">
        <v>56</v>
      </c>
      <c r="C30" s="70" t="s">
        <v>57</v>
      </c>
      <c r="D30" s="71">
        <v>10337683</v>
      </c>
      <c r="E30" s="72">
        <v>1231051</v>
      </c>
      <c r="F30" s="72">
        <v>2023526</v>
      </c>
      <c r="G30" s="72">
        <v>3284163</v>
      </c>
      <c r="H30" s="72">
        <v>1436851</v>
      </c>
      <c r="I30" s="72">
        <v>2529953</v>
      </c>
      <c r="J30" s="73">
        <v>1108953</v>
      </c>
      <c r="K30" s="74">
        <f t="shared" si="0"/>
        <v>2123950</v>
      </c>
      <c r="L30" s="75">
        <v>22967177</v>
      </c>
      <c r="M30" s="76">
        <v>75408</v>
      </c>
    </row>
    <row r="31" spans="2:13" x14ac:dyDescent="0.15">
      <c r="B31" s="5" t="s">
        <v>58</v>
      </c>
      <c r="C31" s="29" t="s">
        <v>59</v>
      </c>
      <c r="D31" s="26">
        <v>22970432</v>
      </c>
      <c r="E31" s="6">
        <v>2662598</v>
      </c>
      <c r="F31" s="6">
        <v>4585508</v>
      </c>
      <c r="G31" s="6">
        <v>7048103</v>
      </c>
      <c r="H31" s="6">
        <v>3103972</v>
      </c>
      <c r="I31" s="6">
        <v>2675759</v>
      </c>
      <c r="J31" s="23">
        <v>1690859</v>
      </c>
      <c r="K31" s="13">
        <f t="shared" si="0"/>
        <v>5170819</v>
      </c>
      <c r="L31" s="19">
        <v>48217191</v>
      </c>
      <c r="M31" s="16">
        <v>153709</v>
      </c>
    </row>
    <row r="32" spans="2:13" x14ac:dyDescent="0.15">
      <c r="B32" s="61" t="s">
        <v>60</v>
      </c>
      <c r="C32" s="62" t="s">
        <v>61</v>
      </c>
      <c r="D32" s="63">
        <v>8933674</v>
      </c>
      <c r="E32" s="64">
        <v>1113591</v>
      </c>
      <c r="F32" s="64">
        <v>2042623</v>
      </c>
      <c r="G32" s="64">
        <v>2647282</v>
      </c>
      <c r="H32" s="64">
        <v>1176901</v>
      </c>
      <c r="I32" s="64">
        <v>1702200</v>
      </c>
      <c r="J32" s="65">
        <v>1050500</v>
      </c>
      <c r="K32" s="66">
        <f t="shared" si="0"/>
        <v>2233469</v>
      </c>
      <c r="L32" s="67">
        <v>19849740</v>
      </c>
      <c r="M32" s="68">
        <v>66668</v>
      </c>
    </row>
    <row r="33" spans="2:13" x14ac:dyDescent="0.15">
      <c r="B33" s="5" t="s">
        <v>62</v>
      </c>
      <c r="C33" s="29" t="s">
        <v>63</v>
      </c>
      <c r="D33" s="26">
        <v>17129198</v>
      </c>
      <c r="E33" s="6">
        <v>1655952</v>
      </c>
      <c r="F33" s="6">
        <v>49735</v>
      </c>
      <c r="G33" s="6">
        <v>4965664</v>
      </c>
      <c r="H33" s="6">
        <v>1981725</v>
      </c>
      <c r="I33" s="6">
        <v>1108900</v>
      </c>
      <c r="J33" s="23">
        <v>0</v>
      </c>
      <c r="K33" s="13">
        <f t="shared" si="0"/>
        <v>4720059</v>
      </c>
      <c r="L33" s="19">
        <v>31611233</v>
      </c>
      <c r="M33" s="16">
        <v>90876</v>
      </c>
    </row>
    <row r="34" spans="2:13" x14ac:dyDescent="0.15">
      <c r="B34" s="5" t="s">
        <v>64</v>
      </c>
      <c r="C34" s="29" t="s">
        <v>65</v>
      </c>
      <c r="D34" s="26">
        <v>15520077</v>
      </c>
      <c r="E34" s="6">
        <v>1639568</v>
      </c>
      <c r="F34" s="6">
        <v>2870405</v>
      </c>
      <c r="G34" s="6">
        <v>6219334</v>
      </c>
      <c r="H34" s="6">
        <v>2172382</v>
      </c>
      <c r="I34" s="6">
        <v>2597278</v>
      </c>
      <c r="J34" s="23">
        <v>1289978</v>
      </c>
      <c r="K34" s="13">
        <f t="shared" si="0"/>
        <v>3287607</v>
      </c>
      <c r="L34" s="19">
        <v>34306651</v>
      </c>
      <c r="M34" s="16">
        <v>111167</v>
      </c>
    </row>
    <row r="35" spans="2:13" x14ac:dyDescent="0.15">
      <c r="B35" s="5" t="s">
        <v>66</v>
      </c>
      <c r="C35" s="29" t="s">
        <v>67</v>
      </c>
      <c r="D35" s="26">
        <v>22211505</v>
      </c>
      <c r="E35" s="6">
        <v>2412906</v>
      </c>
      <c r="F35" s="6">
        <v>985277</v>
      </c>
      <c r="G35" s="6">
        <v>8261966</v>
      </c>
      <c r="H35" s="6">
        <v>2639836</v>
      </c>
      <c r="I35" s="6">
        <v>3902306</v>
      </c>
      <c r="J35" s="23">
        <v>1046806</v>
      </c>
      <c r="K35" s="13">
        <f t="shared" si="0"/>
        <v>9493969</v>
      </c>
      <c r="L35" s="19">
        <v>49907765</v>
      </c>
      <c r="M35" s="16">
        <v>141827</v>
      </c>
    </row>
    <row r="36" spans="2:13" x14ac:dyDescent="0.15">
      <c r="B36" s="77" t="s">
        <v>68</v>
      </c>
      <c r="C36" s="78" t="s">
        <v>69</v>
      </c>
      <c r="D36" s="79">
        <v>8155943</v>
      </c>
      <c r="E36" s="80">
        <v>1009996</v>
      </c>
      <c r="F36" s="80">
        <v>2241127</v>
      </c>
      <c r="G36" s="80">
        <v>2653817</v>
      </c>
      <c r="H36" s="80">
        <v>1095013</v>
      </c>
      <c r="I36" s="80">
        <v>997782</v>
      </c>
      <c r="J36" s="81">
        <v>891782</v>
      </c>
      <c r="K36" s="82">
        <f t="shared" si="0"/>
        <v>3100961</v>
      </c>
      <c r="L36" s="83">
        <v>19254639</v>
      </c>
      <c r="M36" s="84">
        <v>61961</v>
      </c>
    </row>
    <row r="37" spans="2:13" x14ac:dyDescent="0.15">
      <c r="B37" s="5" t="s">
        <v>70</v>
      </c>
      <c r="C37" s="29" t="s">
        <v>71</v>
      </c>
      <c r="D37" s="26">
        <v>13398602</v>
      </c>
      <c r="E37" s="6">
        <v>1673157</v>
      </c>
      <c r="F37" s="6">
        <v>2689322</v>
      </c>
      <c r="G37" s="6">
        <v>4576451</v>
      </c>
      <c r="H37" s="6">
        <v>1810142</v>
      </c>
      <c r="I37" s="6">
        <v>2569890</v>
      </c>
      <c r="J37" s="23">
        <v>1455990</v>
      </c>
      <c r="K37" s="13">
        <f t="shared" si="0"/>
        <v>4234985</v>
      </c>
      <c r="L37" s="19">
        <v>30952549</v>
      </c>
      <c r="M37" s="16">
        <v>101226</v>
      </c>
    </row>
    <row r="38" spans="2:13" x14ac:dyDescent="0.15">
      <c r="B38" s="5" t="s">
        <v>72</v>
      </c>
      <c r="C38" s="29" t="s">
        <v>73</v>
      </c>
      <c r="D38" s="26">
        <v>6578689</v>
      </c>
      <c r="E38" s="6">
        <v>891031</v>
      </c>
      <c r="F38" s="6">
        <v>2327541</v>
      </c>
      <c r="G38" s="6">
        <v>3236044</v>
      </c>
      <c r="H38" s="6">
        <v>1031948</v>
      </c>
      <c r="I38" s="6">
        <v>1777500</v>
      </c>
      <c r="J38" s="23">
        <v>700800</v>
      </c>
      <c r="K38" s="13">
        <f t="shared" si="0"/>
        <v>3957430</v>
      </c>
      <c r="L38" s="19">
        <v>19800183</v>
      </c>
      <c r="M38" s="16">
        <v>51338</v>
      </c>
    </row>
    <row r="39" spans="2:13" x14ac:dyDescent="0.15">
      <c r="B39" s="77" t="s">
        <v>74</v>
      </c>
      <c r="C39" s="78" t="s">
        <v>75</v>
      </c>
      <c r="D39" s="79">
        <v>10066114</v>
      </c>
      <c r="E39" s="80">
        <v>1175782</v>
      </c>
      <c r="F39" s="80">
        <v>1468783</v>
      </c>
      <c r="G39" s="80">
        <v>3111979</v>
      </c>
      <c r="H39" s="80">
        <v>1276070</v>
      </c>
      <c r="I39" s="80">
        <v>1582011</v>
      </c>
      <c r="J39" s="81">
        <v>945211</v>
      </c>
      <c r="K39" s="82">
        <f t="shared" si="0"/>
        <v>3502090</v>
      </c>
      <c r="L39" s="83">
        <v>22182829</v>
      </c>
      <c r="M39" s="84">
        <v>70144</v>
      </c>
    </row>
    <row r="40" spans="2:13" x14ac:dyDescent="0.15">
      <c r="B40" s="77" t="s">
        <v>76</v>
      </c>
      <c r="C40" s="78" t="s">
        <v>77</v>
      </c>
      <c r="D40" s="79">
        <v>8354211</v>
      </c>
      <c r="E40" s="80">
        <v>1020037</v>
      </c>
      <c r="F40" s="80">
        <v>1102656</v>
      </c>
      <c r="G40" s="80">
        <v>2496618</v>
      </c>
      <c r="H40" s="80">
        <v>1113450</v>
      </c>
      <c r="I40" s="80">
        <v>1385418</v>
      </c>
      <c r="J40" s="81">
        <v>748918</v>
      </c>
      <c r="K40" s="82">
        <f t="shared" si="0"/>
        <v>3076084</v>
      </c>
      <c r="L40" s="83">
        <v>18548474</v>
      </c>
      <c r="M40" s="84">
        <v>56066</v>
      </c>
    </row>
    <row r="41" spans="2:13" x14ac:dyDescent="0.15">
      <c r="B41" s="5" t="s">
        <v>78</v>
      </c>
      <c r="C41" s="29" t="s">
        <v>79</v>
      </c>
      <c r="D41" s="26">
        <v>9630104</v>
      </c>
      <c r="E41" s="6">
        <v>1171086</v>
      </c>
      <c r="F41" s="6">
        <v>1510626</v>
      </c>
      <c r="G41" s="6">
        <v>3998031</v>
      </c>
      <c r="H41" s="6">
        <v>1375426</v>
      </c>
      <c r="I41" s="6">
        <v>2087547</v>
      </c>
      <c r="J41" s="23">
        <v>979847</v>
      </c>
      <c r="K41" s="13">
        <f t="shared" si="0"/>
        <v>2960882</v>
      </c>
      <c r="L41" s="19">
        <v>22733702</v>
      </c>
      <c r="M41" s="16">
        <v>72891</v>
      </c>
    </row>
    <row r="42" spans="2:13" x14ac:dyDescent="0.15">
      <c r="B42" s="5">
        <v>39</v>
      </c>
      <c r="C42" s="29" t="s">
        <v>80</v>
      </c>
      <c r="D42" s="26">
        <v>16425267</v>
      </c>
      <c r="E42" s="6">
        <v>1808417</v>
      </c>
      <c r="F42" s="6">
        <v>3696970</v>
      </c>
      <c r="G42" s="6">
        <v>6084342</v>
      </c>
      <c r="H42" s="6">
        <v>2330721</v>
      </c>
      <c r="I42" s="6">
        <v>5821755</v>
      </c>
      <c r="J42" s="23">
        <v>1531055</v>
      </c>
      <c r="K42" s="13">
        <f t="shared" si="0"/>
        <v>5883253</v>
      </c>
      <c r="L42" s="19">
        <v>42050725</v>
      </c>
      <c r="M42" s="16">
        <v>114292</v>
      </c>
    </row>
    <row r="43" spans="2:13" x14ac:dyDescent="0.15">
      <c r="B43" s="7">
        <v>40</v>
      </c>
      <c r="C43" s="55" t="s">
        <v>81</v>
      </c>
      <c r="D43" s="56">
        <v>7315966</v>
      </c>
      <c r="E43" s="8">
        <v>832211</v>
      </c>
      <c r="F43" s="8">
        <v>1176697</v>
      </c>
      <c r="G43" s="8">
        <v>1879542</v>
      </c>
      <c r="H43" s="8">
        <v>865318</v>
      </c>
      <c r="I43" s="8">
        <v>1615974</v>
      </c>
      <c r="J43" s="57">
        <v>726274</v>
      </c>
      <c r="K43" s="58">
        <f t="shared" si="0"/>
        <v>2249658</v>
      </c>
      <c r="L43" s="59">
        <v>15935366</v>
      </c>
      <c r="M43" s="60">
        <v>52497</v>
      </c>
    </row>
    <row r="44" spans="2:13" x14ac:dyDescent="0.15">
      <c r="B44" s="32">
        <v>41</v>
      </c>
      <c r="C44" s="33" t="s">
        <v>82</v>
      </c>
      <c r="D44" s="34">
        <v>5789850</v>
      </c>
      <c r="E44" s="35">
        <v>776000</v>
      </c>
      <c r="F44" s="35">
        <v>829274</v>
      </c>
      <c r="G44" s="35">
        <v>1375062</v>
      </c>
      <c r="H44" s="35">
        <v>841993</v>
      </c>
      <c r="I44" s="35">
        <v>1025058</v>
      </c>
      <c r="J44" s="36">
        <v>612458</v>
      </c>
      <c r="K44" s="37">
        <f t="shared" si="0"/>
        <v>1356709</v>
      </c>
      <c r="L44" s="38">
        <v>11993946</v>
      </c>
      <c r="M44" s="39">
        <v>44789</v>
      </c>
    </row>
    <row r="45" spans="2:13" x14ac:dyDescent="0.15">
      <c r="B45" s="5">
        <v>42</v>
      </c>
      <c r="C45" s="29" t="s">
        <v>83</v>
      </c>
      <c r="D45" s="26">
        <v>7987400</v>
      </c>
      <c r="E45" s="6">
        <v>849713</v>
      </c>
      <c r="F45" s="6">
        <v>33853</v>
      </c>
      <c r="G45" s="6">
        <v>1255717</v>
      </c>
      <c r="H45" s="6">
        <v>686096</v>
      </c>
      <c r="I45" s="6">
        <v>902400</v>
      </c>
      <c r="J45" s="23">
        <v>0</v>
      </c>
      <c r="K45" s="13">
        <f t="shared" si="0"/>
        <v>2010228</v>
      </c>
      <c r="L45" s="19">
        <v>13725407</v>
      </c>
      <c r="M45" s="16">
        <v>38324</v>
      </c>
    </row>
    <row r="46" spans="2:13" x14ac:dyDescent="0.15">
      <c r="B46" s="5">
        <v>43</v>
      </c>
      <c r="C46" s="29" t="s">
        <v>84</v>
      </c>
      <c r="D46" s="26">
        <v>3542471</v>
      </c>
      <c r="E46" s="6">
        <v>629951</v>
      </c>
      <c r="F46" s="6">
        <v>2048100</v>
      </c>
      <c r="G46" s="6">
        <v>847772</v>
      </c>
      <c r="H46" s="6">
        <v>702862</v>
      </c>
      <c r="I46" s="6">
        <v>594209</v>
      </c>
      <c r="J46" s="23">
        <v>450109</v>
      </c>
      <c r="K46" s="13">
        <f t="shared" si="0"/>
        <v>1410339</v>
      </c>
      <c r="L46" s="19">
        <v>9775704</v>
      </c>
      <c r="M46" s="16">
        <v>33852</v>
      </c>
    </row>
    <row r="47" spans="2:13" x14ac:dyDescent="0.15">
      <c r="B47" s="5">
        <v>44</v>
      </c>
      <c r="C47" s="29" t="s">
        <v>85</v>
      </c>
      <c r="D47" s="26">
        <v>1334054</v>
      </c>
      <c r="E47" s="6">
        <v>189918</v>
      </c>
      <c r="F47" s="6">
        <v>1173482</v>
      </c>
      <c r="G47" s="6">
        <v>549792</v>
      </c>
      <c r="H47" s="6">
        <v>241543</v>
      </c>
      <c r="I47" s="6">
        <v>428078</v>
      </c>
      <c r="J47" s="23">
        <v>178578</v>
      </c>
      <c r="K47" s="13">
        <f t="shared" si="0"/>
        <v>930624</v>
      </c>
      <c r="L47" s="19">
        <v>4847491</v>
      </c>
      <c r="M47" s="16">
        <v>11644</v>
      </c>
    </row>
    <row r="48" spans="2:13" x14ac:dyDescent="0.15">
      <c r="B48" s="5">
        <v>45</v>
      </c>
      <c r="C48" s="29" t="s">
        <v>86</v>
      </c>
      <c r="D48" s="26">
        <v>3166692</v>
      </c>
      <c r="E48" s="6">
        <v>363377</v>
      </c>
      <c r="F48" s="6">
        <v>310215</v>
      </c>
      <c r="G48" s="6">
        <v>823817</v>
      </c>
      <c r="H48" s="6">
        <v>407715</v>
      </c>
      <c r="I48" s="6">
        <v>627972</v>
      </c>
      <c r="J48" s="23">
        <v>273472</v>
      </c>
      <c r="K48" s="13">
        <f t="shared" si="0"/>
        <v>850694</v>
      </c>
      <c r="L48" s="19">
        <v>6550482</v>
      </c>
      <c r="M48" s="16">
        <v>19038</v>
      </c>
    </row>
    <row r="49" spans="2:13" x14ac:dyDescent="0.15">
      <c r="B49" s="5">
        <v>46</v>
      </c>
      <c r="C49" s="29" t="s">
        <v>87</v>
      </c>
      <c r="D49" s="26">
        <v>2844467</v>
      </c>
      <c r="E49" s="6">
        <v>340416</v>
      </c>
      <c r="F49" s="6">
        <v>694742</v>
      </c>
      <c r="G49" s="6">
        <v>610714</v>
      </c>
      <c r="H49" s="6">
        <v>436848</v>
      </c>
      <c r="I49" s="6">
        <v>411021</v>
      </c>
      <c r="J49" s="23">
        <v>277321</v>
      </c>
      <c r="K49" s="13">
        <f t="shared" si="0"/>
        <v>980783</v>
      </c>
      <c r="L49" s="19">
        <v>6318991</v>
      </c>
      <c r="M49" s="16">
        <v>17996</v>
      </c>
    </row>
    <row r="50" spans="2:13" x14ac:dyDescent="0.15">
      <c r="B50" s="5">
        <v>47</v>
      </c>
      <c r="C50" s="29" t="s">
        <v>88</v>
      </c>
      <c r="D50" s="26">
        <v>3703806</v>
      </c>
      <c r="E50" s="6">
        <v>526553</v>
      </c>
      <c r="F50" s="6">
        <v>1695769</v>
      </c>
      <c r="G50" s="6">
        <v>874778</v>
      </c>
      <c r="H50" s="6">
        <v>627483</v>
      </c>
      <c r="I50" s="6">
        <v>684435</v>
      </c>
      <c r="J50" s="23">
        <v>468635</v>
      </c>
      <c r="K50" s="13">
        <f t="shared" si="0"/>
        <v>813732</v>
      </c>
      <c r="L50" s="19">
        <v>8926556</v>
      </c>
      <c r="M50" s="16">
        <v>30105</v>
      </c>
    </row>
    <row r="51" spans="2:13" x14ac:dyDescent="0.15">
      <c r="B51" s="5">
        <v>48</v>
      </c>
      <c r="C51" s="29" t="s">
        <v>89</v>
      </c>
      <c r="D51" s="26">
        <v>3404675</v>
      </c>
      <c r="E51" s="6">
        <v>411028</v>
      </c>
      <c r="F51" s="6">
        <v>900867</v>
      </c>
      <c r="G51" s="6">
        <v>521686</v>
      </c>
      <c r="H51" s="6">
        <v>398934</v>
      </c>
      <c r="I51" s="6">
        <v>456791</v>
      </c>
      <c r="J51" s="23">
        <v>331091</v>
      </c>
      <c r="K51" s="13">
        <f t="shared" si="0"/>
        <v>919246</v>
      </c>
      <c r="L51" s="19">
        <v>7013227</v>
      </c>
      <c r="M51" s="16">
        <v>20294</v>
      </c>
    </row>
    <row r="52" spans="2:13" x14ac:dyDescent="0.15">
      <c r="B52" s="5">
        <v>49</v>
      </c>
      <c r="C52" s="29" t="s">
        <v>90</v>
      </c>
      <c r="D52" s="26">
        <v>2777913</v>
      </c>
      <c r="E52" s="6">
        <v>327414</v>
      </c>
      <c r="F52" s="6">
        <v>1178729</v>
      </c>
      <c r="G52" s="6">
        <v>612401</v>
      </c>
      <c r="H52" s="6">
        <v>552271</v>
      </c>
      <c r="I52" s="6">
        <v>368104</v>
      </c>
      <c r="J52" s="23">
        <v>280504</v>
      </c>
      <c r="K52" s="13">
        <f t="shared" si="0"/>
        <v>1122712</v>
      </c>
      <c r="L52" s="19">
        <v>6939544</v>
      </c>
      <c r="M52" s="16">
        <v>19168</v>
      </c>
    </row>
    <row r="53" spans="2:13" x14ac:dyDescent="0.15">
      <c r="B53" s="5">
        <v>50</v>
      </c>
      <c r="C53" s="29" t="s">
        <v>91</v>
      </c>
      <c r="D53" s="26">
        <v>1742047</v>
      </c>
      <c r="E53" s="6">
        <v>226842</v>
      </c>
      <c r="F53" s="6">
        <v>1204009</v>
      </c>
      <c r="G53" s="6">
        <v>405148</v>
      </c>
      <c r="H53" s="6">
        <v>302240</v>
      </c>
      <c r="I53" s="6">
        <v>810823</v>
      </c>
      <c r="J53" s="23">
        <v>235723</v>
      </c>
      <c r="K53" s="13">
        <f t="shared" si="0"/>
        <v>512621</v>
      </c>
      <c r="L53" s="19">
        <v>5203730</v>
      </c>
      <c r="M53" s="16">
        <v>13822</v>
      </c>
    </row>
    <row r="54" spans="2:13" x14ac:dyDescent="0.15">
      <c r="B54" s="5">
        <v>51</v>
      </c>
      <c r="C54" s="29" t="s">
        <v>92</v>
      </c>
      <c r="D54" s="26">
        <v>1391442</v>
      </c>
      <c r="E54" s="6">
        <v>212153</v>
      </c>
      <c r="F54" s="6">
        <v>1978743</v>
      </c>
      <c r="G54" s="6">
        <v>533083</v>
      </c>
      <c r="H54" s="6">
        <v>304381</v>
      </c>
      <c r="I54" s="6">
        <v>593874</v>
      </c>
      <c r="J54" s="23">
        <v>199974</v>
      </c>
      <c r="K54" s="13">
        <f t="shared" si="0"/>
        <v>679574</v>
      </c>
      <c r="L54" s="19">
        <v>5693250</v>
      </c>
      <c r="M54" s="16">
        <v>11217</v>
      </c>
    </row>
    <row r="55" spans="2:13" x14ac:dyDescent="0.15">
      <c r="B55" s="5">
        <v>52</v>
      </c>
      <c r="C55" s="29" t="s">
        <v>93</v>
      </c>
      <c r="D55" s="26">
        <v>1156532</v>
      </c>
      <c r="E55" s="6">
        <v>145080</v>
      </c>
      <c r="F55" s="6">
        <v>977291</v>
      </c>
      <c r="G55" s="6">
        <v>255416</v>
      </c>
      <c r="H55" s="6">
        <v>184277</v>
      </c>
      <c r="I55" s="6">
        <v>253017</v>
      </c>
      <c r="J55" s="23">
        <v>145717</v>
      </c>
      <c r="K55" s="13">
        <f t="shared" si="0"/>
        <v>434902</v>
      </c>
      <c r="L55" s="19">
        <v>3406515</v>
      </c>
      <c r="M55" s="16">
        <v>8322</v>
      </c>
    </row>
    <row r="56" spans="2:13" x14ac:dyDescent="0.15">
      <c r="B56" s="5">
        <v>53</v>
      </c>
      <c r="C56" s="29" t="s">
        <v>94</v>
      </c>
      <c r="D56" s="26">
        <v>1078486</v>
      </c>
      <c r="E56" s="6">
        <v>186745</v>
      </c>
      <c r="F56" s="6">
        <v>1524987</v>
      </c>
      <c r="G56" s="6">
        <v>342080</v>
      </c>
      <c r="H56" s="6">
        <v>268443</v>
      </c>
      <c r="I56" s="6">
        <v>206896</v>
      </c>
      <c r="J56" s="23">
        <v>145296</v>
      </c>
      <c r="K56" s="13">
        <f t="shared" si="0"/>
        <v>524402</v>
      </c>
      <c r="L56" s="19">
        <v>4132039</v>
      </c>
      <c r="M56" s="16">
        <v>9792</v>
      </c>
    </row>
    <row r="57" spans="2:13" x14ac:dyDescent="0.15">
      <c r="B57" s="5">
        <v>54</v>
      </c>
      <c r="C57" s="29" t="s">
        <v>95</v>
      </c>
      <c r="D57" s="26">
        <v>818090</v>
      </c>
      <c r="E57" s="6">
        <v>128993</v>
      </c>
      <c r="F57" s="6">
        <v>1192169</v>
      </c>
      <c r="G57" s="6">
        <v>279780</v>
      </c>
      <c r="H57" s="6">
        <v>193450</v>
      </c>
      <c r="I57" s="6">
        <v>306837</v>
      </c>
      <c r="J57" s="23">
        <v>118437</v>
      </c>
      <c r="K57" s="13">
        <f t="shared" si="0"/>
        <v>453200</v>
      </c>
      <c r="L57" s="19">
        <v>3372519</v>
      </c>
      <c r="M57" s="16">
        <v>7143</v>
      </c>
    </row>
    <row r="58" spans="2:13" x14ac:dyDescent="0.15">
      <c r="B58" s="5">
        <v>55</v>
      </c>
      <c r="C58" s="29" t="s">
        <v>96</v>
      </c>
      <c r="D58" s="26">
        <v>1304053</v>
      </c>
      <c r="E58" s="6">
        <v>222678</v>
      </c>
      <c r="F58" s="6">
        <v>2854465</v>
      </c>
      <c r="G58" s="6">
        <v>393842</v>
      </c>
      <c r="H58" s="6">
        <v>440177</v>
      </c>
      <c r="I58" s="6">
        <v>997435</v>
      </c>
      <c r="J58" s="23">
        <v>197135</v>
      </c>
      <c r="K58" s="13">
        <f t="shared" si="0"/>
        <v>980750</v>
      </c>
      <c r="L58" s="19">
        <v>7193400</v>
      </c>
      <c r="M58" s="16">
        <v>11687</v>
      </c>
    </row>
    <row r="59" spans="2:13" x14ac:dyDescent="0.15">
      <c r="B59" s="5">
        <v>56</v>
      </c>
      <c r="C59" s="29" t="s">
        <v>97</v>
      </c>
      <c r="D59" s="26">
        <v>244338</v>
      </c>
      <c r="E59" s="6">
        <v>47986</v>
      </c>
      <c r="F59" s="6">
        <v>1127128</v>
      </c>
      <c r="G59" s="6">
        <v>66703</v>
      </c>
      <c r="H59" s="6">
        <v>115583</v>
      </c>
      <c r="I59" s="6">
        <v>55100</v>
      </c>
      <c r="J59" s="23">
        <v>55100</v>
      </c>
      <c r="K59" s="13">
        <f t="shared" si="0"/>
        <v>504367</v>
      </c>
      <c r="L59" s="19">
        <v>2161205</v>
      </c>
      <c r="M59" s="16">
        <v>2823</v>
      </c>
    </row>
    <row r="60" spans="2:13" x14ac:dyDescent="0.15">
      <c r="B60" s="5">
        <v>57</v>
      </c>
      <c r="C60" s="29" t="s">
        <v>98</v>
      </c>
      <c r="D60" s="26">
        <v>1792475</v>
      </c>
      <c r="E60" s="6">
        <v>218339</v>
      </c>
      <c r="F60" s="6">
        <v>822670</v>
      </c>
      <c r="G60" s="6">
        <v>407768</v>
      </c>
      <c r="H60" s="6">
        <v>299395</v>
      </c>
      <c r="I60" s="6">
        <v>419800</v>
      </c>
      <c r="J60" s="23">
        <v>206400</v>
      </c>
      <c r="K60" s="13">
        <f t="shared" si="0"/>
        <v>1089306</v>
      </c>
      <c r="L60" s="19">
        <v>5049753</v>
      </c>
      <c r="M60" s="16">
        <v>11226</v>
      </c>
    </row>
    <row r="61" spans="2:13" x14ac:dyDescent="0.15">
      <c r="B61" s="5">
        <v>58</v>
      </c>
      <c r="C61" s="29" t="s">
        <v>99</v>
      </c>
      <c r="D61" s="26">
        <v>1762257</v>
      </c>
      <c r="E61" s="6">
        <v>253873</v>
      </c>
      <c r="F61" s="6">
        <v>1819566</v>
      </c>
      <c r="G61" s="6">
        <v>382863</v>
      </c>
      <c r="H61" s="6">
        <v>284741</v>
      </c>
      <c r="I61" s="6">
        <v>1218100</v>
      </c>
      <c r="J61" s="23">
        <v>0</v>
      </c>
      <c r="K61" s="13">
        <f t="shared" si="0"/>
        <v>1188412</v>
      </c>
      <c r="L61" s="19">
        <v>6909812</v>
      </c>
      <c r="M61" s="16">
        <v>13693</v>
      </c>
    </row>
    <row r="62" spans="2:13" x14ac:dyDescent="0.15">
      <c r="B62" s="5">
        <v>59</v>
      </c>
      <c r="C62" s="29" t="s">
        <v>100</v>
      </c>
      <c r="D62" s="26">
        <v>3954363</v>
      </c>
      <c r="E62" s="6">
        <v>532373</v>
      </c>
      <c r="F62" s="6">
        <v>1090792</v>
      </c>
      <c r="G62" s="6">
        <v>1268889</v>
      </c>
      <c r="H62" s="6">
        <v>684677</v>
      </c>
      <c r="I62" s="6">
        <v>578600</v>
      </c>
      <c r="J62" s="23">
        <v>415000</v>
      </c>
      <c r="K62" s="13">
        <f t="shared" si="0"/>
        <v>2084248</v>
      </c>
      <c r="L62" s="19">
        <v>10193942</v>
      </c>
      <c r="M62" s="16">
        <v>31138</v>
      </c>
    </row>
    <row r="63" spans="2:13" x14ac:dyDescent="0.15">
      <c r="B63" s="5">
        <v>60</v>
      </c>
      <c r="C63" s="29" t="s">
        <v>101</v>
      </c>
      <c r="D63" s="26">
        <v>5008014</v>
      </c>
      <c r="E63" s="6">
        <v>623722</v>
      </c>
      <c r="F63" s="6">
        <v>1088101</v>
      </c>
      <c r="G63" s="6">
        <v>1077394</v>
      </c>
      <c r="H63" s="6">
        <v>887032</v>
      </c>
      <c r="I63" s="6">
        <v>1157081</v>
      </c>
      <c r="J63" s="23">
        <v>576681</v>
      </c>
      <c r="K63" s="13">
        <f t="shared" si="0"/>
        <v>1669108</v>
      </c>
      <c r="L63" s="19">
        <v>11510452</v>
      </c>
      <c r="M63" s="16">
        <v>33711</v>
      </c>
    </row>
    <row r="64" spans="2:13" x14ac:dyDescent="0.15">
      <c r="B64" s="5">
        <v>61</v>
      </c>
      <c r="C64" s="29" t="s">
        <v>102</v>
      </c>
      <c r="D64" s="26">
        <v>3764523</v>
      </c>
      <c r="E64" s="6">
        <v>523500</v>
      </c>
      <c r="F64" s="6">
        <v>2070630</v>
      </c>
      <c r="G64" s="6">
        <v>953454</v>
      </c>
      <c r="H64" s="6">
        <v>613957</v>
      </c>
      <c r="I64" s="6">
        <v>601452</v>
      </c>
      <c r="J64" s="23">
        <v>451152</v>
      </c>
      <c r="K64" s="13">
        <f t="shared" si="0"/>
        <v>1817026</v>
      </c>
      <c r="L64" s="19">
        <v>10344542</v>
      </c>
      <c r="M64" s="16">
        <v>34097</v>
      </c>
    </row>
    <row r="65" spans="2:13" x14ac:dyDescent="0.15">
      <c r="B65" s="5">
        <v>62</v>
      </c>
      <c r="C65" s="29" t="s">
        <v>103</v>
      </c>
      <c r="D65" s="26">
        <v>5350796</v>
      </c>
      <c r="E65" s="6">
        <v>778475</v>
      </c>
      <c r="F65" s="6">
        <v>1656442</v>
      </c>
      <c r="G65" s="6">
        <v>1049710</v>
      </c>
      <c r="H65" s="6">
        <v>775511</v>
      </c>
      <c r="I65" s="6">
        <v>1072800</v>
      </c>
      <c r="J65" s="23">
        <v>642000</v>
      </c>
      <c r="K65" s="13">
        <f t="shared" si="0"/>
        <v>1724960</v>
      </c>
      <c r="L65" s="19">
        <v>12408694</v>
      </c>
      <c r="M65" s="16">
        <v>45117</v>
      </c>
    </row>
    <row r="66" spans="2:13" ht="12.75" thickBot="1" x14ac:dyDescent="0.2">
      <c r="B66" s="11">
        <v>63</v>
      </c>
      <c r="C66" s="30" t="s">
        <v>104</v>
      </c>
      <c r="D66" s="27">
        <v>3125881</v>
      </c>
      <c r="E66" s="12">
        <v>492462</v>
      </c>
      <c r="F66" s="12">
        <v>1754043</v>
      </c>
      <c r="G66" s="12">
        <v>862746</v>
      </c>
      <c r="H66" s="12">
        <v>555275</v>
      </c>
      <c r="I66" s="12">
        <v>460056</v>
      </c>
      <c r="J66" s="24">
        <v>405756</v>
      </c>
      <c r="K66" s="14">
        <f t="shared" si="0"/>
        <v>1351989</v>
      </c>
      <c r="L66" s="20">
        <v>8602452</v>
      </c>
      <c r="M66" s="17">
        <v>29535</v>
      </c>
    </row>
    <row r="67" spans="2:13" ht="12.75" thickTop="1" x14ac:dyDescent="0.15">
      <c r="B67" s="9"/>
      <c r="C67" s="31" t="s">
        <v>105</v>
      </c>
      <c r="D67" s="28">
        <f>SUM(D4:D66)</f>
        <v>1162311197</v>
      </c>
      <c r="E67" s="10">
        <f t="shared" ref="E67:J67" si="1">SUM(E4:E66)</f>
        <v>126198075</v>
      </c>
      <c r="F67" s="10">
        <f t="shared" si="1"/>
        <v>143905042</v>
      </c>
      <c r="G67" s="10">
        <f t="shared" si="1"/>
        <v>394055357</v>
      </c>
      <c r="H67" s="10">
        <f t="shared" si="1"/>
        <v>136863007</v>
      </c>
      <c r="I67" s="10">
        <f t="shared" si="1"/>
        <v>203536653</v>
      </c>
      <c r="J67" s="25">
        <f t="shared" si="1"/>
        <v>74141453</v>
      </c>
      <c r="K67" s="15">
        <f t="shared" si="0"/>
        <v>366593686</v>
      </c>
      <c r="L67" s="21">
        <f>+SUM(L4:L66)</f>
        <v>2533463017</v>
      </c>
      <c r="M67" s="18">
        <f>SUM(M4:M66)</f>
        <v>7377288</v>
      </c>
    </row>
    <row r="69" spans="2:13" s="131" customFormat="1" ht="13.5" x14ac:dyDescent="0.15">
      <c r="B69" s="132" t="str">
        <f>+$B$1</f>
        <v>平成３０年度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203629.55747564227</v>
      </c>
      <c r="E72" s="50">
        <f t="shared" ref="E72:L72" si="2">+E4*1000/$M72</f>
        <v>17547.705673846001</v>
      </c>
      <c r="F72" s="50">
        <f t="shared" si="2"/>
        <v>4924.0863547566687</v>
      </c>
      <c r="G72" s="50">
        <f t="shared" si="2"/>
        <v>70493.457507586834</v>
      </c>
      <c r="H72" s="50">
        <f t="shared" si="2"/>
        <v>16391.503667481662</v>
      </c>
      <c r="I72" s="50">
        <f t="shared" si="2"/>
        <v>46349.375238048429</v>
      </c>
      <c r="J72" s="51">
        <f t="shared" si="2"/>
        <v>8156.8846678379678</v>
      </c>
      <c r="K72" s="52">
        <f t="shared" si="2"/>
        <v>58979.126991927857</v>
      </c>
      <c r="L72" s="53">
        <f t="shared" si="2"/>
        <v>418314.81290928973</v>
      </c>
      <c r="M72" s="54">
        <f>+M4</f>
        <v>1302256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162058.22748962801</v>
      </c>
      <c r="E73" s="6">
        <f t="shared" si="3"/>
        <v>17674.174135904734</v>
      </c>
      <c r="F73" s="6">
        <f t="shared" si="3"/>
        <v>3590.954788100194</v>
      </c>
      <c r="G73" s="6">
        <f t="shared" si="3"/>
        <v>50857.751723942623</v>
      </c>
      <c r="H73" s="6">
        <f t="shared" si="3"/>
        <v>17305.942823159596</v>
      </c>
      <c r="I73" s="6">
        <f t="shared" si="3"/>
        <v>26745.111365985584</v>
      </c>
      <c r="J73" s="23">
        <f t="shared" si="3"/>
        <v>6524.2201549070414</v>
      </c>
      <c r="K73" s="13">
        <f t="shared" si="3"/>
        <v>41260.713931721963</v>
      </c>
      <c r="L73" s="19">
        <f t="shared" si="3"/>
        <v>319492.8762584427</v>
      </c>
      <c r="M73" s="16">
        <f t="shared" ref="M73:M135" si="4">+M5</f>
        <v>353115</v>
      </c>
    </row>
    <row r="74" spans="2:13" x14ac:dyDescent="0.15">
      <c r="B74" s="5" t="s">
        <v>8</v>
      </c>
      <c r="C74" s="29" t="s">
        <v>9</v>
      </c>
      <c r="D74" s="26">
        <f t="shared" si="3"/>
        <v>155759.10706970582</v>
      </c>
      <c r="E74" s="6">
        <f t="shared" si="3"/>
        <v>18726.092519635262</v>
      </c>
      <c r="F74" s="6">
        <f t="shared" si="3"/>
        <v>24921.423550176754</v>
      </c>
      <c r="G74" s="6">
        <f t="shared" si="3"/>
        <v>49910.747429588686</v>
      </c>
      <c r="H74" s="6">
        <f t="shared" si="3"/>
        <v>21442.242238192292</v>
      </c>
      <c r="I74" s="6">
        <f t="shared" si="3"/>
        <v>17757.964102745649</v>
      </c>
      <c r="J74" s="23">
        <f t="shared" si="3"/>
        <v>5057.3759299249987</v>
      </c>
      <c r="K74" s="13">
        <f t="shared" si="3"/>
        <v>64978.946144003719</v>
      </c>
      <c r="L74" s="19">
        <f t="shared" si="3"/>
        <v>353496.52305404819</v>
      </c>
      <c r="M74" s="16">
        <f t="shared" si="4"/>
        <v>197731</v>
      </c>
    </row>
    <row r="75" spans="2:13" x14ac:dyDescent="0.15">
      <c r="B75" s="5" t="s">
        <v>10</v>
      </c>
      <c r="C75" s="29" t="s">
        <v>11</v>
      </c>
      <c r="D75" s="26">
        <f t="shared" si="3"/>
        <v>159403.24226034136</v>
      </c>
      <c r="E75" s="6">
        <f t="shared" si="3"/>
        <v>16128.845816261977</v>
      </c>
      <c r="F75" s="6">
        <f t="shared" si="3"/>
        <v>7549.415571726191</v>
      </c>
      <c r="G75" s="6">
        <f t="shared" si="3"/>
        <v>61880.009207767645</v>
      </c>
      <c r="H75" s="6">
        <f t="shared" si="3"/>
        <v>16927.50373444533</v>
      </c>
      <c r="I75" s="6">
        <f t="shared" si="3"/>
        <v>20448.968100715756</v>
      </c>
      <c r="J75" s="23">
        <f t="shared" si="3"/>
        <v>8856.7860916338486</v>
      </c>
      <c r="K75" s="13">
        <f t="shared" si="3"/>
        <v>48493.365770289383</v>
      </c>
      <c r="L75" s="19">
        <f t="shared" si="3"/>
        <v>330831.35046154761</v>
      </c>
      <c r="M75" s="16">
        <f t="shared" si="4"/>
        <v>603838</v>
      </c>
    </row>
    <row r="76" spans="2:13" x14ac:dyDescent="0.15">
      <c r="B76" s="5" t="s">
        <v>12</v>
      </c>
      <c r="C76" s="29" t="s">
        <v>13</v>
      </c>
      <c r="D76" s="26">
        <f t="shared" si="3"/>
        <v>128784.27736293967</v>
      </c>
      <c r="E76" s="6">
        <f t="shared" si="3"/>
        <v>18199.879642365886</v>
      </c>
      <c r="F76" s="6">
        <f t="shared" si="3"/>
        <v>52369.264590292791</v>
      </c>
      <c r="G76" s="6">
        <f t="shared" si="3"/>
        <v>45648.678522303009</v>
      </c>
      <c r="H76" s="6">
        <f t="shared" si="3"/>
        <v>20346.028198074277</v>
      </c>
      <c r="I76" s="6">
        <f t="shared" si="3"/>
        <v>22573.221654549026</v>
      </c>
      <c r="J76" s="23">
        <f t="shared" si="3"/>
        <v>13811.677146787188</v>
      </c>
      <c r="K76" s="13">
        <f t="shared" si="3"/>
        <v>39745.222538809197</v>
      </c>
      <c r="L76" s="19">
        <f t="shared" si="3"/>
        <v>327666.57250933384</v>
      </c>
      <c r="M76" s="16">
        <f t="shared" si="4"/>
        <v>81424</v>
      </c>
    </row>
    <row r="77" spans="2:13" x14ac:dyDescent="0.15">
      <c r="B77" s="5" t="s">
        <v>14</v>
      </c>
      <c r="C77" s="29" t="s">
        <v>15</v>
      </c>
      <c r="D77" s="26">
        <f t="shared" si="3"/>
        <v>139454.71023133796</v>
      </c>
      <c r="E77" s="6">
        <f t="shared" si="3"/>
        <v>18533.174338182685</v>
      </c>
      <c r="F77" s="6">
        <f t="shared" si="3"/>
        <v>110399.10962715637</v>
      </c>
      <c r="G77" s="6">
        <f t="shared" si="3"/>
        <v>47240.957150806898</v>
      </c>
      <c r="H77" s="6">
        <f t="shared" si="3"/>
        <v>27083.265760394308</v>
      </c>
      <c r="I77" s="6">
        <f t="shared" si="3"/>
        <v>51965.975037761345</v>
      </c>
      <c r="J77" s="23">
        <f t="shared" si="3"/>
        <v>13514.587805071946</v>
      </c>
      <c r="K77" s="13">
        <f t="shared" si="3"/>
        <v>86510.501629700288</v>
      </c>
      <c r="L77" s="19">
        <f t="shared" si="3"/>
        <v>481187.69377533987</v>
      </c>
      <c r="M77" s="16">
        <f t="shared" si="4"/>
        <v>62895</v>
      </c>
    </row>
    <row r="78" spans="2:13" x14ac:dyDescent="0.15">
      <c r="B78" s="5" t="s">
        <v>16</v>
      </c>
      <c r="C78" s="29" t="s">
        <v>17</v>
      </c>
      <c r="D78" s="26">
        <f t="shared" si="3"/>
        <v>154419.70550650559</v>
      </c>
      <c r="E78" s="6">
        <f t="shared" si="3"/>
        <v>16590.961895910779</v>
      </c>
      <c r="F78" s="6">
        <f t="shared" si="3"/>
        <v>3734.9587592936805</v>
      </c>
      <c r="G78" s="6">
        <f t="shared" si="3"/>
        <v>54098.31842472119</v>
      </c>
      <c r="H78" s="6">
        <f t="shared" si="3"/>
        <v>17996.279623605948</v>
      </c>
      <c r="I78" s="6">
        <f t="shared" si="3"/>
        <v>19006.572374535317</v>
      </c>
      <c r="J78" s="23">
        <f t="shared" si="3"/>
        <v>7143.1894749070634</v>
      </c>
      <c r="K78" s="13">
        <f t="shared" si="3"/>
        <v>42905.399047397768</v>
      </c>
      <c r="L78" s="19">
        <f t="shared" si="3"/>
        <v>308752.19563197024</v>
      </c>
      <c r="M78" s="16">
        <f t="shared" si="4"/>
        <v>344320</v>
      </c>
    </row>
    <row r="79" spans="2:13" x14ac:dyDescent="0.15">
      <c r="B79" s="5" t="s">
        <v>18</v>
      </c>
      <c r="C79" s="29" t="s">
        <v>19</v>
      </c>
      <c r="D79" s="26">
        <f t="shared" si="3"/>
        <v>151107.94399558389</v>
      </c>
      <c r="E79" s="6">
        <f t="shared" si="3"/>
        <v>17420.459677824059</v>
      </c>
      <c r="F79" s="6">
        <f t="shared" si="3"/>
        <v>42042.379685853368</v>
      </c>
      <c r="G79" s="6">
        <f t="shared" si="3"/>
        <v>47052.152857931447</v>
      </c>
      <c r="H79" s="6">
        <f t="shared" si="3"/>
        <v>18793.032067044714</v>
      </c>
      <c r="I79" s="6">
        <f t="shared" si="3"/>
        <v>28768.178852812765</v>
      </c>
      <c r="J79" s="23">
        <f t="shared" si="3"/>
        <v>16914.914437697596</v>
      </c>
      <c r="K79" s="13">
        <f t="shared" si="3"/>
        <v>53019.483615195466</v>
      </c>
      <c r="L79" s="19">
        <f t="shared" si="3"/>
        <v>358203.63075224572</v>
      </c>
      <c r="M79" s="16">
        <f t="shared" si="4"/>
        <v>79708</v>
      </c>
    </row>
    <row r="80" spans="2:13" x14ac:dyDescent="0.15">
      <c r="B80" s="5" t="s">
        <v>20</v>
      </c>
      <c r="C80" s="29" t="s">
        <v>21</v>
      </c>
      <c r="D80" s="26">
        <f t="shared" si="3"/>
        <v>136850.01014816319</v>
      </c>
      <c r="E80" s="6">
        <f t="shared" si="3"/>
        <v>17763.115397852118</v>
      </c>
      <c r="F80" s="6">
        <f t="shared" si="3"/>
        <v>50424.493253677603</v>
      </c>
      <c r="G80" s="6">
        <f t="shared" si="3"/>
        <v>48582.125113615308</v>
      </c>
      <c r="H80" s="6">
        <f t="shared" si="3"/>
        <v>20930.595388321672</v>
      </c>
      <c r="I80" s="6">
        <f t="shared" si="3"/>
        <v>25710.539088077232</v>
      </c>
      <c r="J80" s="23">
        <f t="shared" si="3"/>
        <v>13207.119598309228</v>
      </c>
      <c r="K80" s="13">
        <f t="shared" si="3"/>
        <v>77620.873447992868</v>
      </c>
      <c r="L80" s="19">
        <f t="shared" si="3"/>
        <v>377881.75183769997</v>
      </c>
      <c r="M80" s="16">
        <f t="shared" si="4"/>
        <v>113321</v>
      </c>
    </row>
    <row r="81" spans="2:13" x14ac:dyDescent="0.15">
      <c r="B81" s="5" t="s">
        <v>22</v>
      </c>
      <c r="C81" s="29" t="s">
        <v>23</v>
      </c>
      <c r="D81" s="26">
        <f t="shared" si="3"/>
        <v>146594.26287086352</v>
      </c>
      <c r="E81" s="6">
        <f t="shared" si="3"/>
        <v>18399.964238732009</v>
      </c>
      <c r="F81" s="6">
        <f t="shared" si="3"/>
        <v>51591.069900507042</v>
      </c>
      <c r="G81" s="6">
        <f t="shared" si="3"/>
        <v>52866.865908016909</v>
      </c>
      <c r="H81" s="6">
        <f t="shared" si="3"/>
        <v>23730.385583100247</v>
      </c>
      <c r="I81" s="6">
        <f t="shared" si="3"/>
        <v>26777.526597443069</v>
      </c>
      <c r="J81" s="23">
        <f t="shared" si="3"/>
        <v>14623.804232601504</v>
      </c>
      <c r="K81" s="13">
        <f t="shared" si="3"/>
        <v>53595.884899804587</v>
      </c>
      <c r="L81" s="19">
        <f t="shared" si="3"/>
        <v>373555.95999846736</v>
      </c>
      <c r="M81" s="16">
        <f t="shared" si="4"/>
        <v>78297</v>
      </c>
    </row>
    <row r="82" spans="2:13" x14ac:dyDescent="0.15">
      <c r="B82" s="5" t="s">
        <v>24</v>
      </c>
      <c r="C82" s="29" t="s">
        <v>25</v>
      </c>
      <c r="D82" s="26">
        <f t="shared" si="3"/>
        <v>147955.87551223833</v>
      </c>
      <c r="E82" s="6">
        <f t="shared" si="3"/>
        <v>18468.855908738511</v>
      </c>
      <c r="F82" s="6">
        <f t="shared" si="3"/>
        <v>20903.189722006868</v>
      </c>
      <c r="G82" s="6">
        <f t="shared" si="3"/>
        <v>51757.315317310888</v>
      </c>
      <c r="H82" s="6">
        <f t="shared" si="3"/>
        <v>22787.429394174327</v>
      </c>
      <c r="I82" s="6">
        <f t="shared" si="3"/>
        <v>25866.13135452431</v>
      </c>
      <c r="J82" s="23">
        <f t="shared" si="3"/>
        <v>12362.974858788348</v>
      </c>
      <c r="K82" s="13">
        <f t="shared" si="3"/>
        <v>54989.057481448668</v>
      </c>
      <c r="L82" s="19">
        <f t="shared" si="3"/>
        <v>342727.85469044192</v>
      </c>
      <c r="M82" s="16">
        <f t="shared" si="4"/>
        <v>90290</v>
      </c>
    </row>
    <row r="83" spans="2:13" x14ac:dyDescent="0.15">
      <c r="B83" s="5" t="s">
        <v>26</v>
      </c>
      <c r="C83" s="29" t="s">
        <v>27</v>
      </c>
      <c r="D83" s="26">
        <f t="shared" si="3"/>
        <v>121180.59830007076</v>
      </c>
      <c r="E83" s="6">
        <f t="shared" si="3"/>
        <v>16292.385271826699</v>
      </c>
      <c r="F83" s="6">
        <f t="shared" si="3"/>
        <v>35752.15048721643</v>
      </c>
      <c r="G83" s="6">
        <f t="shared" si="3"/>
        <v>55833.088943639756</v>
      </c>
      <c r="H83" s="6">
        <f t="shared" si="3"/>
        <v>19317.3428588479</v>
      </c>
      <c r="I83" s="6">
        <f t="shared" si="3"/>
        <v>25702.465494164484</v>
      </c>
      <c r="J83" s="23">
        <f t="shared" si="3"/>
        <v>15679.788403993214</v>
      </c>
      <c r="K83" s="13">
        <f t="shared" si="3"/>
        <v>37509.173138730934</v>
      </c>
      <c r="L83" s="19">
        <f t="shared" si="3"/>
        <v>311587.20449449698</v>
      </c>
      <c r="M83" s="16">
        <f t="shared" si="4"/>
        <v>234598</v>
      </c>
    </row>
    <row r="84" spans="2:13" x14ac:dyDescent="0.15">
      <c r="B84" s="5" t="s">
        <v>28</v>
      </c>
      <c r="C84" s="29" t="s">
        <v>29</v>
      </c>
      <c r="D84" s="26">
        <f t="shared" si="3"/>
        <v>144764.16481494912</v>
      </c>
      <c r="E84" s="6">
        <f t="shared" si="3"/>
        <v>18893.888343080951</v>
      </c>
      <c r="F84" s="6">
        <f t="shared" si="3"/>
        <v>12524.808619223137</v>
      </c>
      <c r="G84" s="6">
        <f t="shared" si="3"/>
        <v>40253.064400208357</v>
      </c>
      <c r="H84" s="6">
        <f t="shared" si="3"/>
        <v>17513.263132908261</v>
      </c>
      <c r="I84" s="6">
        <f t="shared" si="3"/>
        <v>16298.989193002815</v>
      </c>
      <c r="J84" s="23">
        <f t="shared" si="3"/>
        <v>11324.078042476312</v>
      </c>
      <c r="K84" s="13">
        <f t="shared" si="3"/>
        <v>49841.561113272364</v>
      </c>
      <c r="L84" s="19">
        <f t="shared" si="3"/>
        <v>300089.73961664503</v>
      </c>
      <c r="M84" s="16">
        <f t="shared" si="4"/>
        <v>151661</v>
      </c>
    </row>
    <row r="85" spans="2:13" x14ac:dyDescent="0.15">
      <c r="B85" s="5" t="s">
        <v>30</v>
      </c>
      <c r="C85" s="29" t="s">
        <v>31</v>
      </c>
      <c r="D85" s="26">
        <f t="shared" si="3"/>
        <v>141737.062708666</v>
      </c>
      <c r="E85" s="6">
        <f t="shared" si="3"/>
        <v>18137.792132384962</v>
      </c>
      <c r="F85" s="6">
        <f t="shared" si="3"/>
        <v>33408.078095514589</v>
      </c>
      <c r="G85" s="6">
        <f t="shared" si="3"/>
        <v>41398.951226593119</v>
      </c>
      <c r="H85" s="6">
        <f t="shared" si="3"/>
        <v>20452.623748004065</v>
      </c>
      <c r="I85" s="6">
        <f t="shared" si="3"/>
        <v>27987.842938017129</v>
      </c>
      <c r="J85" s="23">
        <f t="shared" si="3"/>
        <v>14034.438960661924</v>
      </c>
      <c r="K85" s="13">
        <f t="shared" si="3"/>
        <v>66393.235592974306</v>
      </c>
      <c r="L85" s="19">
        <f t="shared" si="3"/>
        <v>349515.58644215413</v>
      </c>
      <c r="M85" s="16">
        <f t="shared" si="4"/>
        <v>55112</v>
      </c>
    </row>
    <row r="86" spans="2:13" x14ac:dyDescent="0.15">
      <c r="B86" s="69" t="s">
        <v>32</v>
      </c>
      <c r="C86" s="70" t="s">
        <v>33</v>
      </c>
      <c r="D86" s="71">
        <f t="shared" si="3"/>
        <v>127424.23680997094</v>
      </c>
      <c r="E86" s="72">
        <f t="shared" si="3"/>
        <v>16131.651859025644</v>
      </c>
      <c r="F86" s="72">
        <f t="shared" si="3"/>
        <v>53224.253652785381</v>
      </c>
      <c r="G86" s="72">
        <f t="shared" si="3"/>
        <v>42505.722346204049</v>
      </c>
      <c r="H86" s="72">
        <f t="shared" si="3"/>
        <v>19845.593498673628</v>
      </c>
      <c r="I86" s="72">
        <f t="shared" si="3"/>
        <v>20641.248052549581</v>
      </c>
      <c r="J86" s="73">
        <f t="shared" si="3"/>
        <v>14201.397953598047</v>
      </c>
      <c r="K86" s="74">
        <f t="shared" si="3"/>
        <v>47082.10872036717</v>
      </c>
      <c r="L86" s="75">
        <f t="shared" si="3"/>
        <v>326854.81493957638</v>
      </c>
      <c r="M86" s="76">
        <f t="shared" si="4"/>
        <v>118745</v>
      </c>
    </row>
    <row r="87" spans="2:13" x14ac:dyDescent="0.15">
      <c r="B87" s="5" t="s">
        <v>34</v>
      </c>
      <c r="C87" s="29" t="s">
        <v>35</v>
      </c>
      <c r="D87" s="26">
        <f t="shared" si="3"/>
        <v>134801.95580302767</v>
      </c>
      <c r="E87" s="6">
        <f t="shared" si="3"/>
        <v>17676.34591961023</v>
      </c>
      <c r="F87" s="6">
        <f t="shared" si="3"/>
        <v>44525.874369236124</v>
      </c>
      <c r="G87" s="6">
        <f t="shared" si="3"/>
        <v>51623.226030972684</v>
      </c>
      <c r="H87" s="6">
        <f t="shared" si="3"/>
        <v>22919.345745606402</v>
      </c>
      <c r="I87" s="6">
        <f t="shared" si="3"/>
        <v>31223.246911432052</v>
      </c>
      <c r="J87" s="23">
        <f t="shared" si="3"/>
        <v>10440.229685053071</v>
      </c>
      <c r="K87" s="13">
        <f t="shared" si="3"/>
        <v>54377.504785105273</v>
      </c>
      <c r="L87" s="19">
        <f t="shared" si="3"/>
        <v>357147.4995649904</v>
      </c>
      <c r="M87" s="16">
        <f t="shared" si="4"/>
        <v>143675</v>
      </c>
    </row>
    <row r="88" spans="2:13" x14ac:dyDescent="0.15">
      <c r="B88" s="69" t="s">
        <v>36</v>
      </c>
      <c r="C88" s="70" t="s">
        <v>37</v>
      </c>
      <c r="D88" s="71">
        <f t="shared" si="3"/>
        <v>135489.17157873086</v>
      </c>
      <c r="E88" s="72">
        <f t="shared" si="3"/>
        <v>16558.312437915447</v>
      </c>
      <c r="F88" s="72">
        <f t="shared" si="3"/>
        <v>11945.759433570076</v>
      </c>
      <c r="G88" s="72">
        <f t="shared" si="3"/>
        <v>42984.780258971899</v>
      </c>
      <c r="H88" s="72">
        <f t="shared" si="3"/>
        <v>17173.162844227394</v>
      </c>
      <c r="I88" s="72">
        <f t="shared" si="3"/>
        <v>19979.082702094795</v>
      </c>
      <c r="J88" s="73">
        <f t="shared" si="3"/>
        <v>10634.564303187044</v>
      </c>
      <c r="K88" s="74">
        <f t="shared" si="3"/>
        <v>26825.344938495269</v>
      </c>
      <c r="L88" s="75">
        <f t="shared" si="3"/>
        <v>270955.61419400573</v>
      </c>
      <c r="M88" s="76">
        <f t="shared" si="4"/>
        <v>228519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148935.33691767813</v>
      </c>
      <c r="E89" s="6">
        <f t="shared" si="5"/>
        <v>16446.182511831557</v>
      </c>
      <c r="F89" s="6">
        <f t="shared" si="5"/>
        <v>10500.132803193716</v>
      </c>
      <c r="G89" s="6">
        <f t="shared" si="5"/>
        <v>51097.348765332732</v>
      </c>
      <c r="H89" s="6">
        <f t="shared" si="5"/>
        <v>17145.805833682109</v>
      </c>
      <c r="I89" s="6">
        <f t="shared" si="5"/>
        <v>20999.40439779788</v>
      </c>
      <c r="J89" s="23">
        <f t="shared" si="5"/>
        <v>11775.618943369498</v>
      </c>
      <c r="K89" s="13">
        <f t="shared" si="5"/>
        <v>37746.667847139499</v>
      </c>
      <c r="L89" s="19">
        <f t="shared" si="5"/>
        <v>302870.8790766556</v>
      </c>
      <c r="M89" s="16">
        <f t="shared" si="4"/>
        <v>248488</v>
      </c>
    </row>
    <row r="90" spans="2:13" x14ac:dyDescent="0.15">
      <c r="B90" s="5" t="s">
        <v>40</v>
      </c>
      <c r="C90" s="29" t="s">
        <v>41</v>
      </c>
      <c r="D90" s="26">
        <f t="shared" si="5"/>
        <v>142343.21830031055</v>
      </c>
      <c r="E90" s="6">
        <f t="shared" si="5"/>
        <v>16648.72793013457</v>
      </c>
      <c r="F90" s="6">
        <f t="shared" si="5"/>
        <v>9175.1417865838539</v>
      </c>
      <c r="G90" s="6">
        <f t="shared" si="5"/>
        <v>48995.150825934186</v>
      </c>
      <c r="H90" s="6">
        <f t="shared" si="5"/>
        <v>17117.359926518831</v>
      </c>
      <c r="I90" s="6">
        <f t="shared" si="5"/>
        <v>18940.938051291025</v>
      </c>
      <c r="J90" s="23">
        <f t="shared" si="5"/>
        <v>12102.815320240856</v>
      </c>
      <c r="K90" s="13">
        <f t="shared" si="5"/>
        <v>50248.847482832527</v>
      </c>
      <c r="L90" s="19">
        <f t="shared" si="5"/>
        <v>303469.38430360553</v>
      </c>
      <c r="M90" s="16">
        <f t="shared" si="4"/>
        <v>342945</v>
      </c>
    </row>
    <row r="91" spans="2:13" x14ac:dyDescent="0.15">
      <c r="B91" s="5" t="s">
        <v>42</v>
      </c>
      <c r="C91" s="29" t="s">
        <v>43</v>
      </c>
      <c r="D91" s="26">
        <f t="shared" si="5"/>
        <v>156199.73160069625</v>
      </c>
      <c r="E91" s="6">
        <f t="shared" si="5"/>
        <v>16029.988971711777</v>
      </c>
      <c r="F91" s="6">
        <f t="shared" si="5"/>
        <v>19121.165012423433</v>
      </c>
      <c r="G91" s="6">
        <f t="shared" si="5"/>
        <v>58675.608881093794</v>
      </c>
      <c r="H91" s="6">
        <f t="shared" si="5"/>
        <v>17597.70664753325</v>
      </c>
      <c r="I91" s="6">
        <f t="shared" si="5"/>
        <v>15058.263908265901</v>
      </c>
      <c r="J91" s="23">
        <f t="shared" si="5"/>
        <v>12810.087561951077</v>
      </c>
      <c r="K91" s="13">
        <f t="shared" si="5"/>
        <v>51418.410597786373</v>
      </c>
      <c r="L91" s="19">
        <f t="shared" si="5"/>
        <v>334100.87561951077</v>
      </c>
      <c r="M91" s="16">
        <f t="shared" si="4"/>
        <v>75261</v>
      </c>
    </row>
    <row r="92" spans="2:13" x14ac:dyDescent="0.15">
      <c r="B92" s="5" t="s">
        <v>44</v>
      </c>
      <c r="C92" s="29" t="s">
        <v>45</v>
      </c>
      <c r="D92" s="26">
        <f t="shared" si="5"/>
        <v>204219.15826266332</v>
      </c>
      <c r="E92" s="6">
        <f t="shared" si="5"/>
        <v>18373.20937428375</v>
      </c>
      <c r="F92" s="6">
        <f t="shared" si="5"/>
        <v>143.1426197570479</v>
      </c>
      <c r="G92" s="6">
        <f t="shared" si="5"/>
        <v>67493.546584918629</v>
      </c>
      <c r="H92" s="6">
        <f t="shared" si="5"/>
        <v>19422.888494155399</v>
      </c>
      <c r="I92" s="6">
        <f t="shared" si="5"/>
        <v>6569.4476277790509</v>
      </c>
      <c r="J92" s="23">
        <f t="shared" si="5"/>
        <v>0</v>
      </c>
      <c r="K92" s="13">
        <f t="shared" si="5"/>
        <v>67802.995358698143</v>
      </c>
      <c r="L92" s="19">
        <f t="shared" si="5"/>
        <v>384024.38832225534</v>
      </c>
      <c r="M92" s="16">
        <f t="shared" si="4"/>
        <v>139616</v>
      </c>
    </row>
    <row r="93" spans="2:13" x14ac:dyDescent="0.15">
      <c r="B93" s="5" t="s">
        <v>46</v>
      </c>
      <c r="C93" s="29" t="s">
        <v>47</v>
      </c>
      <c r="D93" s="26">
        <f t="shared" si="5"/>
        <v>143405.39739426848</v>
      </c>
      <c r="E93" s="6">
        <f t="shared" si="5"/>
        <v>16937.308847900189</v>
      </c>
      <c r="F93" s="6">
        <f t="shared" si="5"/>
        <v>10014.598294283289</v>
      </c>
      <c r="G93" s="6">
        <f t="shared" si="5"/>
        <v>38679.794128346424</v>
      </c>
      <c r="H93" s="6">
        <f t="shared" si="5"/>
        <v>16509.808544751486</v>
      </c>
      <c r="I93" s="6">
        <f t="shared" si="5"/>
        <v>23069.569259374031</v>
      </c>
      <c r="J93" s="23">
        <f t="shared" si="5"/>
        <v>10745.563923956832</v>
      </c>
      <c r="K93" s="13">
        <f t="shared" si="5"/>
        <v>34588.175853195185</v>
      </c>
      <c r="L93" s="19">
        <f t="shared" si="5"/>
        <v>283204.6523221191</v>
      </c>
      <c r="M93" s="16">
        <f t="shared" si="4"/>
        <v>148442</v>
      </c>
    </row>
    <row r="94" spans="2:13" x14ac:dyDescent="0.15">
      <c r="B94" s="5" t="s">
        <v>48</v>
      </c>
      <c r="C94" s="29" t="s">
        <v>49</v>
      </c>
      <c r="D94" s="26">
        <f t="shared" si="5"/>
        <v>160804.2413073912</v>
      </c>
      <c r="E94" s="6">
        <f t="shared" si="5"/>
        <v>16126.067826633525</v>
      </c>
      <c r="F94" s="6">
        <f t="shared" si="5"/>
        <v>2081.9976572097939</v>
      </c>
      <c r="G94" s="6">
        <f t="shared" si="5"/>
        <v>51491.79309162595</v>
      </c>
      <c r="H94" s="6">
        <f t="shared" si="5"/>
        <v>18802.734207594069</v>
      </c>
      <c r="I94" s="6">
        <f t="shared" si="5"/>
        <v>18916.180966258107</v>
      </c>
      <c r="J94" s="23">
        <f t="shared" si="5"/>
        <v>1915.9524013599612</v>
      </c>
      <c r="K94" s="13">
        <f t="shared" si="5"/>
        <v>38531.827662066797</v>
      </c>
      <c r="L94" s="19">
        <f t="shared" si="5"/>
        <v>306754.84271877946</v>
      </c>
      <c r="M94" s="16">
        <f t="shared" si="4"/>
        <v>140004</v>
      </c>
    </row>
    <row r="95" spans="2:13" x14ac:dyDescent="0.15">
      <c r="B95" s="5" t="s">
        <v>50</v>
      </c>
      <c r="C95" s="29" t="s">
        <v>51</v>
      </c>
      <c r="D95" s="26">
        <f t="shared" si="5"/>
        <v>145650.53798671087</v>
      </c>
      <c r="E95" s="6">
        <f t="shared" si="5"/>
        <v>14731.347391321442</v>
      </c>
      <c r="F95" s="6">
        <f t="shared" si="5"/>
        <v>22617.026853465788</v>
      </c>
      <c r="G95" s="6">
        <f t="shared" si="5"/>
        <v>48690.60194225653</v>
      </c>
      <c r="H95" s="6">
        <f t="shared" si="5"/>
        <v>18871.420520818316</v>
      </c>
      <c r="I95" s="6">
        <f t="shared" si="5"/>
        <v>22687.391059329253</v>
      </c>
      <c r="J95" s="23">
        <f t="shared" si="5"/>
        <v>13137.307838486036</v>
      </c>
      <c r="K95" s="13">
        <f t="shared" si="5"/>
        <v>45445.722972884418</v>
      </c>
      <c r="L95" s="19">
        <f t="shared" si="5"/>
        <v>318694.04872678663</v>
      </c>
      <c r="M95" s="16">
        <f t="shared" si="4"/>
        <v>76303</v>
      </c>
    </row>
    <row r="96" spans="2:13" x14ac:dyDescent="0.15">
      <c r="B96" s="5" t="s">
        <v>52</v>
      </c>
      <c r="C96" s="29" t="s">
        <v>53</v>
      </c>
      <c r="D96" s="26">
        <f t="shared" si="5"/>
        <v>180866.71498459866</v>
      </c>
      <c r="E96" s="6">
        <f t="shared" si="5"/>
        <v>16555.825330675849</v>
      </c>
      <c r="F96" s="6">
        <f t="shared" si="5"/>
        <v>1225.1253246361057</v>
      </c>
      <c r="G96" s="6">
        <f t="shared" si="5"/>
        <v>52544.929637011533</v>
      </c>
      <c r="H96" s="6">
        <f t="shared" si="5"/>
        <v>19400.205351210967</v>
      </c>
      <c r="I96" s="6">
        <f t="shared" si="5"/>
        <v>25019.02518572205</v>
      </c>
      <c r="J96" s="23">
        <f t="shared" si="5"/>
        <v>0</v>
      </c>
      <c r="K96" s="13">
        <f t="shared" si="5"/>
        <v>45453.053089327776</v>
      </c>
      <c r="L96" s="19">
        <f t="shared" si="5"/>
        <v>341064.87890318292</v>
      </c>
      <c r="M96" s="16">
        <f t="shared" si="4"/>
        <v>82785</v>
      </c>
    </row>
    <row r="97" spans="2:13" x14ac:dyDescent="0.15">
      <c r="B97" s="5" t="s">
        <v>54</v>
      </c>
      <c r="C97" s="29" t="s">
        <v>55</v>
      </c>
      <c r="D97" s="134">
        <f t="shared" si="5"/>
        <v>147168.15454589442</v>
      </c>
      <c r="E97" s="135">
        <f t="shared" si="5"/>
        <v>16499.231867227947</v>
      </c>
      <c r="F97" s="135">
        <f t="shared" si="5"/>
        <v>12461.387719552911</v>
      </c>
      <c r="G97" s="135">
        <f t="shared" si="5"/>
        <v>56476.508443412204</v>
      </c>
      <c r="H97" s="135">
        <f t="shared" si="5"/>
        <v>19373.530265640878</v>
      </c>
      <c r="I97" s="135">
        <f t="shared" si="5"/>
        <v>29121.304495088789</v>
      </c>
      <c r="J97" s="136">
        <f t="shared" si="5"/>
        <v>10892.969468234383</v>
      </c>
      <c r="K97" s="137">
        <f t="shared" si="5"/>
        <v>53160.53370106934</v>
      </c>
      <c r="L97" s="143">
        <f t="shared" si="5"/>
        <v>334260.65103788651</v>
      </c>
      <c r="M97" s="144">
        <f t="shared" si="4"/>
        <v>165336</v>
      </c>
    </row>
    <row r="98" spans="2:13" x14ac:dyDescent="0.15">
      <c r="B98" s="69" t="s">
        <v>56</v>
      </c>
      <c r="C98" s="70" t="s">
        <v>57</v>
      </c>
      <c r="D98" s="71">
        <f t="shared" si="5"/>
        <v>137090.00371313389</v>
      </c>
      <c r="E98" s="72">
        <f t="shared" si="5"/>
        <v>16325.204222363674</v>
      </c>
      <c r="F98" s="72">
        <f t="shared" si="5"/>
        <v>26834.367706344154</v>
      </c>
      <c r="G98" s="72">
        <f t="shared" si="5"/>
        <v>43551.917568427751</v>
      </c>
      <c r="H98" s="72">
        <f t="shared" si="5"/>
        <v>19054.357627837897</v>
      </c>
      <c r="I98" s="72">
        <f t="shared" si="5"/>
        <v>33550.19361340972</v>
      </c>
      <c r="J98" s="73">
        <f t="shared" si="5"/>
        <v>14706.039147040101</v>
      </c>
      <c r="K98" s="74">
        <f t="shared" si="5"/>
        <v>28166.109696583917</v>
      </c>
      <c r="L98" s="75">
        <f t="shared" si="5"/>
        <v>304572.15414810099</v>
      </c>
      <c r="M98" s="76">
        <f t="shared" si="4"/>
        <v>75408</v>
      </c>
    </row>
    <row r="99" spans="2:13" x14ac:dyDescent="0.15">
      <c r="B99" s="5" t="s">
        <v>58</v>
      </c>
      <c r="C99" s="29" t="s">
        <v>59</v>
      </c>
      <c r="D99" s="26">
        <f t="shared" si="5"/>
        <v>149441.03468241938</v>
      </c>
      <c r="E99" s="6">
        <f t="shared" si="5"/>
        <v>17322.329857067576</v>
      </c>
      <c r="F99" s="6">
        <f t="shared" si="5"/>
        <v>29832.397582444748</v>
      </c>
      <c r="G99" s="6">
        <f t="shared" si="5"/>
        <v>45853.547937986717</v>
      </c>
      <c r="H99" s="6">
        <f t="shared" si="5"/>
        <v>20193.820791235386</v>
      </c>
      <c r="I99" s="6">
        <f t="shared" si="5"/>
        <v>17407.952689822978</v>
      </c>
      <c r="J99" s="23">
        <f t="shared" si="5"/>
        <v>11000.390347995237</v>
      </c>
      <c r="K99" s="13">
        <f t="shared" si="5"/>
        <v>33640.31383978817</v>
      </c>
      <c r="L99" s="19">
        <f t="shared" si="5"/>
        <v>313691.39738076495</v>
      </c>
      <c r="M99" s="16">
        <f t="shared" si="4"/>
        <v>153709</v>
      </c>
    </row>
    <row r="100" spans="2:13" x14ac:dyDescent="0.15">
      <c r="B100" s="61" t="s">
        <v>60</v>
      </c>
      <c r="C100" s="62" t="s">
        <v>61</v>
      </c>
      <c r="D100" s="63">
        <f t="shared" si="5"/>
        <v>134002.42995140096</v>
      </c>
      <c r="E100" s="64">
        <f t="shared" si="5"/>
        <v>16703.530929381413</v>
      </c>
      <c r="F100" s="64">
        <f t="shared" si="5"/>
        <v>30638.732225355492</v>
      </c>
      <c r="G100" s="64">
        <f t="shared" si="5"/>
        <v>39708.435831283372</v>
      </c>
      <c r="H100" s="64">
        <f t="shared" si="5"/>
        <v>17653.161936761266</v>
      </c>
      <c r="I100" s="64">
        <f t="shared" si="5"/>
        <v>25532.489350212996</v>
      </c>
      <c r="J100" s="65">
        <f t="shared" si="5"/>
        <v>15757.184856302874</v>
      </c>
      <c r="K100" s="66">
        <f t="shared" si="5"/>
        <v>33501.364972700547</v>
      </c>
      <c r="L100" s="67">
        <f t="shared" si="5"/>
        <v>297740.14519709605</v>
      </c>
      <c r="M100" s="68">
        <f t="shared" si="4"/>
        <v>66668</v>
      </c>
    </row>
    <row r="101" spans="2:13" x14ac:dyDescent="0.15">
      <c r="B101" s="5" t="s">
        <v>62</v>
      </c>
      <c r="C101" s="29" t="s">
        <v>63</v>
      </c>
      <c r="D101" s="26">
        <f t="shared" si="5"/>
        <v>188489.78828293498</v>
      </c>
      <c r="E101" s="6">
        <f t="shared" si="5"/>
        <v>18222.104846164002</v>
      </c>
      <c r="F101" s="6">
        <f t="shared" si="5"/>
        <v>547.28421145296886</v>
      </c>
      <c r="G101" s="6">
        <f t="shared" si="5"/>
        <v>54642.193758528105</v>
      </c>
      <c r="H101" s="6">
        <f t="shared" si="5"/>
        <v>21806.912716228708</v>
      </c>
      <c r="I101" s="6">
        <f t="shared" si="5"/>
        <v>12202.34165236146</v>
      </c>
      <c r="J101" s="23">
        <f t="shared" si="5"/>
        <v>0</v>
      </c>
      <c r="K101" s="13">
        <f t="shared" si="5"/>
        <v>51939.554998019281</v>
      </c>
      <c r="L101" s="19">
        <f t="shared" si="5"/>
        <v>347850.18046568951</v>
      </c>
      <c r="M101" s="16">
        <f t="shared" si="4"/>
        <v>90876</v>
      </c>
    </row>
    <row r="102" spans="2:13" x14ac:dyDescent="0.15">
      <c r="B102" s="5" t="s">
        <v>64</v>
      </c>
      <c r="C102" s="29" t="s">
        <v>65</v>
      </c>
      <c r="D102" s="26">
        <f t="shared" si="5"/>
        <v>139610.46893412614</v>
      </c>
      <c r="E102" s="6">
        <f t="shared" si="5"/>
        <v>14748.693407216169</v>
      </c>
      <c r="F102" s="6">
        <f t="shared" si="5"/>
        <v>25820.657209423662</v>
      </c>
      <c r="G102" s="6">
        <f t="shared" si="5"/>
        <v>55945.865229789415</v>
      </c>
      <c r="H102" s="6">
        <f t="shared" si="5"/>
        <v>19541.608570888842</v>
      </c>
      <c r="I102" s="6">
        <f t="shared" si="5"/>
        <v>23363.750033733031</v>
      </c>
      <c r="J102" s="23">
        <f t="shared" si="5"/>
        <v>11603.965205501632</v>
      </c>
      <c r="K102" s="13">
        <f t="shared" si="5"/>
        <v>29573.587485494798</v>
      </c>
      <c r="L102" s="19">
        <f t="shared" si="5"/>
        <v>308604.63087067206</v>
      </c>
      <c r="M102" s="16">
        <f t="shared" si="4"/>
        <v>111167</v>
      </c>
    </row>
    <row r="103" spans="2:13" x14ac:dyDescent="0.15">
      <c r="B103" s="5" t="s">
        <v>66</v>
      </c>
      <c r="C103" s="29" t="s">
        <v>67</v>
      </c>
      <c r="D103" s="26">
        <f t="shared" si="5"/>
        <v>156609.84861838719</v>
      </c>
      <c r="E103" s="6">
        <f t="shared" si="5"/>
        <v>17013.022908190964</v>
      </c>
      <c r="F103" s="6">
        <f t="shared" si="5"/>
        <v>6947.0340626255929</v>
      </c>
      <c r="G103" s="6">
        <f t="shared" si="5"/>
        <v>58253.830370803866</v>
      </c>
      <c r="H103" s="6">
        <f t="shared" si="5"/>
        <v>18613.070853927671</v>
      </c>
      <c r="I103" s="6">
        <f t="shared" si="5"/>
        <v>27514.549415837606</v>
      </c>
      <c r="J103" s="23">
        <f t="shared" si="5"/>
        <v>7380.8654205475686</v>
      </c>
      <c r="K103" s="13">
        <f t="shared" si="5"/>
        <v>66940.490879733756</v>
      </c>
      <c r="L103" s="19">
        <f t="shared" si="5"/>
        <v>351891.84710950666</v>
      </c>
      <c r="M103" s="16">
        <f t="shared" si="4"/>
        <v>141827</v>
      </c>
    </row>
    <row r="104" spans="2:13" x14ac:dyDescent="0.15">
      <c r="B104" s="77" t="s">
        <v>68</v>
      </c>
      <c r="C104" s="78" t="s">
        <v>69</v>
      </c>
      <c r="D104" s="79">
        <f t="shared" si="5"/>
        <v>131630.26742628426</v>
      </c>
      <c r="E104" s="80">
        <f t="shared" si="5"/>
        <v>16300.511612143122</v>
      </c>
      <c r="F104" s="80">
        <f t="shared" si="5"/>
        <v>36169.961750133145</v>
      </c>
      <c r="G104" s="80">
        <f t="shared" si="5"/>
        <v>42830.441729474995</v>
      </c>
      <c r="H104" s="80">
        <f t="shared" si="5"/>
        <v>17672.616645954713</v>
      </c>
      <c r="I104" s="80">
        <f t="shared" si="5"/>
        <v>16103.387614789948</v>
      </c>
      <c r="J104" s="81">
        <f t="shared" si="5"/>
        <v>14392.634076273785</v>
      </c>
      <c r="K104" s="82">
        <f t="shared" si="5"/>
        <v>50046.981165571895</v>
      </c>
      <c r="L104" s="83">
        <f t="shared" si="5"/>
        <v>310754.16794435208</v>
      </c>
      <c r="M104" s="84">
        <f t="shared" si="4"/>
        <v>61961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132363.24659672417</v>
      </c>
      <c r="E105" s="6">
        <f t="shared" si="6"/>
        <v>16528.92537490368</v>
      </c>
      <c r="F105" s="6">
        <f t="shared" si="6"/>
        <v>26567.502420326793</v>
      </c>
      <c r="G105" s="6">
        <f t="shared" si="6"/>
        <v>45210.232548949876</v>
      </c>
      <c r="H105" s="6">
        <f t="shared" si="6"/>
        <v>17882.184419022782</v>
      </c>
      <c r="I105" s="6">
        <f t="shared" si="6"/>
        <v>25387.647442356705</v>
      </c>
      <c r="J105" s="23">
        <f t="shared" si="6"/>
        <v>14383.557584019916</v>
      </c>
      <c r="K105" s="13">
        <f t="shared" si="6"/>
        <v>41836.929247426553</v>
      </c>
      <c r="L105" s="19">
        <f t="shared" si="6"/>
        <v>305776.66804971057</v>
      </c>
      <c r="M105" s="16">
        <f t="shared" si="4"/>
        <v>101226</v>
      </c>
    </row>
    <row r="106" spans="2:13" x14ac:dyDescent="0.15">
      <c r="B106" s="5" t="s">
        <v>72</v>
      </c>
      <c r="C106" s="29" t="s">
        <v>73</v>
      </c>
      <c r="D106" s="26">
        <f t="shared" si="6"/>
        <v>128144.6297089875</v>
      </c>
      <c r="E106" s="6">
        <f t="shared" si="6"/>
        <v>17356.168919708598</v>
      </c>
      <c r="F106" s="6">
        <f t="shared" si="6"/>
        <v>45337.586193462928</v>
      </c>
      <c r="G106" s="6">
        <f t="shared" si="6"/>
        <v>63034.087810199075</v>
      </c>
      <c r="H106" s="6">
        <f t="shared" si="6"/>
        <v>20101.055748178736</v>
      </c>
      <c r="I106" s="6">
        <f t="shared" si="6"/>
        <v>34623.475787915384</v>
      </c>
      <c r="J106" s="23">
        <f t="shared" si="6"/>
        <v>13650.707078577272</v>
      </c>
      <c r="K106" s="13">
        <f t="shared" si="6"/>
        <v>77085.784409209547</v>
      </c>
      <c r="L106" s="19">
        <f t="shared" si="6"/>
        <v>385682.78857766179</v>
      </c>
      <c r="M106" s="16">
        <f t="shared" si="4"/>
        <v>51338</v>
      </c>
    </row>
    <row r="107" spans="2:13" x14ac:dyDescent="0.15">
      <c r="B107" s="77" t="s">
        <v>74</v>
      </c>
      <c r="C107" s="78" t="s">
        <v>75</v>
      </c>
      <c r="D107" s="79">
        <f t="shared" si="6"/>
        <v>143506.41537408758</v>
      </c>
      <c r="E107" s="80">
        <f t="shared" si="6"/>
        <v>16762.403056569343</v>
      </c>
      <c r="F107" s="80">
        <f t="shared" si="6"/>
        <v>20939.538663321167</v>
      </c>
      <c r="G107" s="80">
        <f t="shared" si="6"/>
        <v>44365.57652828467</v>
      </c>
      <c r="H107" s="80">
        <f t="shared" si="6"/>
        <v>18192.147582116788</v>
      </c>
      <c r="I107" s="80">
        <f t="shared" si="6"/>
        <v>22553.760834854016</v>
      </c>
      <c r="J107" s="81">
        <f t="shared" si="6"/>
        <v>13475.293681569343</v>
      </c>
      <c r="K107" s="82">
        <f t="shared" si="6"/>
        <v>49927.149863138686</v>
      </c>
      <c r="L107" s="83">
        <f t="shared" si="6"/>
        <v>316246.99190237228</v>
      </c>
      <c r="M107" s="84">
        <f t="shared" si="4"/>
        <v>70144</v>
      </c>
    </row>
    <row r="108" spans="2:13" x14ac:dyDescent="0.15">
      <c r="B108" s="77" t="s">
        <v>76</v>
      </c>
      <c r="C108" s="78" t="s">
        <v>77</v>
      </c>
      <c r="D108" s="79">
        <f t="shared" si="6"/>
        <v>149006.72421788608</v>
      </c>
      <c r="E108" s="80">
        <f t="shared" si="6"/>
        <v>18193.504084471871</v>
      </c>
      <c r="F108" s="80">
        <f t="shared" si="6"/>
        <v>19667.106624335604</v>
      </c>
      <c r="G108" s="80">
        <f t="shared" si="6"/>
        <v>44529.982520600723</v>
      </c>
      <c r="H108" s="80">
        <f t="shared" si="6"/>
        <v>19859.629722113223</v>
      </c>
      <c r="I108" s="80">
        <f t="shared" si="6"/>
        <v>24710.484072343308</v>
      </c>
      <c r="J108" s="81">
        <f t="shared" si="6"/>
        <v>13357.792601576713</v>
      </c>
      <c r="K108" s="82">
        <f t="shared" si="6"/>
        <v>54865.408625548458</v>
      </c>
      <c r="L108" s="83">
        <f t="shared" si="6"/>
        <v>330832.83986729925</v>
      </c>
      <c r="M108" s="84">
        <f t="shared" si="4"/>
        <v>56066</v>
      </c>
    </row>
    <row r="109" spans="2:13" x14ac:dyDescent="0.15">
      <c r="B109" s="5" t="s">
        <v>78</v>
      </c>
      <c r="C109" s="29" t="s">
        <v>79</v>
      </c>
      <c r="D109" s="26">
        <f t="shared" si="6"/>
        <v>132116.50272324431</v>
      </c>
      <c r="E109" s="6">
        <f t="shared" si="6"/>
        <v>16066.263324690291</v>
      </c>
      <c r="F109" s="6">
        <f t="shared" si="6"/>
        <v>20724.451578384163</v>
      </c>
      <c r="G109" s="6">
        <f t="shared" si="6"/>
        <v>54849.446433716097</v>
      </c>
      <c r="H109" s="6">
        <f t="shared" si="6"/>
        <v>18869.627251649723</v>
      </c>
      <c r="I109" s="6">
        <f t="shared" si="6"/>
        <v>28639.29703255546</v>
      </c>
      <c r="J109" s="23">
        <f t="shared" si="6"/>
        <v>13442.633521285206</v>
      </c>
      <c r="K109" s="13">
        <f t="shared" si="6"/>
        <v>40620.680193713903</v>
      </c>
      <c r="L109" s="19">
        <f t="shared" si="6"/>
        <v>311886.2685379539</v>
      </c>
      <c r="M109" s="16">
        <f t="shared" si="4"/>
        <v>72891</v>
      </c>
    </row>
    <row r="110" spans="2:13" x14ac:dyDescent="0.15">
      <c r="B110" s="5">
        <v>39</v>
      </c>
      <c r="C110" s="29" t="s">
        <v>80</v>
      </c>
      <c r="D110" s="26">
        <f t="shared" si="6"/>
        <v>143713.18202498864</v>
      </c>
      <c r="E110" s="6">
        <f t="shared" si="6"/>
        <v>15822.778497182655</v>
      </c>
      <c r="F110" s="6">
        <f t="shared" si="6"/>
        <v>32346.708431036292</v>
      </c>
      <c r="G110" s="6">
        <f t="shared" si="6"/>
        <v>53235.064571448573</v>
      </c>
      <c r="H110" s="6">
        <f t="shared" si="6"/>
        <v>20392.687152206629</v>
      </c>
      <c r="I110" s="6">
        <f t="shared" si="6"/>
        <v>50937.554684492352</v>
      </c>
      <c r="J110" s="23">
        <f t="shared" si="6"/>
        <v>13395.994470304133</v>
      </c>
      <c r="K110" s="13">
        <f t="shared" si="6"/>
        <v>51475.63259020754</v>
      </c>
      <c r="L110" s="19">
        <f t="shared" si="6"/>
        <v>367923.60795156268</v>
      </c>
      <c r="M110" s="16">
        <f t="shared" si="4"/>
        <v>114292</v>
      </c>
    </row>
    <row r="111" spans="2:13" x14ac:dyDescent="0.15">
      <c r="B111" s="7">
        <v>40</v>
      </c>
      <c r="C111" s="55" t="s">
        <v>81</v>
      </c>
      <c r="D111" s="56">
        <f t="shared" si="6"/>
        <v>139359.69674457589</v>
      </c>
      <c r="E111" s="8">
        <f t="shared" si="6"/>
        <v>15852.543954892661</v>
      </c>
      <c r="F111" s="8">
        <f t="shared" si="6"/>
        <v>22414.557022306035</v>
      </c>
      <c r="G111" s="8">
        <f t="shared" si="6"/>
        <v>35802.845876907253</v>
      </c>
      <c r="H111" s="8">
        <f t="shared" si="6"/>
        <v>16483.189515591366</v>
      </c>
      <c r="I111" s="8">
        <f t="shared" si="6"/>
        <v>30782.216126635809</v>
      </c>
      <c r="J111" s="57">
        <f t="shared" si="6"/>
        <v>13834.581023677543</v>
      </c>
      <c r="K111" s="58">
        <f t="shared" si="6"/>
        <v>42853.077318703923</v>
      </c>
      <c r="L111" s="59">
        <f t="shared" si="6"/>
        <v>303548.12655961292</v>
      </c>
      <c r="M111" s="60">
        <f t="shared" si="4"/>
        <v>52497</v>
      </c>
    </row>
    <row r="112" spans="2:13" x14ac:dyDescent="0.15">
      <c r="B112" s="32">
        <v>41</v>
      </c>
      <c r="C112" s="33" t="s">
        <v>82</v>
      </c>
      <c r="D112" s="34">
        <f t="shared" si="6"/>
        <v>129269.46348433767</v>
      </c>
      <c r="E112" s="35">
        <f t="shared" si="6"/>
        <v>17325.682645292371</v>
      </c>
      <c r="F112" s="35">
        <f t="shared" si="6"/>
        <v>18515.126481948693</v>
      </c>
      <c r="G112" s="35">
        <f t="shared" si="6"/>
        <v>30700.886378351828</v>
      </c>
      <c r="H112" s="35">
        <f t="shared" si="6"/>
        <v>18799.102458192861</v>
      </c>
      <c r="I112" s="35">
        <f t="shared" si="6"/>
        <v>22886.378351827458</v>
      </c>
      <c r="J112" s="36">
        <f t="shared" si="6"/>
        <v>13674.295027797003</v>
      </c>
      <c r="K112" s="37">
        <f t="shared" si="6"/>
        <v>30291.120587644287</v>
      </c>
      <c r="L112" s="38">
        <f t="shared" si="6"/>
        <v>267787.76038759516</v>
      </c>
      <c r="M112" s="39">
        <f t="shared" si="4"/>
        <v>44789</v>
      </c>
    </row>
    <row r="113" spans="2:13" x14ac:dyDescent="0.15">
      <c r="B113" s="5">
        <v>42</v>
      </c>
      <c r="C113" s="29" t="s">
        <v>83</v>
      </c>
      <c r="D113" s="26">
        <f t="shared" si="6"/>
        <v>208417.7017012838</v>
      </c>
      <c r="E113" s="6">
        <f t="shared" si="6"/>
        <v>22171.824444212503</v>
      </c>
      <c r="F113" s="6">
        <f t="shared" si="6"/>
        <v>883.33681244129002</v>
      </c>
      <c r="G113" s="6">
        <f t="shared" si="6"/>
        <v>32765.812545663292</v>
      </c>
      <c r="H113" s="6">
        <f t="shared" si="6"/>
        <v>17902.515395052709</v>
      </c>
      <c r="I113" s="6">
        <f t="shared" si="6"/>
        <v>23546.602651080262</v>
      </c>
      <c r="J113" s="23">
        <f t="shared" si="6"/>
        <v>0</v>
      </c>
      <c r="K113" s="13">
        <f t="shared" si="6"/>
        <v>52453.501722158442</v>
      </c>
      <c r="L113" s="19">
        <f t="shared" si="6"/>
        <v>358141.29527189228</v>
      </c>
      <c r="M113" s="16">
        <f t="shared" si="4"/>
        <v>38324</v>
      </c>
    </row>
    <row r="114" spans="2:13" x14ac:dyDescent="0.15">
      <c r="B114" s="5">
        <v>43</v>
      </c>
      <c r="C114" s="29" t="s">
        <v>84</v>
      </c>
      <c r="D114" s="26">
        <f t="shared" si="6"/>
        <v>104645.84071842136</v>
      </c>
      <c r="E114" s="6">
        <f t="shared" si="6"/>
        <v>18608.974358974359</v>
      </c>
      <c r="F114" s="6">
        <f t="shared" si="6"/>
        <v>60501.595179014534</v>
      </c>
      <c r="G114" s="6">
        <f t="shared" si="6"/>
        <v>25043.483398322107</v>
      </c>
      <c r="H114" s="6">
        <f t="shared" si="6"/>
        <v>20762.790972468392</v>
      </c>
      <c r="I114" s="6">
        <f t="shared" si="6"/>
        <v>17553.143093465675</v>
      </c>
      <c r="J114" s="23">
        <f t="shared" si="6"/>
        <v>13296.378352829966</v>
      </c>
      <c r="K114" s="13">
        <f t="shared" si="6"/>
        <v>41661.910669975186</v>
      </c>
      <c r="L114" s="19">
        <f t="shared" si="6"/>
        <v>288777.73839064164</v>
      </c>
      <c r="M114" s="16">
        <f t="shared" si="4"/>
        <v>33852</v>
      </c>
    </row>
    <row r="115" spans="2:13" x14ac:dyDescent="0.15">
      <c r="B115" s="5">
        <v>44</v>
      </c>
      <c r="C115" s="29" t="s">
        <v>85</v>
      </c>
      <c r="D115" s="26">
        <f t="shared" si="6"/>
        <v>114570.07901064926</v>
      </c>
      <c r="E115" s="6">
        <f t="shared" si="6"/>
        <v>16310.374441772587</v>
      </c>
      <c r="F115" s="6">
        <f t="shared" si="6"/>
        <v>100779.97251803504</v>
      </c>
      <c r="G115" s="6">
        <f t="shared" si="6"/>
        <v>47216.763998625902</v>
      </c>
      <c r="H115" s="6">
        <f t="shared" si="6"/>
        <v>20743.988320164892</v>
      </c>
      <c r="I115" s="6">
        <f t="shared" si="6"/>
        <v>36763.82686362075</v>
      </c>
      <c r="J115" s="23">
        <f t="shared" si="6"/>
        <v>15336.482308485056</v>
      </c>
      <c r="K115" s="13">
        <f t="shared" si="6"/>
        <v>79923.050498110621</v>
      </c>
      <c r="L115" s="19">
        <f t="shared" si="6"/>
        <v>416308.05565097905</v>
      </c>
      <c r="M115" s="16">
        <f t="shared" si="4"/>
        <v>11644</v>
      </c>
    </row>
    <row r="116" spans="2:13" x14ac:dyDescent="0.15">
      <c r="B116" s="5">
        <v>45</v>
      </c>
      <c r="C116" s="29" t="s">
        <v>86</v>
      </c>
      <c r="D116" s="26">
        <f t="shared" si="6"/>
        <v>166335.32934131735</v>
      </c>
      <c r="E116" s="6">
        <f t="shared" si="6"/>
        <v>19086.931400357182</v>
      </c>
      <c r="F116" s="6">
        <f t="shared" si="6"/>
        <v>16294.516230696501</v>
      </c>
      <c r="G116" s="6">
        <f t="shared" si="6"/>
        <v>43272.244983716781</v>
      </c>
      <c r="H116" s="6">
        <f t="shared" si="6"/>
        <v>21415.852505515286</v>
      </c>
      <c r="I116" s="6">
        <f t="shared" si="6"/>
        <v>32985.187519697451</v>
      </c>
      <c r="J116" s="23">
        <f t="shared" si="6"/>
        <v>14364.534089715306</v>
      </c>
      <c r="K116" s="13">
        <f t="shared" si="6"/>
        <v>44684.000420212207</v>
      </c>
      <c r="L116" s="19">
        <f t="shared" si="6"/>
        <v>344074.06240151275</v>
      </c>
      <c r="M116" s="16">
        <f t="shared" si="4"/>
        <v>19038</v>
      </c>
    </row>
    <row r="117" spans="2:13" x14ac:dyDescent="0.15">
      <c r="B117" s="5">
        <v>46</v>
      </c>
      <c r="C117" s="29" t="s">
        <v>87</v>
      </c>
      <c r="D117" s="26">
        <f t="shared" si="6"/>
        <v>158061.06912647255</v>
      </c>
      <c r="E117" s="6">
        <f t="shared" si="6"/>
        <v>18916.203600800178</v>
      </c>
      <c r="F117" s="6">
        <f t="shared" si="6"/>
        <v>38605.356745943544</v>
      </c>
      <c r="G117" s="6">
        <f t="shared" si="6"/>
        <v>33936.096910424538</v>
      </c>
      <c r="H117" s="6">
        <f t="shared" si="6"/>
        <v>24274.727717270503</v>
      </c>
      <c r="I117" s="6">
        <f t="shared" si="6"/>
        <v>22839.575461213604</v>
      </c>
      <c r="J117" s="23">
        <f t="shared" si="6"/>
        <v>15410.146699266503</v>
      </c>
      <c r="K117" s="13">
        <f t="shared" si="6"/>
        <v>54500.055567903975</v>
      </c>
      <c r="L117" s="19">
        <f t="shared" si="6"/>
        <v>351133.08513002889</v>
      </c>
      <c r="M117" s="16">
        <f t="shared" si="4"/>
        <v>17996</v>
      </c>
    </row>
    <row r="118" spans="2:13" x14ac:dyDescent="0.15">
      <c r="B118" s="5">
        <v>47</v>
      </c>
      <c r="C118" s="29" t="s">
        <v>88</v>
      </c>
      <c r="D118" s="26">
        <f t="shared" si="6"/>
        <v>123029.59641255606</v>
      </c>
      <c r="E118" s="6">
        <f t="shared" si="6"/>
        <v>17490.54974256768</v>
      </c>
      <c r="F118" s="6">
        <f t="shared" si="6"/>
        <v>56328.483640591265</v>
      </c>
      <c r="G118" s="6">
        <f t="shared" si="6"/>
        <v>29057.565188506891</v>
      </c>
      <c r="H118" s="6">
        <f t="shared" si="6"/>
        <v>20843.148978574987</v>
      </c>
      <c r="I118" s="6">
        <f t="shared" si="6"/>
        <v>22734.927752864973</v>
      </c>
      <c r="J118" s="23">
        <f t="shared" si="6"/>
        <v>15566.683275203455</v>
      </c>
      <c r="K118" s="13">
        <f t="shared" si="6"/>
        <v>27029.795714997508</v>
      </c>
      <c r="L118" s="19">
        <f t="shared" si="6"/>
        <v>296514.06743065937</v>
      </c>
      <c r="M118" s="16">
        <f t="shared" si="4"/>
        <v>30105</v>
      </c>
    </row>
    <row r="119" spans="2:13" x14ac:dyDescent="0.15">
      <c r="B119" s="5">
        <v>48</v>
      </c>
      <c r="C119" s="29" t="s">
        <v>89</v>
      </c>
      <c r="D119" s="26">
        <f t="shared" si="6"/>
        <v>167767.56676850302</v>
      </c>
      <c r="E119" s="6">
        <f t="shared" si="6"/>
        <v>20253.671035774121</v>
      </c>
      <c r="F119" s="6">
        <f t="shared" si="6"/>
        <v>44390.805164087906</v>
      </c>
      <c r="G119" s="6">
        <f t="shared" si="6"/>
        <v>25706.415689366317</v>
      </c>
      <c r="H119" s="6">
        <f t="shared" si="6"/>
        <v>19657.731349167243</v>
      </c>
      <c r="I119" s="6">
        <f t="shared" si="6"/>
        <v>22508.672514043559</v>
      </c>
      <c r="J119" s="23">
        <f t="shared" si="6"/>
        <v>16314.723563614862</v>
      </c>
      <c r="K119" s="13">
        <f t="shared" si="6"/>
        <v>45296.442298216221</v>
      </c>
      <c r="L119" s="19">
        <f t="shared" si="6"/>
        <v>345581.30481915839</v>
      </c>
      <c r="M119" s="16">
        <f t="shared" si="4"/>
        <v>20294</v>
      </c>
    </row>
    <row r="120" spans="2:13" x14ac:dyDescent="0.15">
      <c r="B120" s="5">
        <v>49</v>
      </c>
      <c r="C120" s="29" t="s">
        <v>90</v>
      </c>
      <c r="D120" s="26">
        <f t="shared" si="6"/>
        <v>144924.50959933223</v>
      </c>
      <c r="E120" s="6">
        <f t="shared" si="6"/>
        <v>17081.281302170282</v>
      </c>
      <c r="F120" s="6">
        <f t="shared" si="6"/>
        <v>61494.626460767948</v>
      </c>
      <c r="G120" s="6">
        <f t="shared" si="6"/>
        <v>31949.133973288815</v>
      </c>
      <c r="H120" s="6">
        <f t="shared" si="6"/>
        <v>28812.134808013354</v>
      </c>
      <c r="I120" s="6">
        <f t="shared" si="6"/>
        <v>19204.090150250417</v>
      </c>
      <c r="J120" s="23">
        <f t="shared" si="6"/>
        <v>14633.973288814692</v>
      </c>
      <c r="K120" s="13">
        <f t="shared" si="6"/>
        <v>58572.203672787982</v>
      </c>
      <c r="L120" s="19">
        <f t="shared" si="6"/>
        <v>362037.97996661102</v>
      </c>
      <c r="M120" s="16">
        <f t="shared" si="4"/>
        <v>19168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126034.36550426856</v>
      </c>
      <c r="E121" s="6">
        <f t="shared" si="7"/>
        <v>16411.662566922299</v>
      </c>
      <c r="F121" s="6">
        <f t="shared" si="7"/>
        <v>87108.160902908407</v>
      </c>
      <c r="G121" s="6">
        <f t="shared" si="7"/>
        <v>29311.821733468383</v>
      </c>
      <c r="H121" s="6">
        <f t="shared" si="7"/>
        <v>21866.58949500796</v>
      </c>
      <c r="I121" s="6">
        <f t="shared" si="7"/>
        <v>58661.771089567359</v>
      </c>
      <c r="J121" s="23">
        <f t="shared" si="7"/>
        <v>17054.188974099263</v>
      </c>
      <c r="K121" s="13">
        <f t="shared" si="7"/>
        <v>37087.324555057152</v>
      </c>
      <c r="L121" s="19">
        <f t="shared" si="7"/>
        <v>376481.69584720011</v>
      </c>
      <c r="M121" s="16">
        <f t="shared" si="4"/>
        <v>13822</v>
      </c>
    </row>
    <row r="122" spans="2:13" x14ac:dyDescent="0.15">
      <c r="B122" s="5">
        <v>51</v>
      </c>
      <c r="C122" s="29" t="s">
        <v>92</v>
      </c>
      <c r="D122" s="26">
        <f t="shared" si="7"/>
        <v>124047.60631184808</v>
      </c>
      <c r="E122" s="6">
        <f t="shared" si="7"/>
        <v>18913.524115182314</v>
      </c>
      <c r="F122" s="6">
        <f t="shared" si="7"/>
        <v>176405.72345546939</v>
      </c>
      <c r="G122" s="6">
        <f t="shared" si="7"/>
        <v>47524.560934296154</v>
      </c>
      <c r="H122" s="6">
        <f t="shared" si="7"/>
        <v>27135.686903806723</v>
      </c>
      <c r="I122" s="6">
        <f t="shared" si="7"/>
        <v>52944.102701257019</v>
      </c>
      <c r="J122" s="23">
        <f t="shared" si="7"/>
        <v>17827.761433538381</v>
      </c>
      <c r="K122" s="13">
        <f t="shared" si="7"/>
        <v>60584.291700098067</v>
      </c>
      <c r="L122" s="19">
        <f t="shared" si="7"/>
        <v>507555.49612195772</v>
      </c>
      <c r="M122" s="16">
        <f t="shared" si="4"/>
        <v>11217</v>
      </c>
    </row>
    <row r="123" spans="2:13" x14ac:dyDescent="0.15">
      <c r="B123" s="5">
        <v>52</v>
      </c>
      <c r="C123" s="29" t="s">
        <v>93</v>
      </c>
      <c r="D123" s="26">
        <f t="shared" si="7"/>
        <v>138972.84306657052</v>
      </c>
      <c r="E123" s="6">
        <f t="shared" si="7"/>
        <v>17433.309300648882</v>
      </c>
      <c r="F123" s="6">
        <f t="shared" si="7"/>
        <v>117434.63109829368</v>
      </c>
      <c r="G123" s="6">
        <f t="shared" si="7"/>
        <v>30691.660658495555</v>
      </c>
      <c r="H123" s="6">
        <f t="shared" si="7"/>
        <v>22143.354962749338</v>
      </c>
      <c r="I123" s="6">
        <f t="shared" si="7"/>
        <v>30403.388608507572</v>
      </c>
      <c r="J123" s="23">
        <f t="shared" si="7"/>
        <v>17509.853400624848</v>
      </c>
      <c r="K123" s="13">
        <f t="shared" si="7"/>
        <v>52259.312665224708</v>
      </c>
      <c r="L123" s="19">
        <f t="shared" si="7"/>
        <v>409338.50036049029</v>
      </c>
      <c r="M123" s="16">
        <f t="shared" si="4"/>
        <v>8322</v>
      </c>
    </row>
    <row r="124" spans="2:13" x14ac:dyDescent="0.15">
      <c r="B124" s="5">
        <v>53</v>
      </c>
      <c r="C124" s="29" t="s">
        <v>94</v>
      </c>
      <c r="D124" s="26">
        <f t="shared" si="7"/>
        <v>110139.50163398693</v>
      </c>
      <c r="E124" s="6">
        <f t="shared" si="7"/>
        <v>19071.180555555555</v>
      </c>
      <c r="F124" s="6">
        <f t="shared" si="7"/>
        <v>155738.05147058822</v>
      </c>
      <c r="G124" s="6">
        <f t="shared" si="7"/>
        <v>34934.640522875816</v>
      </c>
      <c r="H124" s="6">
        <f t="shared" si="7"/>
        <v>27414.522058823528</v>
      </c>
      <c r="I124" s="6">
        <f t="shared" si="7"/>
        <v>21129.084967320261</v>
      </c>
      <c r="J124" s="23">
        <f t="shared" si="7"/>
        <v>14838.235294117647</v>
      </c>
      <c r="K124" s="13">
        <f t="shared" si="7"/>
        <v>53554.125816993466</v>
      </c>
      <c r="L124" s="19">
        <f t="shared" si="7"/>
        <v>421981.10702614381</v>
      </c>
      <c r="M124" s="16">
        <f t="shared" si="4"/>
        <v>9792</v>
      </c>
    </row>
    <row r="125" spans="2:13" x14ac:dyDescent="0.15">
      <c r="B125" s="5">
        <v>54</v>
      </c>
      <c r="C125" s="29" t="s">
        <v>95</v>
      </c>
      <c r="D125" s="26">
        <f t="shared" si="7"/>
        <v>114530.30939381213</v>
      </c>
      <c r="E125" s="6">
        <f t="shared" si="7"/>
        <v>18058.658826823463</v>
      </c>
      <c r="F125" s="6">
        <f t="shared" si="7"/>
        <v>166900.32199356012</v>
      </c>
      <c r="G125" s="6">
        <f t="shared" si="7"/>
        <v>39168.416631667365</v>
      </c>
      <c r="H125" s="6">
        <f t="shared" si="7"/>
        <v>27082.458350832982</v>
      </c>
      <c r="I125" s="6">
        <f t="shared" si="7"/>
        <v>42956.320873582532</v>
      </c>
      <c r="J125" s="23">
        <f t="shared" si="7"/>
        <v>16580.848383032338</v>
      </c>
      <c r="K125" s="13">
        <f t="shared" si="7"/>
        <v>63446.731065378692</v>
      </c>
      <c r="L125" s="19">
        <f t="shared" si="7"/>
        <v>472143.21713565727</v>
      </c>
      <c r="M125" s="16">
        <f t="shared" si="4"/>
        <v>7143</v>
      </c>
    </row>
    <row r="126" spans="2:13" x14ac:dyDescent="0.15">
      <c r="B126" s="5">
        <v>55</v>
      </c>
      <c r="C126" s="29" t="s">
        <v>96</v>
      </c>
      <c r="D126" s="26">
        <f t="shared" si="7"/>
        <v>111581.500812869</v>
      </c>
      <c r="E126" s="6">
        <f t="shared" si="7"/>
        <v>19053.478223667324</v>
      </c>
      <c r="F126" s="6">
        <f t="shared" si="7"/>
        <v>244242.74835287072</v>
      </c>
      <c r="G126" s="6">
        <f t="shared" si="7"/>
        <v>33699.152904937109</v>
      </c>
      <c r="H126" s="6">
        <f t="shared" si="7"/>
        <v>37663.814494737744</v>
      </c>
      <c r="I126" s="6">
        <f t="shared" si="7"/>
        <v>85345.683237785575</v>
      </c>
      <c r="J126" s="23">
        <f t="shared" si="7"/>
        <v>16867.887396252245</v>
      </c>
      <c r="K126" s="13">
        <f t="shared" si="7"/>
        <v>83918.028578762722</v>
      </c>
      <c r="L126" s="19">
        <f t="shared" si="7"/>
        <v>615504.40660563018</v>
      </c>
      <c r="M126" s="16">
        <f t="shared" si="4"/>
        <v>11687</v>
      </c>
    </row>
    <row r="127" spans="2:13" x14ac:dyDescent="0.15">
      <c r="B127" s="5">
        <v>56</v>
      </c>
      <c r="C127" s="29" t="s">
        <v>97</v>
      </c>
      <c r="D127" s="26">
        <f t="shared" si="7"/>
        <v>86552.603613177474</v>
      </c>
      <c r="E127" s="6">
        <f t="shared" si="7"/>
        <v>16998.22883457315</v>
      </c>
      <c r="F127" s="6">
        <f t="shared" si="7"/>
        <v>399266.02904711303</v>
      </c>
      <c r="G127" s="6">
        <f t="shared" si="7"/>
        <v>23628.409493446688</v>
      </c>
      <c r="H127" s="6">
        <f t="shared" si="7"/>
        <v>40943.322706340776</v>
      </c>
      <c r="I127" s="6">
        <f t="shared" si="7"/>
        <v>19518.243003896565</v>
      </c>
      <c r="J127" s="23">
        <f t="shared" si="7"/>
        <v>19518.243003896565</v>
      </c>
      <c r="K127" s="13">
        <f t="shared" si="7"/>
        <v>178663.47856889834</v>
      </c>
      <c r="L127" s="19">
        <f t="shared" si="7"/>
        <v>765570.31526744599</v>
      </c>
      <c r="M127" s="16">
        <f t="shared" si="4"/>
        <v>2823</v>
      </c>
    </row>
    <row r="128" spans="2:13" x14ac:dyDescent="0.15">
      <c r="B128" s="5">
        <v>57</v>
      </c>
      <c r="C128" s="29" t="s">
        <v>98</v>
      </c>
      <c r="D128" s="26">
        <f t="shared" si="7"/>
        <v>159671.74416533048</v>
      </c>
      <c r="E128" s="6">
        <f t="shared" si="7"/>
        <v>19449.403171209691</v>
      </c>
      <c r="F128" s="6">
        <f t="shared" si="7"/>
        <v>73282.558346695165</v>
      </c>
      <c r="G128" s="6">
        <f t="shared" si="7"/>
        <v>36323.534651701404</v>
      </c>
      <c r="H128" s="6">
        <f t="shared" si="7"/>
        <v>26669.784429004099</v>
      </c>
      <c r="I128" s="6">
        <f t="shared" si="7"/>
        <v>37395.332264386248</v>
      </c>
      <c r="J128" s="23">
        <f t="shared" si="7"/>
        <v>18385.889898450027</v>
      </c>
      <c r="K128" s="13">
        <f t="shared" si="7"/>
        <v>97034.206306787819</v>
      </c>
      <c r="L128" s="19">
        <f t="shared" si="7"/>
        <v>449826.56333511492</v>
      </c>
      <c r="M128" s="16">
        <f t="shared" si="4"/>
        <v>11226</v>
      </c>
    </row>
    <row r="129" spans="2:13" x14ac:dyDescent="0.15">
      <c r="B129" s="5">
        <v>58</v>
      </c>
      <c r="C129" s="29" t="s">
        <v>99</v>
      </c>
      <c r="D129" s="26">
        <f t="shared" si="7"/>
        <v>128697.6557365077</v>
      </c>
      <c r="E129" s="6">
        <f t="shared" si="7"/>
        <v>18540.349083473309</v>
      </c>
      <c r="F129" s="6">
        <f t="shared" si="7"/>
        <v>132882.93288541591</v>
      </c>
      <c r="G129" s="6">
        <f t="shared" si="7"/>
        <v>27960.490761703059</v>
      </c>
      <c r="H129" s="6">
        <f t="shared" si="7"/>
        <v>20794.639596874316</v>
      </c>
      <c r="I129" s="6">
        <f t="shared" si="7"/>
        <v>88957.861681150956</v>
      </c>
      <c r="J129" s="23">
        <f t="shared" si="7"/>
        <v>0</v>
      </c>
      <c r="K129" s="13">
        <f t="shared" si="7"/>
        <v>86789.746585846777</v>
      </c>
      <c r="L129" s="19">
        <f t="shared" si="7"/>
        <v>504623.67633097206</v>
      </c>
      <c r="M129" s="16">
        <f t="shared" si="4"/>
        <v>13693</v>
      </c>
    </row>
    <row r="130" spans="2:13" x14ac:dyDescent="0.15">
      <c r="B130" s="5">
        <v>59</v>
      </c>
      <c r="C130" s="29" t="s">
        <v>100</v>
      </c>
      <c r="D130" s="26">
        <f t="shared" si="7"/>
        <v>126994.7652386152</v>
      </c>
      <c r="E130" s="6">
        <f t="shared" si="7"/>
        <v>17097.212409274842</v>
      </c>
      <c r="F130" s="6">
        <f t="shared" si="7"/>
        <v>35030.894726700491</v>
      </c>
      <c r="G130" s="6">
        <f t="shared" si="7"/>
        <v>40750.497784058061</v>
      </c>
      <c r="H130" s="6">
        <f t="shared" si="7"/>
        <v>21988.470678913225</v>
      </c>
      <c r="I130" s="6">
        <f t="shared" si="7"/>
        <v>18581.797161025115</v>
      </c>
      <c r="J130" s="23">
        <f t="shared" si="7"/>
        <v>13327.76671590982</v>
      </c>
      <c r="K130" s="13">
        <f t="shared" si="7"/>
        <v>66935.834029160513</v>
      </c>
      <c r="L130" s="19">
        <f t="shared" si="7"/>
        <v>327379.47202774743</v>
      </c>
      <c r="M130" s="16">
        <f t="shared" si="4"/>
        <v>31138</v>
      </c>
    </row>
    <row r="131" spans="2:13" x14ac:dyDescent="0.15">
      <c r="B131" s="5">
        <v>60</v>
      </c>
      <c r="C131" s="29" t="s">
        <v>101</v>
      </c>
      <c r="D131" s="26">
        <f t="shared" si="7"/>
        <v>148557.2661742458</v>
      </c>
      <c r="E131" s="6">
        <f t="shared" si="7"/>
        <v>18502.031977692743</v>
      </c>
      <c r="F131" s="6">
        <f t="shared" si="7"/>
        <v>32277.327875174276</v>
      </c>
      <c r="G131" s="6">
        <f t="shared" si="7"/>
        <v>31959.716413040253</v>
      </c>
      <c r="H131" s="6">
        <f t="shared" si="7"/>
        <v>26312.835572958382</v>
      </c>
      <c r="I131" s="6">
        <f t="shared" si="7"/>
        <v>34323.544243718665</v>
      </c>
      <c r="J131" s="23">
        <f t="shared" si="7"/>
        <v>17106.612085076089</v>
      </c>
      <c r="K131" s="13">
        <f t="shared" si="7"/>
        <v>49512.266025926256</v>
      </c>
      <c r="L131" s="19">
        <f t="shared" si="7"/>
        <v>341444.98828275636</v>
      </c>
      <c r="M131" s="16">
        <f t="shared" si="4"/>
        <v>33711</v>
      </c>
    </row>
    <row r="132" spans="2:13" x14ac:dyDescent="0.15">
      <c r="B132" s="5">
        <v>61</v>
      </c>
      <c r="C132" s="29" t="s">
        <v>102</v>
      </c>
      <c r="D132" s="26">
        <f t="shared" si="7"/>
        <v>110406.28207760214</v>
      </c>
      <c r="E132" s="6">
        <f t="shared" si="7"/>
        <v>15353.25688476992</v>
      </c>
      <c r="F132" s="6">
        <f t="shared" si="7"/>
        <v>60727.629996773911</v>
      </c>
      <c r="G132" s="6">
        <f t="shared" si="7"/>
        <v>27962.987946153622</v>
      </c>
      <c r="H132" s="6">
        <f t="shared" si="7"/>
        <v>18006.188227703318</v>
      </c>
      <c r="I132" s="6">
        <f t="shared" si="7"/>
        <v>17639.440419978298</v>
      </c>
      <c r="J132" s="23">
        <f t="shared" si="7"/>
        <v>13231.427984866705</v>
      </c>
      <c r="K132" s="13">
        <f t="shared" si="7"/>
        <v>53289.908203067716</v>
      </c>
      <c r="L132" s="19">
        <f t="shared" si="7"/>
        <v>303385.69375604892</v>
      </c>
      <c r="M132" s="16">
        <f t="shared" si="4"/>
        <v>34097</v>
      </c>
    </row>
    <row r="133" spans="2:13" x14ac:dyDescent="0.15">
      <c r="B133" s="5">
        <v>62</v>
      </c>
      <c r="C133" s="29" t="s">
        <v>103</v>
      </c>
      <c r="D133" s="26">
        <f t="shared" si="7"/>
        <v>118598.22239953898</v>
      </c>
      <c r="E133" s="6">
        <f t="shared" si="7"/>
        <v>17254.582529866791</v>
      </c>
      <c r="F133" s="6">
        <f t="shared" si="7"/>
        <v>36714.364873550992</v>
      </c>
      <c r="G133" s="6">
        <f t="shared" si="7"/>
        <v>23266.396258616485</v>
      </c>
      <c r="H133" s="6">
        <f t="shared" si="7"/>
        <v>17188.88667242946</v>
      </c>
      <c r="I133" s="6">
        <f t="shared" si="7"/>
        <v>23778.176740474766</v>
      </c>
      <c r="J133" s="23">
        <f t="shared" si="7"/>
        <v>14229.669525899328</v>
      </c>
      <c r="K133" s="13">
        <f t="shared" si="7"/>
        <v>38233.03854422945</v>
      </c>
      <c r="L133" s="19">
        <f t="shared" si="7"/>
        <v>275033.6680187069</v>
      </c>
      <c r="M133" s="16">
        <f t="shared" si="4"/>
        <v>45117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105836.49906890131</v>
      </c>
      <c r="E134" s="12">
        <f t="shared" si="7"/>
        <v>16673.844591163026</v>
      </c>
      <c r="F134" s="12">
        <f t="shared" si="7"/>
        <v>59388.623666835956</v>
      </c>
      <c r="G134" s="12">
        <f t="shared" si="7"/>
        <v>29210.970035551039</v>
      </c>
      <c r="H134" s="12">
        <f t="shared" si="7"/>
        <v>18800.575588285086</v>
      </c>
      <c r="I134" s="12">
        <f t="shared" si="7"/>
        <v>15576.637887252413</v>
      </c>
      <c r="J134" s="24">
        <f t="shared" si="7"/>
        <v>13738.141188420517</v>
      </c>
      <c r="K134" s="14">
        <f t="shared" si="7"/>
        <v>45775.825292026406</v>
      </c>
      <c r="L134" s="20">
        <f t="shared" si="7"/>
        <v>291262.97613001522</v>
      </c>
      <c r="M134" s="17">
        <f t="shared" si="4"/>
        <v>29535</v>
      </c>
    </row>
    <row r="135" spans="2:13" ht="12.75" thickTop="1" x14ac:dyDescent="0.15">
      <c r="B135" s="9"/>
      <c r="C135" s="31" t="s">
        <v>105</v>
      </c>
      <c r="D135" s="28">
        <f t="shared" si="7"/>
        <v>157552.63953366061</v>
      </c>
      <c r="E135" s="10">
        <f t="shared" si="7"/>
        <v>17106.296378831896</v>
      </c>
      <c r="F135" s="10">
        <f t="shared" si="7"/>
        <v>19506.496425244615</v>
      </c>
      <c r="G135" s="10">
        <f t="shared" si="7"/>
        <v>53414.66362706729</v>
      </c>
      <c r="H135" s="10">
        <f t="shared" si="7"/>
        <v>18551.940360739609</v>
      </c>
      <c r="I135" s="10">
        <f t="shared" si="7"/>
        <v>27589.630905015503</v>
      </c>
      <c r="J135" s="25">
        <f t="shared" si="7"/>
        <v>10049.960500389845</v>
      </c>
      <c r="K135" s="15">
        <f t="shared" si="7"/>
        <v>49692.20206666732</v>
      </c>
      <c r="L135" s="21">
        <f t="shared" si="7"/>
        <v>343413.86929722683</v>
      </c>
      <c r="M135" s="18">
        <f t="shared" si="4"/>
        <v>7377288</v>
      </c>
    </row>
    <row r="137" spans="2:13" s="131" customFormat="1" ht="13.5" x14ac:dyDescent="0.15">
      <c r="B137" s="132" t="str">
        <f>+$B$1</f>
        <v>平成３０年度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3</v>
      </c>
      <c r="E140" s="50">
        <f t="shared" ref="E140:M140" si="8">RANK(E72,E$72:E$134)</f>
        <v>26</v>
      </c>
      <c r="F140" s="50">
        <f t="shared" si="8"/>
        <v>56</v>
      </c>
      <c r="G140" s="50">
        <f t="shared" si="8"/>
        <v>1</v>
      </c>
      <c r="H140" s="50">
        <f t="shared" si="8"/>
        <v>63</v>
      </c>
      <c r="I140" s="50">
        <f t="shared" si="8"/>
        <v>7</v>
      </c>
      <c r="J140" s="51">
        <f t="shared" si="8"/>
        <v>53</v>
      </c>
      <c r="K140" s="52">
        <f t="shared" si="8"/>
        <v>16</v>
      </c>
      <c r="L140" s="53">
        <f t="shared" si="8"/>
        <v>9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8</v>
      </c>
      <c r="E141" s="6">
        <f t="shared" si="9"/>
        <v>25</v>
      </c>
      <c r="F141" s="6">
        <f t="shared" si="9"/>
        <v>58</v>
      </c>
      <c r="G141" s="6">
        <f t="shared" si="9"/>
        <v>20</v>
      </c>
      <c r="H141" s="6">
        <f t="shared" si="9"/>
        <v>55</v>
      </c>
      <c r="I141" s="6">
        <f t="shared" si="9"/>
        <v>24</v>
      </c>
      <c r="J141" s="23">
        <f t="shared" si="9"/>
        <v>56</v>
      </c>
      <c r="K141" s="13">
        <f t="shared" si="9"/>
        <v>48</v>
      </c>
      <c r="L141" s="19">
        <f t="shared" si="9"/>
        <v>39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15</v>
      </c>
      <c r="E142" s="6">
        <f t="shared" si="9"/>
        <v>10</v>
      </c>
      <c r="F142" s="6">
        <f t="shared" si="9"/>
        <v>38</v>
      </c>
      <c r="G142" s="6">
        <f t="shared" si="9"/>
        <v>21</v>
      </c>
      <c r="H142" s="6">
        <f t="shared" si="9"/>
        <v>18</v>
      </c>
      <c r="I142" s="6">
        <f t="shared" si="9"/>
        <v>54</v>
      </c>
      <c r="J142" s="23">
        <f t="shared" si="9"/>
        <v>57</v>
      </c>
      <c r="K142" s="13">
        <f t="shared" si="9"/>
        <v>13</v>
      </c>
      <c r="L142" s="19">
        <f t="shared" si="9"/>
        <v>22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11</v>
      </c>
      <c r="E143" s="6">
        <f t="shared" si="9"/>
        <v>55</v>
      </c>
      <c r="F143" s="6">
        <f t="shared" si="9"/>
        <v>54</v>
      </c>
      <c r="G143" s="6">
        <f t="shared" si="9"/>
        <v>4</v>
      </c>
      <c r="H143" s="6">
        <f t="shared" si="9"/>
        <v>60</v>
      </c>
      <c r="I143" s="6">
        <f t="shared" si="9"/>
        <v>46</v>
      </c>
      <c r="J143" s="23">
        <f t="shared" si="9"/>
        <v>52</v>
      </c>
      <c r="K143" s="13">
        <f t="shared" si="9"/>
        <v>37</v>
      </c>
      <c r="L143" s="19">
        <f t="shared" si="9"/>
        <v>35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46</v>
      </c>
      <c r="E144" s="6">
        <f t="shared" si="9"/>
        <v>19</v>
      </c>
      <c r="F144" s="6">
        <f t="shared" si="9"/>
        <v>18</v>
      </c>
      <c r="G144" s="6">
        <f t="shared" si="9"/>
        <v>30</v>
      </c>
      <c r="H144" s="6">
        <f t="shared" si="9"/>
        <v>27</v>
      </c>
      <c r="I144" s="6">
        <f t="shared" si="9"/>
        <v>40</v>
      </c>
      <c r="J144" s="23">
        <f t="shared" si="9"/>
        <v>27</v>
      </c>
      <c r="K144" s="13">
        <f t="shared" si="9"/>
        <v>50</v>
      </c>
      <c r="L144" s="19">
        <f t="shared" si="9"/>
        <v>36</v>
      </c>
      <c r="M144" s="16">
        <f t="shared" si="9"/>
        <v>26</v>
      </c>
    </row>
    <row r="145" spans="2:13" x14ac:dyDescent="0.15">
      <c r="B145" s="5" t="s">
        <v>14</v>
      </c>
      <c r="C145" s="29" t="s">
        <v>15</v>
      </c>
      <c r="D145" s="26">
        <f t="shared" si="9"/>
        <v>34</v>
      </c>
      <c r="E145" s="6">
        <f t="shared" si="9"/>
        <v>13</v>
      </c>
      <c r="F145" s="6">
        <f t="shared" si="9"/>
        <v>8</v>
      </c>
      <c r="G145" s="6">
        <f t="shared" si="9"/>
        <v>26</v>
      </c>
      <c r="H145" s="6">
        <f t="shared" si="9"/>
        <v>6</v>
      </c>
      <c r="I145" s="6">
        <f t="shared" si="9"/>
        <v>5</v>
      </c>
      <c r="J145" s="23">
        <f t="shared" si="9"/>
        <v>31</v>
      </c>
      <c r="K145" s="13">
        <f t="shared" si="9"/>
        <v>4</v>
      </c>
      <c r="L145" s="19">
        <f t="shared" si="9"/>
        <v>5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16</v>
      </c>
      <c r="E146" s="6">
        <f t="shared" si="9"/>
        <v>43</v>
      </c>
      <c r="F146" s="6">
        <f t="shared" si="9"/>
        <v>57</v>
      </c>
      <c r="G146" s="6">
        <f t="shared" si="9"/>
        <v>12</v>
      </c>
      <c r="H146" s="6">
        <f t="shared" si="9"/>
        <v>48</v>
      </c>
      <c r="I146" s="6">
        <f t="shared" si="9"/>
        <v>50</v>
      </c>
      <c r="J146" s="23">
        <f t="shared" si="9"/>
        <v>55</v>
      </c>
      <c r="K146" s="13">
        <f t="shared" si="9"/>
        <v>44</v>
      </c>
      <c r="L146" s="19">
        <f t="shared" si="9"/>
        <v>46</v>
      </c>
      <c r="M146" s="16">
        <f t="shared" si="9"/>
        <v>4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29</v>
      </c>
      <c r="F147" s="6">
        <f t="shared" si="9"/>
        <v>24</v>
      </c>
      <c r="G147" s="6">
        <f t="shared" si="9"/>
        <v>28</v>
      </c>
      <c r="H147" s="6">
        <f t="shared" si="9"/>
        <v>44</v>
      </c>
      <c r="I147" s="6">
        <f t="shared" si="9"/>
        <v>19</v>
      </c>
      <c r="J147" s="23">
        <f t="shared" si="9"/>
        <v>7</v>
      </c>
      <c r="K147" s="13">
        <f t="shared" si="9"/>
        <v>26</v>
      </c>
      <c r="L147" s="19">
        <f t="shared" si="9"/>
        <v>19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38</v>
      </c>
      <c r="E148" s="6">
        <f t="shared" si="9"/>
        <v>23</v>
      </c>
      <c r="F148" s="6">
        <f t="shared" si="9"/>
        <v>20</v>
      </c>
      <c r="G148" s="6">
        <f t="shared" si="9"/>
        <v>24</v>
      </c>
      <c r="H148" s="6">
        <f t="shared" si="9"/>
        <v>20</v>
      </c>
      <c r="I148" s="6">
        <f t="shared" si="9"/>
        <v>26</v>
      </c>
      <c r="J148" s="23">
        <f t="shared" si="9"/>
        <v>39</v>
      </c>
      <c r="K148" s="13">
        <f t="shared" si="9"/>
        <v>7</v>
      </c>
      <c r="L148" s="19">
        <f t="shared" si="9"/>
        <v>14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24</v>
      </c>
      <c r="E149" s="6">
        <f t="shared" si="9"/>
        <v>16</v>
      </c>
      <c r="F149" s="6">
        <f t="shared" si="9"/>
        <v>19</v>
      </c>
      <c r="G149" s="6">
        <f t="shared" si="9"/>
        <v>14</v>
      </c>
      <c r="H149" s="6">
        <f t="shared" si="9"/>
        <v>11</v>
      </c>
      <c r="I149" s="6">
        <f t="shared" si="9"/>
        <v>23</v>
      </c>
      <c r="J149" s="23">
        <f t="shared" si="9"/>
        <v>19</v>
      </c>
      <c r="K149" s="13">
        <f t="shared" si="9"/>
        <v>22</v>
      </c>
      <c r="L149" s="19">
        <f t="shared" si="9"/>
        <v>16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22</v>
      </c>
      <c r="E150" s="6">
        <f t="shared" si="9"/>
        <v>15</v>
      </c>
      <c r="F150" s="6">
        <f t="shared" si="9"/>
        <v>42</v>
      </c>
      <c r="G150" s="6">
        <f t="shared" si="9"/>
        <v>16</v>
      </c>
      <c r="H150" s="6">
        <f t="shared" si="9"/>
        <v>13</v>
      </c>
      <c r="I150" s="6">
        <f t="shared" si="9"/>
        <v>25</v>
      </c>
      <c r="J150" s="23">
        <f t="shared" si="9"/>
        <v>42</v>
      </c>
      <c r="K150" s="13">
        <f t="shared" si="9"/>
        <v>18</v>
      </c>
      <c r="L150" s="19">
        <f t="shared" si="9"/>
        <v>29</v>
      </c>
      <c r="M150" s="16">
        <f t="shared" si="9"/>
        <v>24</v>
      </c>
    </row>
    <row r="151" spans="2:13" x14ac:dyDescent="0.15">
      <c r="B151" s="5" t="s">
        <v>26</v>
      </c>
      <c r="C151" s="29" t="s">
        <v>27</v>
      </c>
      <c r="D151" s="26">
        <f t="shared" si="9"/>
        <v>54</v>
      </c>
      <c r="E151" s="6">
        <f t="shared" si="9"/>
        <v>53</v>
      </c>
      <c r="F151" s="6">
        <f t="shared" si="9"/>
        <v>28</v>
      </c>
      <c r="G151" s="6">
        <f t="shared" si="9"/>
        <v>9</v>
      </c>
      <c r="H151" s="6">
        <f t="shared" si="9"/>
        <v>37</v>
      </c>
      <c r="I151" s="6">
        <f t="shared" si="9"/>
        <v>27</v>
      </c>
      <c r="J151" s="23">
        <f t="shared" si="9"/>
        <v>12</v>
      </c>
      <c r="K151" s="13">
        <f t="shared" si="9"/>
        <v>54</v>
      </c>
      <c r="L151" s="19">
        <f t="shared" si="9"/>
        <v>44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27</v>
      </c>
      <c r="E152" s="6">
        <f t="shared" si="9"/>
        <v>9</v>
      </c>
      <c r="F152" s="6">
        <f t="shared" si="9"/>
        <v>48</v>
      </c>
      <c r="G152" s="6">
        <f t="shared" si="9"/>
        <v>41</v>
      </c>
      <c r="H152" s="6">
        <f t="shared" si="9"/>
        <v>54</v>
      </c>
      <c r="I152" s="6">
        <f t="shared" si="9"/>
        <v>58</v>
      </c>
      <c r="J152" s="23">
        <f t="shared" si="9"/>
        <v>46</v>
      </c>
      <c r="K152" s="13">
        <f t="shared" si="9"/>
        <v>35</v>
      </c>
      <c r="L152" s="19">
        <f t="shared" si="9"/>
        <v>55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32</v>
      </c>
      <c r="E153" s="6">
        <f t="shared" si="9"/>
        <v>21</v>
      </c>
      <c r="F153" s="6">
        <f t="shared" si="9"/>
        <v>30</v>
      </c>
      <c r="G153" s="6">
        <f t="shared" si="9"/>
        <v>39</v>
      </c>
      <c r="H153" s="6">
        <f t="shared" si="9"/>
        <v>25</v>
      </c>
      <c r="I153" s="6">
        <f t="shared" si="9"/>
        <v>21</v>
      </c>
      <c r="J153" s="23">
        <f t="shared" si="9"/>
        <v>25</v>
      </c>
      <c r="K153" s="13">
        <f t="shared" si="9"/>
        <v>12</v>
      </c>
      <c r="L153" s="19">
        <f t="shared" si="9"/>
        <v>25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49</v>
      </c>
      <c r="E154" s="72">
        <f t="shared" si="9"/>
        <v>54</v>
      </c>
      <c r="F154" s="72">
        <f t="shared" si="9"/>
        <v>17</v>
      </c>
      <c r="G154" s="72">
        <f t="shared" si="9"/>
        <v>38</v>
      </c>
      <c r="H154" s="72">
        <f t="shared" si="9"/>
        <v>31</v>
      </c>
      <c r="I154" s="72">
        <f t="shared" si="9"/>
        <v>45</v>
      </c>
      <c r="J154" s="73">
        <f t="shared" si="9"/>
        <v>24</v>
      </c>
      <c r="K154" s="74">
        <f t="shared" si="9"/>
        <v>38</v>
      </c>
      <c r="L154" s="75">
        <f t="shared" si="9"/>
        <v>38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40</v>
      </c>
      <c r="E155" s="6">
        <f t="shared" si="9"/>
        <v>24</v>
      </c>
      <c r="F155" s="6">
        <f t="shared" si="9"/>
        <v>22</v>
      </c>
      <c r="G155" s="6">
        <f t="shared" si="9"/>
        <v>17</v>
      </c>
      <c r="H155" s="6">
        <f t="shared" si="9"/>
        <v>12</v>
      </c>
      <c r="I155" s="6">
        <f t="shared" si="9"/>
        <v>15</v>
      </c>
      <c r="J155" s="23">
        <f t="shared" si="9"/>
        <v>51</v>
      </c>
      <c r="K155" s="13">
        <f t="shared" si="9"/>
        <v>21</v>
      </c>
      <c r="L155" s="19">
        <f t="shared" si="9"/>
        <v>21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39</v>
      </c>
      <c r="E156" s="72">
        <f t="shared" si="9"/>
        <v>44</v>
      </c>
      <c r="F156" s="72">
        <f t="shared" si="9"/>
        <v>50</v>
      </c>
      <c r="G156" s="72">
        <f t="shared" si="9"/>
        <v>36</v>
      </c>
      <c r="H156" s="72">
        <f t="shared" si="9"/>
        <v>57</v>
      </c>
      <c r="I156" s="72">
        <f t="shared" si="9"/>
        <v>47</v>
      </c>
      <c r="J156" s="73">
        <f t="shared" si="9"/>
        <v>50</v>
      </c>
      <c r="K156" s="74">
        <f t="shared" si="9"/>
        <v>63</v>
      </c>
      <c r="L156" s="75">
        <f t="shared" si="9"/>
        <v>62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20</v>
      </c>
      <c r="E157" s="6">
        <f t="shared" si="10"/>
        <v>48</v>
      </c>
      <c r="F157" s="6">
        <f t="shared" si="10"/>
        <v>51</v>
      </c>
      <c r="G157" s="6">
        <f t="shared" si="10"/>
        <v>19</v>
      </c>
      <c r="H157" s="6">
        <f t="shared" si="10"/>
        <v>58</v>
      </c>
      <c r="I157" s="6">
        <f t="shared" si="10"/>
        <v>44</v>
      </c>
      <c r="J157" s="23">
        <f t="shared" si="10"/>
        <v>44</v>
      </c>
      <c r="K157" s="13">
        <f t="shared" si="10"/>
        <v>53</v>
      </c>
      <c r="L157" s="19">
        <f t="shared" si="10"/>
        <v>54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31</v>
      </c>
      <c r="E158" s="6">
        <f t="shared" si="10"/>
        <v>42</v>
      </c>
      <c r="F158" s="6">
        <f t="shared" si="10"/>
        <v>53</v>
      </c>
      <c r="G158" s="6">
        <f t="shared" si="10"/>
        <v>22</v>
      </c>
      <c r="H158" s="6">
        <f t="shared" si="10"/>
        <v>59</v>
      </c>
      <c r="I158" s="6">
        <f t="shared" si="10"/>
        <v>51</v>
      </c>
      <c r="J158" s="23">
        <f t="shared" si="10"/>
        <v>43</v>
      </c>
      <c r="K158" s="13">
        <f t="shared" si="10"/>
        <v>32</v>
      </c>
      <c r="L158" s="19">
        <f t="shared" si="10"/>
        <v>52</v>
      </c>
      <c r="M158" s="16">
        <f t="shared" si="10"/>
        <v>5</v>
      </c>
    </row>
    <row r="159" spans="2:13" x14ac:dyDescent="0.15">
      <c r="B159" s="5" t="s">
        <v>42</v>
      </c>
      <c r="C159" s="29" t="s">
        <v>43</v>
      </c>
      <c r="D159" s="26">
        <f t="shared" si="10"/>
        <v>14</v>
      </c>
      <c r="E159" s="6">
        <f t="shared" si="10"/>
        <v>58</v>
      </c>
      <c r="F159" s="6">
        <f t="shared" si="10"/>
        <v>45</v>
      </c>
      <c r="G159" s="6">
        <f t="shared" si="10"/>
        <v>5</v>
      </c>
      <c r="H159" s="6">
        <f t="shared" si="10"/>
        <v>53</v>
      </c>
      <c r="I159" s="6">
        <f t="shared" si="10"/>
        <v>61</v>
      </c>
      <c r="J159" s="23">
        <f t="shared" si="10"/>
        <v>41</v>
      </c>
      <c r="K159" s="13">
        <f t="shared" si="10"/>
        <v>31</v>
      </c>
      <c r="L159" s="19">
        <f t="shared" si="10"/>
        <v>33</v>
      </c>
      <c r="M159" s="16">
        <f t="shared" si="10"/>
        <v>31</v>
      </c>
    </row>
    <row r="160" spans="2:13" x14ac:dyDescent="0.15">
      <c r="B160" s="5" t="s">
        <v>44</v>
      </c>
      <c r="C160" s="29" t="s">
        <v>45</v>
      </c>
      <c r="D160" s="26">
        <f t="shared" si="10"/>
        <v>2</v>
      </c>
      <c r="E160" s="6">
        <f t="shared" si="10"/>
        <v>17</v>
      </c>
      <c r="F160" s="6">
        <f t="shared" si="10"/>
        <v>63</v>
      </c>
      <c r="G160" s="6">
        <f t="shared" si="10"/>
        <v>2</v>
      </c>
      <c r="H160" s="6">
        <f t="shared" si="10"/>
        <v>34</v>
      </c>
      <c r="I160" s="6">
        <f t="shared" si="10"/>
        <v>63</v>
      </c>
      <c r="J160" s="23">
        <f t="shared" si="10"/>
        <v>59</v>
      </c>
      <c r="K160" s="13">
        <f t="shared" si="10"/>
        <v>9</v>
      </c>
      <c r="L160" s="19">
        <f t="shared" si="10"/>
        <v>13</v>
      </c>
      <c r="M160" s="16">
        <f t="shared" si="10"/>
        <v>17</v>
      </c>
    </row>
    <row r="161" spans="2:13" x14ac:dyDescent="0.15">
      <c r="B161" s="5" t="s">
        <v>46</v>
      </c>
      <c r="C161" s="29" t="s">
        <v>47</v>
      </c>
      <c r="D161" s="26">
        <f t="shared" si="10"/>
        <v>30</v>
      </c>
      <c r="E161" s="6">
        <f t="shared" si="10"/>
        <v>38</v>
      </c>
      <c r="F161" s="6">
        <f t="shared" si="10"/>
        <v>52</v>
      </c>
      <c r="G161" s="6">
        <f t="shared" si="10"/>
        <v>44</v>
      </c>
      <c r="H161" s="6">
        <f t="shared" si="10"/>
        <v>61</v>
      </c>
      <c r="I161" s="6">
        <f t="shared" si="10"/>
        <v>35</v>
      </c>
      <c r="J161" s="23">
        <f t="shared" si="10"/>
        <v>49</v>
      </c>
      <c r="K161" s="13">
        <f t="shared" si="10"/>
        <v>56</v>
      </c>
      <c r="L161" s="19">
        <f t="shared" si="10"/>
        <v>60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56</v>
      </c>
      <c r="F162" s="6">
        <f t="shared" si="10"/>
        <v>59</v>
      </c>
      <c r="G162" s="6">
        <f t="shared" si="10"/>
        <v>18</v>
      </c>
      <c r="H162" s="6">
        <f t="shared" si="10"/>
        <v>41</v>
      </c>
      <c r="I162" s="6">
        <f t="shared" si="10"/>
        <v>52</v>
      </c>
      <c r="J162" s="23">
        <f t="shared" si="10"/>
        <v>58</v>
      </c>
      <c r="K162" s="13">
        <f t="shared" si="10"/>
        <v>51</v>
      </c>
      <c r="L162" s="19">
        <f t="shared" si="10"/>
        <v>48</v>
      </c>
      <c r="M162" s="16">
        <f t="shared" si="10"/>
        <v>16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63</v>
      </c>
      <c r="F163" s="6">
        <f t="shared" si="10"/>
        <v>39</v>
      </c>
      <c r="G163" s="6">
        <f t="shared" si="10"/>
        <v>23</v>
      </c>
      <c r="H163" s="6">
        <f t="shared" si="10"/>
        <v>39</v>
      </c>
      <c r="I163" s="6">
        <f t="shared" si="10"/>
        <v>39</v>
      </c>
      <c r="J163" s="23">
        <f t="shared" si="10"/>
        <v>40</v>
      </c>
      <c r="K163" s="13">
        <f t="shared" si="10"/>
        <v>41</v>
      </c>
      <c r="L163" s="19">
        <f t="shared" si="10"/>
        <v>40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45</v>
      </c>
      <c r="F164" s="6">
        <f t="shared" si="10"/>
        <v>60</v>
      </c>
      <c r="G164" s="6">
        <f t="shared" si="10"/>
        <v>15</v>
      </c>
      <c r="H164" s="6">
        <f t="shared" si="10"/>
        <v>35</v>
      </c>
      <c r="I164" s="6">
        <f t="shared" si="10"/>
        <v>30</v>
      </c>
      <c r="J164" s="23">
        <f t="shared" si="10"/>
        <v>59</v>
      </c>
      <c r="K164" s="13">
        <f t="shared" si="10"/>
        <v>40</v>
      </c>
      <c r="L164" s="19">
        <f t="shared" si="10"/>
        <v>31</v>
      </c>
      <c r="M164" s="16">
        <f t="shared" si="10"/>
        <v>25</v>
      </c>
    </row>
    <row r="165" spans="2:13" x14ac:dyDescent="0.15">
      <c r="B165" s="5" t="s">
        <v>54</v>
      </c>
      <c r="C165" s="29" t="s">
        <v>55</v>
      </c>
      <c r="D165" s="134">
        <f t="shared" si="10"/>
        <v>23</v>
      </c>
      <c r="E165" s="135">
        <f t="shared" si="10"/>
        <v>47</v>
      </c>
      <c r="F165" s="135">
        <f t="shared" si="10"/>
        <v>49</v>
      </c>
      <c r="G165" s="135">
        <f t="shared" si="10"/>
        <v>7</v>
      </c>
      <c r="H165" s="135">
        <f t="shared" si="10"/>
        <v>36</v>
      </c>
      <c r="I165" s="135">
        <f t="shared" si="10"/>
        <v>18</v>
      </c>
      <c r="J165" s="136">
        <f t="shared" si="10"/>
        <v>48</v>
      </c>
      <c r="K165" s="137">
        <f t="shared" si="10"/>
        <v>25</v>
      </c>
      <c r="L165" s="143">
        <f t="shared" si="10"/>
        <v>32</v>
      </c>
      <c r="M165" s="144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37</v>
      </c>
      <c r="E166" s="72">
        <f t="shared" si="10"/>
        <v>50</v>
      </c>
      <c r="F166" s="72">
        <f t="shared" si="10"/>
        <v>35</v>
      </c>
      <c r="G166" s="72">
        <f t="shared" si="10"/>
        <v>34</v>
      </c>
      <c r="H166" s="72">
        <f t="shared" si="10"/>
        <v>38</v>
      </c>
      <c r="I166" s="72">
        <f t="shared" si="10"/>
        <v>13</v>
      </c>
      <c r="J166" s="73">
        <f t="shared" si="10"/>
        <v>17</v>
      </c>
      <c r="K166" s="74">
        <f t="shared" si="10"/>
        <v>61</v>
      </c>
      <c r="L166" s="75">
        <f t="shared" si="10"/>
        <v>50</v>
      </c>
      <c r="M166" s="76">
        <f t="shared" si="10"/>
        <v>30</v>
      </c>
    </row>
    <row r="167" spans="2:13" x14ac:dyDescent="0.15">
      <c r="B167" s="5" t="s">
        <v>58</v>
      </c>
      <c r="C167" s="29" t="s">
        <v>59</v>
      </c>
      <c r="D167" s="26">
        <f t="shared" si="10"/>
        <v>18</v>
      </c>
      <c r="E167" s="6">
        <f t="shared" si="10"/>
        <v>32</v>
      </c>
      <c r="F167" s="6">
        <f t="shared" si="10"/>
        <v>34</v>
      </c>
      <c r="G167" s="6">
        <f t="shared" si="10"/>
        <v>29</v>
      </c>
      <c r="H167" s="6">
        <f t="shared" si="10"/>
        <v>28</v>
      </c>
      <c r="I167" s="6">
        <f t="shared" si="10"/>
        <v>57</v>
      </c>
      <c r="J167" s="23">
        <f t="shared" si="10"/>
        <v>47</v>
      </c>
      <c r="K167" s="13">
        <f t="shared" si="10"/>
        <v>57</v>
      </c>
      <c r="L167" s="19">
        <f t="shared" si="10"/>
        <v>42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41</v>
      </c>
      <c r="E168" s="64">
        <f t="shared" si="10"/>
        <v>40</v>
      </c>
      <c r="F168" s="64">
        <f t="shared" si="10"/>
        <v>33</v>
      </c>
      <c r="G168" s="64">
        <f t="shared" si="10"/>
        <v>42</v>
      </c>
      <c r="H168" s="64">
        <f t="shared" si="10"/>
        <v>52</v>
      </c>
      <c r="I168" s="64">
        <f t="shared" si="10"/>
        <v>28</v>
      </c>
      <c r="J168" s="65">
        <f t="shared" si="10"/>
        <v>11</v>
      </c>
      <c r="K168" s="66">
        <f t="shared" si="10"/>
        <v>58</v>
      </c>
      <c r="L168" s="67">
        <f t="shared" si="10"/>
        <v>56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4</v>
      </c>
      <c r="E169" s="6">
        <f t="shared" si="10"/>
        <v>18</v>
      </c>
      <c r="F169" s="6">
        <f t="shared" si="10"/>
        <v>62</v>
      </c>
      <c r="G169" s="6">
        <f t="shared" si="10"/>
        <v>11</v>
      </c>
      <c r="H169" s="6">
        <f t="shared" si="10"/>
        <v>17</v>
      </c>
      <c r="I169" s="6">
        <f t="shared" si="10"/>
        <v>62</v>
      </c>
      <c r="J169" s="23">
        <f t="shared" si="10"/>
        <v>59</v>
      </c>
      <c r="K169" s="13">
        <f t="shared" si="10"/>
        <v>29</v>
      </c>
      <c r="L169" s="19">
        <f t="shared" si="10"/>
        <v>26</v>
      </c>
      <c r="M169" s="16">
        <f t="shared" si="10"/>
        <v>23</v>
      </c>
    </row>
    <row r="170" spans="2:13" x14ac:dyDescent="0.15">
      <c r="B170" s="5" t="s">
        <v>64</v>
      </c>
      <c r="C170" s="29" t="s">
        <v>65</v>
      </c>
      <c r="D170" s="26">
        <f t="shared" si="10"/>
        <v>33</v>
      </c>
      <c r="E170" s="6">
        <f t="shared" si="10"/>
        <v>62</v>
      </c>
      <c r="F170" s="6">
        <f t="shared" si="10"/>
        <v>37</v>
      </c>
      <c r="G170" s="6">
        <f t="shared" si="10"/>
        <v>8</v>
      </c>
      <c r="H170" s="6">
        <f t="shared" si="10"/>
        <v>33</v>
      </c>
      <c r="I170" s="6">
        <f t="shared" si="10"/>
        <v>34</v>
      </c>
      <c r="J170" s="23">
        <f t="shared" si="10"/>
        <v>45</v>
      </c>
      <c r="K170" s="13">
        <f t="shared" si="10"/>
        <v>60</v>
      </c>
      <c r="L170" s="19">
        <f t="shared" si="10"/>
        <v>47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13</v>
      </c>
      <c r="E171" s="6">
        <f t="shared" si="10"/>
        <v>36</v>
      </c>
      <c r="F171" s="6">
        <f t="shared" si="10"/>
        <v>55</v>
      </c>
      <c r="G171" s="6">
        <f t="shared" si="10"/>
        <v>6</v>
      </c>
      <c r="H171" s="6">
        <f t="shared" si="10"/>
        <v>45</v>
      </c>
      <c r="I171" s="6">
        <f t="shared" si="10"/>
        <v>22</v>
      </c>
      <c r="J171" s="23">
        <f t="shared" si="10"/>
        <v>54</v>
      </c>
      <c r="K171" s="13">
        <f t="shared" si="10"/>
        <v>10</v>
      </c>
      <c r="L171" s="19">
        <f t="shared" si="10"/>
        <v>23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44</v>
      </c>
      <c r="E172" s="80">
        <f t="shared" si="10"/>
        <v>52</v>
      </c>
      <c r="F172" s="80">
        <f t="shared" si="10"/>
        <v>27</v>
      </c>
      <c r="G172" s="80">
        <f t="shared" si="10"/>
        <v>37</v>
      </c>
      <c r="H172" s="80">
        <f t="shared" si="10"/>
        <v>51</v>
      </c>
      <c r="I172" s="80">
        <f t="shared" si="10"/>
        <v>59</v>
      </c>
      <c r="J172" s="81">
        <f t="shared" si="10"/>
        <v>20</v>
      </c>
      <c r="K172" s="82">
        <f t="shared" si="10"/>
        <v>33</v>
      </c>
      <c r="L172" s="83">
        <f t="shared" si="10"/>
        <v>45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42</v>
      </c>
      <c r="E173" s="6">
        <f t="shared" si="11"/>
        <v>46</v>
      </c>
      <c r="F173" s="6">
        <f t="shared" si="11"/>
        <v>36</v>
      </c>
      <c r="G173" s="6">
        <f t="shared" si="11"/>
        <v>31</v>
      </c>
      <c r="H173" s="6">
        <f t="shared" si="11"/>
        <v>50</v>
      </c>
      <c r="I173" s="6">
        <f t="shared" si="11"/>
        <v>29</v>
      </c>
      <c r="J173" s="23">
        <f t="shared" si="11"/>
        <v>21</v>
      </c>
      <c r="K173" s="13">
        <f t="shared" si="11"/>
        <v>46</v>
      </c>
      <c r="L173" s="19">
        <f t="shared" si="11"/>
        <v>49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48</v>
      </c>
      <c r="E174" s="6">
        <f t="shared" si="11"/>
        <v>30</v>
      </c>
      <c r="F174" s="6">
        <f t="shared" si="11"/>
        <v>21</v>
      </c>
      <c r="G174" s="6">
        <f t="shared" si="11"/>
        <v>3</v>
      </c>
      <c r="H174" s="6">
        <f t="shared" si="11"/>
        <v>29</v>
      </c>
      <c r="I174" s="6">
        <f t="shared" si="11"/>
        <v>11</v>
      </c>
      <c r="J174" s="23">
        <f t="shared" si="11"/>
        <v>30</v>
      </c>
      <c r="K174" s="13">
        <f t="shared" si="11"/>
        <v>8</v>
      </c>
      <c r="L174" s="19">
        <f t="shared" si="11"/>
        <v>12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29</v>
      </c>
      <c r="E175" s="80">
        <f t="shared" si="11"/>
        <v>39</v>
      </c>
      <c r="F175" s="80">
        <f t="shared" si="11"/>
        <v>41</v>
      </c>
      <c r="G175" s="80">
        <f t="shared" si="11"/>
        <v>33</v>
      </c>
      <c r="H175" s="80">
        <f t="shared" si="11"/>
        <v>46</v>
      </c>
      <c r="I175" s="80">
        <f t="shared" si="11"/>
        <v>41</v>
      </c>
      <c r="J175" s="81">
        <f t="shared" si="11"/>
        <v>32</v>
      </c>
      <c r="K175" s="82">
        <f t="shared" si="11"/>
        <v>34</v>
      </c>
      <c r="L175" s="83">
        <f t="shared" si="11"/>
        <v>41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19</v>
      </c>
      <c r="E176" s="80">
        <f t="shared" si="11"/>
        <v>20</v>
      </c>
      <c r="F176" s="80">
        <f t="shared" si="11"/>
        <v>44</v>
      </c>
      <c r="G176" s="80">
        <f t="shared" si="11"/>
        <v>32</v>
      </c>
      <c r="H176" s="80">
        <f t="shared" si="11"/>
        <v>30</v>
      </c>
      <c r="I176" s="80">
        <f t="shared" si="11"/>
        <v>31</v>
      </c>
      <c r="J176" s="81">
        <f t="shared" si="11"/>
        <v>35</v>
      </c>
      <c r="K176" s="82">
        <f t="shared" si="11"/>
        <v>19</v>
      </c>
      <c r="L176" s="83">
        <f t="shared" si="11"/>
        <v>34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43</v>
      </c>
      <c r="E177" s="6">
        <f t="shared" si="11"/>
        <v>57</v>
      </c>
      <c r="F177" s="6">
        <f t="shared" si="11"/>
        <v>43</v>
      </c>
      <c r="G177" s="6">
        <f t="shared" si="11"/>
        <v>10</v>
      </c>
      <c r="H177" s="6">
        <f t="shared" si="11"/>
        <v>40</v>
      </c>
      <c r="I177" s="6">
        <f t="shared" si="11"/>
        <v>20</v>
      </c>
      <c r="J177" s="23">
        <f t="shared" si="11"/>
        <v>33</v>
      </c>
      <c r="K177" s="13">
        <f t="shared" si="11"/>
        <v>49</v>
      </c>
      <c r="L177" s="19">
        <f t="shared" si="11"/>
        <v>43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28</v>
      </c>
      <c r="E178" s="6">
        <f t="shared" si="11"/>
        <v>60</v>
      </c>
      <c r="F178" s="6">
        <f t="shared" si="11"/>
        <v>31</v>
      </c>
      <c r="G178" s="6">
        <f t="shared" si="11"/>
        <v>13</v>
      </c>
      <c r="H178" s="6">
        <f t="shared" si="11"/>
        <v>26</v>
      </c>
      <c r="I178" s="6">
        <f t="shared" si="11"/>
        <v>6</v>
      </c>
      <c r="J178" s="23">
        <f t="shared" si="11"/>
        <v>34</v>
      </c>
      <c r="K178" s="13">
        <f t="shared" si="11"/>
        <v>30</v>
      </c>
      <c r="L178" s="19">
        <f t="shared" si="11"/>
        <v>17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35</v>
      </c>
      <c r="E179" s="8">
        <f t="shared" si="11"/>
        <v>59</v>
      </c>
      <c r="F179" s="8">
        <f t="shared" si="11"/>
        <v>40</v>
      </c>
      <c r="G179" s="8">
        <f t="shared" si="11"/>
        <v>46</v>
      </c>
      <c r="H179" s="8">
        <f t="shared" si="11"/>
        <v>62</v>
      </c>
      <c r="I179" s="8">
        <f t="shared" si="11"/>
        <v>16</v>
      </c>
      <c r="J179" s="57">
        <f t="shared" si="11"/>
        <v>26</v>
      </c>
      <c r="K179" s="58">
        <f t="shared" si="11"/>
        <v>45</v>
      </c>
      <c r="L179" s="59">
        <f t="shared" si="11"/>
        <v>51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45</v>
      </c>
      <c r="E180" s="35">
        <f t="shared" si="11"/>
        <v>31</v>
      </c>
      <c r="F180" s="35">
        <f t="shared" si="11"/>
        <v>46</v>
      </c>
      <c r="G180" s="35">
        <f t="shared" si="11"/>
        <v>53</v>
      </c>
      <c r="H180" s="35">
        <f t="shared" si="11"/>
        <v>43</v>
      </c>
      <c r="I180" s="35">
        <f t="shared" si="11"/>
        <v>36</v>
      </c>
      <c r="J180" s="36">
        <f t="shared" si="11"/>
        <v>29</v>
      </c>
      <c r="K180" s="37">
        <f t="shared" si="11"/>
        <v>59</v>
      </c>
      <c r="L180" s="38">
        <f t="shared" si="11"/>
        <v>63</v>
      </c>
      <c r="M180" s="39">
        <f t="shared" si="11"/>
        <v>42</v>
      </c>
    </row>
    <row r="181" spans="2:13" x14ac:dyDescent="0.15">
      <c r="B181" s="5">
        <v>42</v>
      </c>
      <c r="C181" s="29" t="s">
        <v>83</v>
      </c>
      <c r="D181" s="26">
        <f t="shared" si="11"/>
        <v>1</v>
      </c>
      <c r="E181" s="6">
        <f t="shared" si="11"/>
        <v>1</v>
      </c>
      <c r="F181" s="6">
        <f t="shared" si="11"/>
        <v>61</v>
      </c>
      <c r="G181" s="6">
        <f t="shared" si="11"/>
        <v>50</v>
      </c>
      <c r="H181" s="6">
        <f t="shared" si="11"/>
        <v>49</v>
      </c>
      <c r="I181" s="6">
        <f t="shared" si="11"/>
        <v>33</v>
      </c>
      <c r="J181" s="23">
        <f t="shared" si="11"/>
        <v>59</v>
      </c>
      <c r="K181" s="13">
        <f t="shared" si="11"/>
        <v>27</v>
      </c>
      <c r="L181" s="19">
        <f t="shared" si="11"/>
        <v>20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62</v>
      </c>
      <c r="E182" s="6">
        <f t="shared" si="11"/>
        <v>11</v>
      </c>
      <c r="F182" s="6">
        <f t="shared" si="11"/>
        <v>14</v>
      </c>
      <c r="G182" s="6">
        <f t="shared" si="11"/>
        <v>61</v>
      </c>
      <c r="H182" s="6">
        <f t="shared" si="11"/>
        <v>23</v>
      </c>
      <c r="I182" s="6">
        <f t="shared" si="11"/>
        <v>56</v>
      </c>
      <c r="J182" s="23">
        <f t="shared" si="11"/>
        <v>37</v>
      </c>
      <c r="K182" s="13">
        <f t="shared" si="11"/>
        <v>47</v>
      </c>
      <c r="L182" s="19">
        <f t="shared" si="11"/>
        <v>59</v>
      </c>
      <c r="M182" s="16">
        <f t="shared" si="11"/>
        <v>45</v>
      </c>
    </row>
    <row r="183" spans="2:13" x14ac:dyDescent="0.15">
      <c r="B183" s="5">
        <v>44</v>
      </c>
      <c r="C183" s="29" t="s">
        <v>85</v>
      </c>
      <c r="D183" s="26">
        <f t="shared" si="11"/>
        <v>56</v>
      </c>
      <c r="E183" s="6">
        <f t="shared" si="11"/>
        <v>51</v>
      </c>
      <c r="F183" s="6">
        <f t="shared" si="11"/>
        <v>9</v>
      </c>
      <c r="G183" s="6">
        <f t="shared" si="11"/>
        <v>27</v>
      </c>
      <c r="H183" s="6">
        <f t="shared" si="11"/>
        <v>24</v>
      </c>
      <c r="I183" s="6">
        <f t="shared" si="11"/>
        <v>10</v>
      </c>
      <c r="J183" s="23">
        <f t="shared" si="11"/>
        <v>15</v>
      </c>
      <c r="K183" s="13">
        <f t="shared" si="11"/>
        <v>6</v>
      </c>
      <c r="L183" s="19">
        <f t="shared" si="11"/>
        <v>10</v>
      </c>
      <c r="M183" s="16">
        <f t="shared" si="11"/>
        <v>57</v>
      </c>
    </row>
    <row r="184" spans="2:13" x14ac:dyDescent="0.15">
      <c r="B184" s="5">
        <v>45</v>
      </c>
      <c r="C184" s="29" t="s">
        <v>86</v>
      </c>
      <c r="D184" s="26">
        <f t="shared" si="11"/>
        <v>7</v>
      </c>
      <c r="E184" s="6">
        <f t="shared" si="11"/>
        <v>4</v>
      </c>
      <c r="F184" s="6">
        <f t="shared" si="11"/>
        <v>47</v>
      </c>
      <c r="G184" s="6">
        <f t="shared" si="11"/>
        <v>35</v>
      </c>
      <c r="H184" s="6">
        <f t="shared" si="11"/>
        <v>19</v>
      </c>
      <c r="I184" s="6">
        <f t="shared" si="11"/>
        <v>14</v>
      </c>
      <c r="J184" s="23">
        <f t="shared" si="11"/>
        <v>22</v>
      </c>
      <c r="K184" s="13">
        <f t="shared" si="11"/>
        <v>43</v>
      </c>
      <c r="L184" s="19">
        <f t="shared" si="11"/>
        <v>28</v>
      </c>
      <c r="M184" s="16">
        <f t="shared" si="11"/>
        <v>52</v>
      </c>
    </row>
    <row r="185" spans="2:13" x14ac:dyDescent="0.15">
      <c r="B185" s="5">
        <v>46</v>
      </c>
      <c r="C185" s="29" t="s">
        <v>87</v>
      </c>
      <c r="D185" s="26">
        <f t="shared" si="11"/>
        <v>12</v>
      </c>
      <c r="E185" s="6">
        <f t="shared" si="11"/>
        <v>7</v>
      </c>
      <c r="F185" s="6">
        <f t="shared" si="11"/>
        <v>25</v>
      </c>
      <c r="G185" s="6">
        <f t="shared" si="11"/>
        <v>48</v>
      </c>
      <c r="H185" s="6">
        <f t="shared" si="11"/>
        <v>10</v>
      </c>
      <c r="I185" s="6">
        <f t="shared" si="11"/>
        <v>37</v>
      </c>
      <c r="J185" s="23">
        <f t="shared" si="11"/>
        <v>14</v>
      </c>
      <c r="K185" s="13">
        <f t="shared" si="11"/>
        <v>20</v>
      </c>
      <c r="L185" s="19">
        <f t="shared" si="11"/>
        <v>24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53</v>
      </c>
      <c r="E186" s="6">
        <f t="shared" si="11"/>
        <v>27</v>
      </c>
      <c r="F186" s="6">
        <f t="shared" si="11"/>
        <v>16</v>
      </c>
      <c r="G186" s="6">
        <f t="shared" si="11"/>
        <v>57</v>
      </c>
      <c r="H186" s="6">
        <f t="shared" si="11"/>
        <v>21</v>
      </c>
      <c r="I186" s="6">
        <f t="shared" si="11"/>
        <v>38</v>
      </c>
      <c r="J186" s="23">
        <f t="shared" si="11"/>
        <v>13</v>
      </c>
      <c r="K186" s="13">
        <f t="shared" si="11"/>
        <v>62</v>
      </c>
      <c r="L186" s="19">
        <f t="shared" si="11"/>
        <v>57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6</v>
      </c>
      <c r="E187" s="6">
        <f t="shared" si="11"/>
        <v>2</v>
      </c>
      <c r="F187" s="6">
        <f t="shared" si="11"/>
        <v>23</v>
      </c>
      <c r="G187" s="6">
        <f t="shared" si="11"/>
        <v>60</v>
      </c>
      <c r="H187" s="6">
        <f t="shared" si="11"/>
        <v>32</v>
      </c>
      <c r="I187" s="6">
        <f t="shared" si="11"/>
        <v>42</v>
      </c>
      <c r="J187" s="23">
        <f t="shared" si="11"/>
        <v>10</v>
      </c>
      <c r="K187" s="13">
        <f t="shared" si="11"/>
        <v>42</v>
      </c>
      <c r="L187" s="19">
        <f t="shared" si="11"/>
        <v>27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26</v>
      </c>
      <c r="E188" s="6">
        <f t="shared" si="11"/>
        <v>35</v>
      </c>
      <c r="F188" s="6">
        <f t="shared" si="11"/>
        <v>12</v>
      </c>
      <c r="G188" s="6">
        <f t="shared" si="11"/>
        <v>52</v>
      </c>
      <c r="H188" s="6">
        <f t="shared" si="11"/>
        <v>3</v>
      </c>
      <c r="I188" s="6">
        <f t="shared" si="11"/>
        <v>49</v>
      </c>
      <c r="J188" s="23">
        <f t="shared" si="11"/>
        <v>18</v>
      </c>
      <c r="K188" s="13">
        <f t="shared" si="11"/>
        <v>17</v>
      </c>
      <c r="L188" s="19">
        <f t="shared" si="11"/>
        <v>18</v>
      </c>
      <c r="M188" s="16">
        <f t="shared" si="11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51</v>
      </c>
      <c r="E189" s="6">
        <f t="shared" si="12"/>
        <v>49</v>
      </c>
      <c r="F189" s="6">
        <f t="shared" si="12"/>
        <v>10</v>
      </c>
      <c r="G189" s="6">
        <f t="shared" si="12"/>
        <v>55</v>
      </c>
      <c r="H189" s="6">
        <f t="shared" si="12"/>
        <v>16</v>
      </c>
      <c r="I189" s="6">
        <f t="shared" si="12"/>
        <v>3</v>
      </c>
      <c r="J189" s="23">
        <f t="shared" si="12"/>
        <v>6</v>
      </c>
      <c r="K189" s="13">
        <f t="shared" si="12"/>
        <v>55</v>
      </c>
      <c r="L189" s="19">
        <f t="shared" si="12"/>
        <v>15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52</v>
      </c>
      <c r="E190" s="6">
        <f t="shared" si="12"/>
        <v>8</v>
      </c>
      <c r="F190" s="6">
        <f t="shared" si="12"/>
        <v>3</v>
      </c>
      <c r="G190" s="6">
        <f t="shared" si="12"/>
        <v>25</v>
      </c>
      <c r="H190" s="6">
        <f t="shared" si="12"/>
        <v>5</v>
      </c>
      <c r="I190" s="6">
        <f t="shared" si="12"/>
        <v>4</v>
      </c>
      <c r="J190" s="23">
        <f t="shared" si="12"/>
        <v>3</v>
      </c>
      <c r="K190" s="13">
        <f t="shared" si="12"/>
        <v>15</v>
      </c>
      <c r="L190" s="19">
        <f t="shared" si="12"/>
        <v>3</v>
      </c>
      <c r="M190" s="16">
        <f t="shared" si="12"/>
        <v>59</v>
      </c>
    </row>
    <row r="191" spans="2:13" x14ac:dyDescent="0.15">
      <c r="B191" s="5">
        <v>52</v>
      </c>
      <c r="C191" s="29" t="s">
        <v>93</v>
      </c>
      <c r="D191" s="26">
        <f t="shared" si="12"/>
        <v>36</v>
      </c>
      <c r="E191" s="6">
        <f t="shared" si="12"/>
        <v>28</v>
      </c>
      <c r="F191" s="6">
        <f t="shared" si="12"/>
        <v>7</v>
      </c>
      <c r="G191" s="6">
        <f t="shared" si="12"/>
        <v>54</v>
      </c>
      <c r="H191" s="6">
        <f t="shared" si="12"/>
        <v>14</v>
      </c>
      <c r="I191" s="6">
        <f t="shared" si="12"/>
        <v>17</v>
      </c>
      <c r="J191" s="23">
        <f t="shared" si="12"/>
        <v>4</v>
      </c>
      <c r="K191" s="13">
        <f t="shared" si="12"/>
        <v>28</v>
      </c>
      <c r="L191" s="19">
        <f t="shared" si="12"/>
        <v>11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60</v>
      </c>
      <c r="E192" s="6">
        <f t="shared" si="12"/>
        <v>5</v>
      </c>
      <c r="F192" s="6">
        <f t="shared" si="12"/>
        <v>5</v>
      </c>
      <c r="G192" s="6">
        <f t="shared" si="12"/>
        <v>47</v>
      </c>
      <c r="H192" s="6">
        <f t="shared" si="12"/>
        <v>4</v>
      </c>
      <c r="I192" s="6">
        <f t="shared" si="12"/>
        <v>43</v>
      </c>
      <c r="J192" s="23">
        <f t="shared" si="12"/>
        <v>16</v>
      </c>
      <c r="K192" s="13">
        <f t="shared" si="12"/>
        <v>23</v>
      </c>
      <c r="L192" s="19">
        <f t="shared" si="12"/>
        <v>8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57</v>
      </c>
      <c r="E193" s="6">
        <f t="shared" si="12"/>
        <v>22</v>
      </c>
      <c r="F193" s="6">
        <f t="shared" si="12"/>
        <v>4</v>
      </c>
      <c r="G193" s="6">
        <f t="shared" si="12"/>
        <v>43</v>
      </c>
      <c r="H193" s="6">
        <f t="shared" si="12"/>
        <v>7</v>
      </c>
      <c r="I193" s="6">
        <f t="shared" si="12"/>
        <v>8</v>
      </c>
      <c r="J193" s="23">
        <f t="shared" si="12"/>
        <v>9</v>
      </c>
      <c r="K193" s="13">
        <f t="shared" si="12"/>
        <v>14</v>
      </c>
      <c r="L193" s="19">
        <f t="shared" si="12"/>
        <v>6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58</v>
      </c>
      <c r="E194" s="6">
        <f t="shared" si="12"/>
        <v>6</v>
      </c>
      <c r="F194" s="6">
        <f t="shared" si="12"/>
        <v>2</v>
      </c>
      <c r="G194" s="6">
        <f t="shared" si="12"/>
        <v>49</v>
      </c>
      <c r="H194" s="6">
        <f t="shared" si="12"/>
        <v>2</v>
      </c>
      <c r="I194" s="6">
        <f t="shared" si="12"/>
        <v>2</v>
      </c>
      <c r="J194" s="23">
        <f t="shared" si="12"/>
        <v>8</v>
      </c>
      <c r="K194" s="13">
        <f t="shared" si="12"/>
        <v>5</v>
      </c>
      <c r="L194" s="19">
        <f t="shared" si="12"/>
        <v>2</v>
      </c>
      <c r="M194" s="16">
        <f t="shared" si="12"/>
        <v>56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37</v>
      </c>
      <c r="F195" s="6">
        <f t="shared" si="12"/>
        <v>1</v>
      </c>
      <c r="G195" s="6">
        <f t="shared" si="12"/>
        <v>62</v>
      </c>
      <c r="H195" s="6">
        <f t="shared" si="12"/>
        <v>1</v>
      </c>
      <c r="I195" s="6">
        <f t="shared" si="12"/>
        <v>48</v>
      </c>
      <c r="J195" s="23">
        <f t="shared" si="12"/>
        <v>1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10</v>
      </c>
      <c r="E196" s="6">
        <f t="shared" si="12"/>
        <v>3</v>
      </c>
      <c r="F196" s="6">
        <f t="shared" si="12"/>
        <v>11</v>
      </c>
      <c r="G196" s="6">
        <f t="shared" si="12"/>
        <v>45</v>
      </c>
      <c r="H196" s="6">
        <f t="shared" si="12"/>
        <v>8</v>
      </c>
      <c r="I196" s="6">
        <f t="shared" si="12"/>
        <v>9</v>
      </c>
      <c r="J196" s="23">
        <f t="shared" si="12"/>
        <v>2</v>
      </c>
      <c r="K196" s="13">
        <f t="shared" si="12"/>
        <v>2</v>
      </c>
      <c r="L196" s="19">
        <f t="shared" si="12"/>
        <v>7</v>
      </c>
      <c r="M196" s="16">
        <f t="shared" si="12"/>
        <v>58</v>
      </c>
    </row>
    <row r="197" spans="2:13" x14ac:dyDescent="0.15">
      <c r="B197" s="5">
        <v>58</v>
      </c>
      <c r="C197" s="29" t="s">
        <v>99</v>
      </c>
      <c r="D197" s="26">
        <f t="shared" si="12"/>
        <v>47</v>
      </c>
      <c r="E197" s="6">
        <f t="shared" si="12"/>
        <v>12</v>
      </c>
      <c r="F197" s="6">
        <f t="shared" si="12"/>
        <v>6</v>
      </c>
      <c r="G197" s="6">
        <f t="shared" si="12"/>
        <v>59</v>
      </c>
      <c r="H197" s="6">
        <f t="shared" si="12"/>
        <v>22</v>
      </c>
      <c r="I197" s="6">
        <f t="shared" si="12"/>
        <v>1</v>
      </c>
      <c r="J197" s="23">
        <f t="shared" si="12"/>
        <v>59</v>
      </c>
      <c r="K197" s="13">
        <f t="shared" si="12"/>
        <v>3</v>
      </c>
      <c r="L197" s="19">
        <f t="shared" si="12"/>
        <v>4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50</v>
      </c>
      <c r="E198" s="6">
        <f t="shared" si="12"/>
        <v>34</v>
      </c>
      <c r="F198" s="6">
        <f t="shared" si="12"/>
        <v>29</v>
      </c>
      <c r="G198" s="6">
        <f t="shared" si="12"/>
        <v>40</v>
      </c>
      <c r="H198" s="6">
        <f t="shared" si="12"/>
        <v>15</v>
      </c>
      <c r="I198" s="6">
        <f t="shared" si="12"/>
        <v>53</v>
      </c>
      <c r="J198" s="23">
        <f t="shared" si="12"/>
        <v>36</v>
      </c>
      <c r="K198" s="13">
        <f t="shared" si="12"/>
        <v>11</v>
      </c>
      <c r="L198" s="19">
        <f t="shared" si="12"/>
        <v>37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21</v>
      </c>
      <c r="E199" s="6">
        <f t="shared" si="12"/>
        <v>14</v>
      </c>
      <c r="F199" s="6">
        <f t="shared" si="12"/>
        <v>32</v>
      </c>
      <c r="G199" s="6">
        <f t="shared" si="12"/>
        <v>51</v>
      </c>
      <c r="H199" s="6">
        <f t="shared" si="12"/>
        <v>9</v>
      </c>
      <c r="I199" s="6">
        <f t="shared" si="12"/>
        <v>12</v>
      </c>
      <c r="J199" s="23">
        <f t="shared" si="12"/>
        <v>5</v>
      </c>
      <c r="K199" s="13">
        <f t="shared" si="12"/>
        <v>36</v>
      </c>
      <c r="L199" s="19">
        <f t="shared" si="12"/>
        <v>30</v>
      </c>
      <c r="M199" s="16">
        <f t="shared" si="12"/>
        <v>46</v>
      </c>
    </row>
    <row r="200" spans="2:13" x14ac:dyDescent="0.15">
      <c r="B200" s="5">
        <v>61</v>
      </c>
      <c r="C200" s="29" t="s">
        <v>102</v>
      </c>
      <c r="D200" s="26">
        <f t="shared" si="12"/>
        <v>59</v>
      </c>
      <c r="E200" s="6">
        <f t="shared" si="12"/>
        <v>61</v>
      </c>
      <c r="F200" s="6">
        <f t="shared" si="12"/>
        <v>13</v>
      </c>
      <c r="G200" s="6">
        <f t="shared" si="12"/>
        <v>58</v>
      </c>
      <c r="H200" s="6">
        <f t="shared" si="12"/>
        <v>47</v>
      </c>
      <c r="I200" s="6">
        <f t="shared" si="12"/>
        <v>55</v>
      </c>
      <c r="J200" s="23">
        <f t="shared" si="12"/>
        <v>38</v>
      </c>
      <c r="K200" s="13">
        <f t="shared" si="12"/>
        <v>24</v>
      </c>
      <c r="L200" s="19">
        <f t="shared" si="12"/>
        <v>53</v>
      </c>
      <c r="M200" s="16">
        <f t="shared" si="12"/>
        <v>44</v>
      </c>
    </row>
    <row r="201" spans="2:13" x14ac:dyDescent="0.15">
      <c r="B201" s="5">
        <v>62</v>
      </c>
      <c r="C201" s="29" t="s">
        <v>103</v>
      </c>
      <c r="D201" s="26">
        <f t="shared" si="12"/>
        <v>55</v>
      </c>
      <c r="E201" s="6">
        <f t="shared" si="12"/>
        <v>33</v>
      </c>
      <c r="F201" s="6">
        <f t="shared" si="12"/>
        <v>26</v>
      </c>
      <c r="G201" s="6">
        <f t="shared" si="12"/>
        <v>63</v>
      </c>
      <c r="H201" s="6">
        <f t="shared" si="12"/>
        <v>56</v>
      </c>
      <c r="I201" s="6">
        <f t="shared" si="12"/>
        <v>32</v>
      </c>
      <c r="J201" s="23">
        <f t="shared" si="12"/>
        <v>23</v>
      </c>
      <c r="K201" s="13">
        <f t="shared" si="12"/>
        <v>52</v>
      </c>
      <c r="L201" s="19">
        <f t="shared" si="12"/>
        <v>61</v>
      </c>
      <c r="M201" s="16">
        <f t="shared" si="12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61</v>
      </c>
      <c r="E202" s="12">
        <f t="shared" si="12"/>
        <v>41</v>
      </c>
      <c r="F202" s="12">
        <f t="shared" si="12"/>
        <v>15</v>
      </c>
      <c r="G202" s="12">
        <f t="shared" si="12"/>
        <v>56</v>
      </c>
      <c r="H202" s="12">
        <f t="shared" si="12"/>
        <v>42</v>
      </c>
      <c r="I202" s="12">
        <f t="shared" si="12"/>
        <v>60</v>
      </c>
      <c r="J202" s="24">
        <f t="shared" si="12"/>
        <v>28</v>
      </c>
      <c r="K202" s="14">
        <f t="shared" si="12"/>
        <v>39</v>
      </c>
      <c r="L202" s="20">
        <f t="shared" si="12"/>
        <v>58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平成３０年度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0.48678543334251639</v>
      </c>
      <c r="E208" s="87">
        <f t="shared" ref="E208:L208" si="13">+E4/$L4</f>
        <v>4.1948563933955567E-2</v>
      </c>
      <c r="F208" s="87">
        <f t="shared" si="13"/>
        <v>1.1771245489756159E-2</v>
      </c>
      <c r="G208" s="87">
        <f t="shared" si="13"/>
        <v>0.16851771759484196</v>
      </c>
      <c r="H208" s="87">
        <f t="shared" si="13"/>
        <v>3.9184612071186946E-2</v>
      </c>
      <c r="I208" s="87">
        <f t="shared" si="13"/>
        <v>0.11080022463392697</v>
      </c>
      <c r="J208" s="88">
        <f t="shared" si="13"/>
        <v>1.9499392362198664E-2</v>
      </c>
      <c r="K208" s="89">
        <f t="shared" si="13"/>
        <v>0.14099220293381601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0.50723580878384478</v>
      </c>
      <c r="E209" s="92">
        <f t="shared" si="14"/>
        <v>5.5319462339460182E-2</v>
      </c>
      <c r="F209" s="92">
        <f t="shared" si="14"/>
        <v>1.1239545714300732E-2</v>
      </c>
      <c r="G209" s="92">
        <f t="shared" si="14"/>
        <v>0.1591827408471011</v>
      </c>
      <c r="H209" s="92">
        <f t="shared" si="14"/>
        <v>5.4166912971043993E-2</v>
      </c>
      <c r="I209" s="92">
        <f t="shared" si="14"/>
        <v>8.3711135219024582E-2</v>
      </c>
      <c r="J209" s="93">
        <f t="shared" si="14"/>
        <v>2.0420549688968649E-2</v>
      </c>
      <c r="K209" s="94">
        <f t="shared" si="14"/>
        <v>0.12914439412522466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0.44062415585878584</v>
      </c>
      <c r="E210" s="92">
        <f t="shared" si="14"/>
        <v>5.2973908647956119E-2</v>
      </c>
      <c r="F210" s="92">
        <f t="shared" si="14"/>
        <v>7.0499769940782053E-2</v>
      </c>
      <c r="G210" s="92">
        <f t="shared" si="14"/>
        <v>0.14119162191011858</v>
      </c>
      <c r="H210" s="92">
        <f t="shared" si="14"/>
        <v>6.0657576071586596E-2</v>
      </c>
      <c r="I210" s="92">
        <f t="shared" si="14"/>
        <v>5.0235187461887792E-2</v>
      </c>
      <c r="J210" s="93">
        <f t="shared" si="14"/>
        <v>1.4306720434564917E-2</v>
      </c>
      <c r="K210" s="94">
        <f t="shared" si="14"/>
        <v>0.183817780108883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0.48182629015646661</v>
      </c>
      <c r="E211" s="92">
        <f t="shared" si="14"/>
        <v>4.8752470990915432E-2</v>
      </c>
      <c r="F211" s="92">
        <f t="shared" si="14"/>
        <v>2.2819528926729258E-2</v>
      </c>
      <c r="G211" s="92">
        <f t="shared" si="14"/>
        <v>0.18704397005132053</v>
      </c>
      <c r="H211" s="92">
        <f t="shared" si="14"/>
        <v>5.1166564809621354E-2</v>
      </c>
      <c r="I211" s="92">
        <f t="shared" si="14"/>
        <v>6.1810853391575805E-2</v>
      </c>
      <c r="J211" s="93">
        <f t="shared" si="14"/>
        <v>2.677130229428867E-2</v>
      </c>
      <c r="K211" s="94">
        <f t="shared" si="14"/>
        <v>0.14658032167337098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0.39303453012214468</v>
      </c>
      <c r="E212" s="92">
        <f t="shared" si="14"/>
        <v>5.5543900932547671E-2</v>
      </c>
      <c r="F212" s="92">
        <f t="shared" si="14"/>
        <v>0.159824861563506</v>
      </c>
      <c r="G212" s="92">
        <f t="shared" si="14"/>
        <v>0.13931442006035774</v>
      </c>
      <c r="H212" s="92">
        <f t="shared" si="14"/>
        <v>6.2093694948070127E-2</v>
      </c>
      <c r="I212" s="92">
        <f t="shared" si="14"/>
        <v>6.8890828508013313E-2</v>
      </c>
      <c r="J212" s="93">
        <f t="shared" si="14"/>
        <v>4.2151620902354178E-2</v>
      </c>
      <c r="K212" s="94">
        <f t="shared" si="14"/>
        <v>0.12129776386536048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0.28981354268891069</v>
      </c>
      <c r="E213" s="92">
        <f t="shared" si="14"/>
        <v>3.8515478633241146E-2</v>
      </c>
      <c r="F213" s="92">
        <f t="shared" si="14"/>
        <v>0.22943045105949914</v>
      </c>
      <c r="G213" s="92">
        <f t="shared" si="14"/>
        <v>9.8175738411263438E-2</v>
      </c>
      <c r="H213" s="92">
        <f t="shared" si="14"/>
        <v>5.6284202839649355E-2</v>
      </c>
      <c r="I213" s="92">
        <f t="shared" si="14"/>
        <v>0.10799522870180378</v>
      </c>
      <c r="J213" s="93">
        <f t="shared" si="14"/>
        <v>2.8085896584424553E-2</v>
      </c>
      <c r="K213" s="94">
        <f t="shared" si="14"/>
        <v>0.17978535766563244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0.50014123847906955</v>
      </c>
      <c r="E214" s="92">
        <f t="shared" si="14"/>
        <v>5.3735526842008448E-2</v>
      </c>
      <c r="F214" s="92">
        <f t="shared" si="14"/>
        <v>1.2096946393041092E-2</v>
      </c>
      <c r="G214" s="92">
        <f t="shared" si="14"/>
        <v>0.17521597964344804</v>
      </c>
      <c r="H214" s="92">
        <f t="shared" si="14"/>
        <v>5.8287130838924769E-2</v>
      </c>
      <c r="I214" s="92">
        <f t="shared" si="14"/>
        <v>6.1559310811156051E-2</v>
      </c>
      <c r="J214" s="93">
        <f t="shared" si="14"/>
        <v>2.3135671829915272E-2</v>
      </c>
      <c r="K214" s="94">
        <f t="shared" si="14"/>
        <v>0.13896386699235203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0.42184928075198336</v>
      </c>
      <c r="E215" s="92">
        <f t="shared" si="14"/>
        <v>4.8632839486412276E-2</v>
      </c>
      <c r="F215" s="92">
        <f t="shared" si="14"/>
        <v>0.11737005456243491</v>
      </c>
      <c r="G215" s="92">
        <f t="shared" si="14"/>
        <v>0.13135587922188158</v>
      </c>
      <c r="H215" s="92">
        <f t="shared" si="14"/>
        <v>5.2464661029756728E-2</v>
      </c>
      <c r="I215" s="92">
        <f t="shared" si="14"/>
        <v>8.0312359739062783E-2</v>
      </c>
      <c r="J215" s="93">
        <f t="shared" si="14"/>
        <v>4.7221504712767488E-2</v>
      </c>
      <c r="K215" s="94">
        <f t="shared" si="14"/>
        <v>0.14801492520846835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0.36215035386768341</v>
      </c>
      <c r="E216" s="92">
        <f t="shared" si="14"/>
        <v>4.7007073804086121E-2</v>
      </c>
      <c r="F216" s="92">
        <f t="shared" si="14"/>
        <v>0.13343987373948371</v>
      </c>
      <c r="G216" s="92">
        <f t="shared" si="14"/>
        <v>0.1285643587639588</v>
      </c>
      <c r="H216" s="92">
        <f t="shared" si="14"/>
        <v>5.5389272666734511E-2</v>
      </c>
      <c r="I216" s="92">
        <f t="shared" si="14"/>
        <v>6.8038583400872696E-2</v>
      </c>
      <c r="J216" s="93">
        <f t="shared" si="14"/>
        <v>3.495040322556163E-2</v>
      </c>
      <c r="K216" s="94">
        <f t="shared" si="14"/>
        <v>0.20541048375718071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0.39242919018469136</v>
      </c>
      <c r="E217" s="92">
        <f t="shared" si="14"/>
        <v>4.9256245941859685E-2</v>
      </c>
      <c r="F217" s="92">
        <f t="shared" si="14"/>
        <v>0.1381080090402485</v>
      </c>
      <c r="G217" s="92">
        <f t="shared" si="14"/>
        <v>0.14152328317351384</v>
      </c>
      <c r="H217" s="92">
        <f t="shared" si="14"/>
        <v>6.3525651105118514E-2</v>
      </c>
      <c r="I217" s="92">
        <f t="shared" si="14"/>
        <v>7.1682771699193154E-2</v>
      </c>
      <c r="J217" s="93">
        <f t="shared" si="14"/>
        <v>3.914755966592396E-2</v>
      </c>
      <c r="K217" s="94">
        <f t="shared" si="14"/>
        <v>0.14347484885537493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0.43170076049370076</v>
      </c>
      <c r="E218" s="92">
        <f t="shared" si="14"/>
        <v>5.3887816983594516E-2</v>
      </c>
      <c r="F218" s="92">
        <f t="shared" si="14"/>
        <v>6.0990635677648702E-2</v>
      </c>
      <c r="G218" s="92">
        <f t="shared" si="14"/>
        <v>0.15101578295717763</v>
      </c>
      <c r="H218" s="92">
        <f t="shared" si="14"/>
        <v>6.6488407879062975E-2</v>
      </c>
      <c r="I218" s="92">
        <f t="shared" si="14"/>
        <v>7.547134264265469E-2</v>
      </c>
      <c r="J218" s="93">
        <f t="shared" si="14"/>
        <v>3.6072279184762544E-2</v>
      </c>
      <c r="K218" s="94">
        <f t="shared" si="14"/>
        <v>0.16044525336616072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0.38891391094402583</v>
      </c>
      <c r="E219" s="92">
        <f t="shared" si="14"/>
        <v>5.2288364338511993E-2</v>
      </c>
      <c r="F219" s="92">
        <f t="shared" si="14"/>
        <v>0.11474203680866446</v>
      </c>
      <c r="G219" s="92">
        <f t="shared" si="14"/>
        <v>0.17918928678159454</v>
      </c>
      <c r="H219" s="92">
        <f t="shared" si="14"/>
        <v>6.1996585803924018E-2</v>
      </c>
      <c r="I219" s="92">
        <f t="shared" si="14"/>
        <v>8.2488834982369835E-2</v>
      </c>
      <c r="J219" s="93">
        <f t="shared" si="14"/>
        <v>5.0322311628397239E-2</v>
      </c>
      <c r="K219" s="94">
        <f t="shared" si="14"/>
        <v>0.12038098034090933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0.48240291387463191</v>
      </c>
      <c r="E220" s="92">
        <f t="shared" si="14"/>
        <v>6.2960794218480387E-2</v>
      </c>
      <c r="F220" s="92">
        <f t="shared" si="14"/>
        <v>4.1736877226202986E-2</v>
      </c>
      <c r="G220" s="92">
        <f t="shared" si="14"/>
        <v>0.13413675673027126</v>
      </c>
      <c r="H220" s="92">
        <f t="shared" si="14"/>
        <v>5.8360086403756728E-2</v>
      </c>
      <c r="I220" s="92">
        <f t="shared" si="14"/>
        <v>5.4313717002868044E-2</v>
      </c>
      <c r="J220" s="93">
        <f t="shared" si="14"/>
        <v>3.7735638869034499E-2</v>
      </c>
      <c r="K220" s="94">
        <f t="shared" si="14"/>
        <v>0.16608885454378866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0.40552429764709186</v>
      </c>
      <c r="E221" s="92">
        <f t="shared" si="14"/>
        <v>5.1894086661530954E-2</v>
      </c>
      <c r="F221" s="92">
        <f t="shared" si="14"/>
        <v>9.5583943581994513E-2</v>
      </c>
      <c r="G221" s="92">
        <f t="shared" si="14"/>
        <v>0.11844665254562192</v>
      </c>
      <c r="H221" s="92">
        <f t="shared" si="14"/>
        <v>5.8517057726090942E-2</v>
      </c>
      <c r="I221" s="92">
        <f t="shared" si="14"/>
        <v>8.007609395310672E-2</v>
      </c>
      <c r="J221" s="93">
        <f t="shared" si="14"/>
        <v>4.0153971682703953E-2</v>
      </c>
      <c r="K221" s="94">
        <f t="shared" si="14"/>
        <v>0.18995786788456309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0.38984965491032175</v>
      </c>
      <c r="E222" s="97">
        <f t="shared" si="14"/>
        <v>4.9354181494948454E-2</v>
      </c>
      <c r="F222" s="97">
        <f t="shared" si="14"/>
        <v>0.16283760012109541</v>
      </c>
      <c r="G222" s="97">
        <f t="shared" si="14"/>
        <v>0.13004465714865426</v>
      </c>
      <c r="H222" s="97">
        <f t="shared" si="14"/>
        <v>6.0716846109005185E-2</v>
      </c>
      <c r="I222" s="97">
        <f t="shared" si="14"/>
        <v>6.3151121259649792E-2</v>
      </c>
      <c r="J222" s="98">
        <f t="shared" si="14"/>
        <v>4.3448642346674227E-2</v>
      </c>
      <c r="K222" s="99">
        <f t="shared" si="14"/>
        <v>0.14404593895632514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0.37744056998080044</v>
      </c>
      <c r="E223" s="92">
        <f t="shared" si="14"/>
        <v>4.9493125224564678E-2</v>
      </c>
      <c r="F223" s="92">
        <f t="shared" si="14"/>
        <v>0.12467082766495391</v>
      </c>
      <c r="G223" s="92">
        <f t="shared" si="14"/>
        <v>0.14454315400177892</v>
      </c>
      <c r="H223" s="92">
        <f t="shared" si="14"/>
        <v>6.4173333912521904E-2</v>
      </c>
      <c r="I223" s="92">
        <f t="shared" si="14"/>
        <v>8.7423954947080149E-2</v>
      </c>
      <c r="J223" s="93">
        <f t="shared" si="14"/>
        <v>2.9232263134333532E-2</v>
      </c>
      <c r="K223" s="94">
        <f t="shared" si="14"/>
        <v>0.15225503426829998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0.50004194222644838</v>
      </c>
      <c r="E224" s="97">
        <f t="shared" si="14"/>
        <v>6.1110792950979792E-2</v>
      </c>
      <c r="F224" s="97">
        <f t="shared" si="14"/>
        <v>4.4087513997834511E-2</v>
      </c>
      <c r="G224" s="97">
        <f t="shared" si="14"/>
        <v>0.15864140843449936</v>
      </c>
      <c r="H224" s="97">
        <f t="shared" si="14"/>
        <v>6.3379985298740893E-2</v>
      </c>
      <c r="I224" s="97">
        <f t="shared" si="14"/>
        <v>7.3735629215601547E-2</v>
      </c>
      <c r="J224" s="98">
        <f t="shared" si="14"/>
        <v>3.9248363001523325E-2</v>
      </c>
      <c r="K224" s="99">
        <f t="shared" si="14"/>
        <v>9.9002727875895452E-2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0.49174531857182308</v>
      </c>
      <c r="E225" s="92">
        <f t="shared" si="15"/>
        <v>5.430096997760251E-2</v>
      </c>
      <c r="F225" s="92">
        <f t="shared" si="15"/>
        <v>3.4668677408685983E-2</v>
      </c>
      <c r="G225" s="92">
        <f t="shared" si="15"/>
        <v>0.16871000910061137</v>
      </c>
      <c r="H225" s="92">
        <f t="shared" si="15"/>
        <v>5.6610942213901533E-2</v>
      </c>
      <c r="I225" s="92">
        <f t="shared" si="15"/>
        <v>6.9334511333072071E-2</v>
      </c>
      <c r="J225" s="93">
        <f t="shared" si="15"/>
        <v>3.8879997242617467E-2</v>
      </c>
      <c r="K225" s="94">
        <f t="shared" si="15"/>
        <v>0.12462957139430346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0.46905297754156139</v>
      </c>
      <c r="E226" s="92">
        <f t="shared" si="15"/>
        <v>5.4861309875919383E-2</v>
      </c>
      <c r="F226" s="92">
        <f t="shared" si="15"/>
        <v>3.0234159559913286E-2</v>
      </c>
      <c r="G226" s="92">
        <f t="shared" si="15"/>
        <v>0.1614500617199561</v>
      </c>
      <c r="H226" s="92">
        <f t="shared" si="15"/>
        <v>5.6405557897708028E-2</v>
      </c>
      <c r="I226" s="92">
        <f t="shared" si="15"/>
        <v>6.2414658713452253E-2</v>
      </c>
      <c r="J226" s="93">
        <f t="shared" si="15"/>
        <v>3.9881503526341261E-2</v>
      </c>
      <c r="K226" s="94">
        <f t="shared" si="15"/>
        <v>0.16558127469148959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0.46752266455770558</v>
      </c>
      <c r="E227" s="92">
        <f t="shared" si="15"/>
        <v>4.7979488057276018E-2</v>
      </c>
      <c r="F227" s="92">
        <f t="shared" si="15"/>
        <v>5.7231711760610537E-2</v>
      </c>
      <c r="G227" s="92">
        <f t="shared" si="15"/>
        <v>0.17562243371045888</v>
      </c>
      <c r="H227" s="92">
        <f t="shared" si="15"/>
        <v>5.2671836357514719E-2</v>
      </c>
      <c r="I227" s="92">
        <f t="shared" si="15"/>
        <v>4.5071010006615293E-2</v>
      </c>
      <c r="J227" s="93">
        <f t="shared" si="15"/>
        <v>3.8341975423434045E-2</v>
      </c>
      <c r="K227" s="94">
        <f t="shared" si="15"/>
        <v>0.153900855549819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0.5317869501852891</v>
      </c>
      <c r="E228" s="92">
        <f t="shared" si="15"/>
        <v>4.7843860788512764E-2</v>
      </c>
      <c r="F228" s="92">
        <f t="shared" si="15"/>
        <v>3.7274356553867956E-4</v>
      </c>
      <c r="G228" s="92">
        <f t="shared" si="15"/>
        <v>0.17575328191990036</v>
      </c>
      <c r="H228" s="92">
        <f t="shared" si="15"/>
        <v>5.0577226563685372E-2</v>
      </c>
      <c r="I228" s="92">
        <f t="shared" si="15"/>
        <v>1.7106850053143701E-2</v>
      </c>
      <c r="J228" s="93">
        <f t="shared" si="15"/>
        <v>0</v>
      </c>
      <c r="K228" s="94">
        <f t="shared" si="15"/>
        <v>0.17655908692393005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0.50636667236369448</v>
      </c>
      <c r="E229" s="92">
        <f t="shared" si="15"/>
        <v>5.9805899052235795E-2</v>
      </c>
      <c r="F229" s="92">
        <f t="shared" si="15"/>
        <v>3.5361701201478184E-2</v>
      </c>
      <c r="G229" s="92">
        <f t="shared" si="15"/>
        <v>0.13657895027921976</v>
      </c>
      <c r="H229" s="92">
        <f t="shared" si="15"/>
        <v>5.8296388881257169E-2</v>
      </c>
      <c r="I229" s="92">
        <f t="shared" si="15"/>
        <v>8.1459005246617672E-2</v>
      </c>
      <c r="J229" s="93">
        <f t="shared" si="15"/>
        <v>3.794275212588933E-2</v>
      </c>
      <c r="K229" s="94">
        <f t="shared" si="15"/>
        <v>0.12213138297549696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0.52421092975151529</v>
      </c>
      <c r="E230" s="92">
        <f t="shared" si="15"/>
        <v>5.2569888330719058E-2</v>
      </c>
      <c r="F230" s="92">
        <f t="shared" si="15"/>
        <v>6.7871712757880927E-3</v>
      </c>
      <c r="G230" s="92">
        <f t="shared" si="15"/>
        <v>0.16785975613376564</v>
      </c>
      <c r="H230" s="92">
        <f t="shared" si="15"/>
        <v>6.129563934816723E-2</v>
      </c>
      <c r="I230" s="92">
        <f t="shared" si="15"/>
        <v>6.1665468093684513E-2</v>
      </c>
      <c r="J230" s="93">
        <f t="shared" si="15"/>
        <v>6.2458749937859314E-3</v>
      </c>
      <c r="K230" s="94">
        <f t="shared" si="15"/>
        <v>0.1256111470663602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0.45702308709120482</v>
      </c>
      <c r="E231" s="92">
        <f t="shared" si="15"/>
        <v>4.6224105690628965E-2</v>
      </c>
      <c r="F231" s="92">
        <f t="shared" si="15"/>
        <v>7.0967835589723069E-2</v>
      </c>
      <c r="G231" s="92">
        <f t="shared" si="15"/>
        <v>0.15278164790582116</v>
      </c>
      <c r="H231" s="92">
        <f t="shared" si="15"/>
        <v>5.9214850720342778E-2</v>
      </c>
      <c r="I231" s="92">
        <f t="shared" si="15"/>
        <v>7.1188624795372121E-2</v>
      </c>
      <c r="J231" s="93">
        <f t="shared" si="15"/>
        <v>4.1222319308976255E-2</v>
      </c>
      <c r="K231" s="94">
        <f t="shared" si="15"/>
        <v>0.14259984820690708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0.5303000284469066</v>
      </c>
      <c r="E232" s="92">
        <f t="shared" si="15"/>
        <v>4.8541571867256078E-2</v>
      </c>
      <c r="F232" s="92">
        <f t="shared" si="15"/>
        <v>3.5920594597014435E-3</v>
      </c>
      <c r="G232" s="92">
        <f t="shared" si="15"/>
        <v>0.15406139091773008</v>
      </c>
      <c r="H232" s="92">
        <f t="shared" si="15"/>
        <v>5.6881275532090318E-2</v>
      </c>
      <c r="I232" s="92">
        <f t="shared" si="15"/>
        <v>7.3355618632383796E-2</v>
      </c>
      <c r="J232" s="93">
        <f t="shared" si="15"/>
        <v>0</v>
      </c>
      <c r="K232" s="94">
        <f t="shared" si="15"/>
        <v>0.13326805514393172</v>
      </c>
      <c r="L232" s="95">
        <f t="shared" si="15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5"/>
        <v>0.44027962636024953</v>
      </c>
      <c r="E233" s="140">
        <f t="shared" si="15"/>
        <v>4.936037734623408E-2</v>
      </c>
      <c r="F233" s="140">
        <f t="shared" si="15"/>
        <v>3.7280450692775337E-2</v>
      </c>
      <c r="G233" s="140">
        <f t="shared" si="15"/>
        <v>0.16895948795663335</v>
      </c>
      <c r="H233" s="140">
        <f t="shared" si="15"/>
        <v>5.7959350601052353E-2</v>
      </c>
      <c r="I233" s="140">
        <f t="shared" si="15"/>
        <v>8.7121545430688632E-2</v>
      </c>
      <c r="J233" s="141">
        <f t="shared" si="15"/>
        <v>3.2588249422752812E-2</v>
      </c>
      <c r="K233" s="142">
        <f t="shared" si="15"/>
        <v>0.1590391616123667</v>
      </c>
      <c r="L233" s="138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0.45010681983249401</v>
      </c>
      <c r="E234" s="97">
        <f t="shared" si="15"/>
        <v>5.3600449023404141E-2</v>
      </c>
      <c r="F234" s="97">
        <f t="shared" si="15"/>
        <v>8.810512497900809E-2</v>
      </c>
      <c r="G234" s="97">
        <f t="shared" si="15"/>
        <v>0.14299376018219392</v>
      </c>
      <c r="H234" s="97">
        <f t="shared" si="15"/>
        <v>6.2561062685239893E-2</v>
      </c>
      <c r="I234" s="97">
        <f t="shared" si="15"/>
        <v>0.11015515751021555</v>
      </c>
      <c r="J234" s="98">
        <f t="shared" si="15"/>
        <v>4.8284253654682939E-2</v>
      </c>
      <c r="K234" s="99">
        <f t="shared" si="15"/>
        <v>9.2477625787444409E-2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0.47639506830665435</v>
      </c>
      <c r="E235" s="92">
        <f t="shared" si="15"/>
        <v>5.5220927324447416E-2</v>
      </c>
      <c r="F235" s="92">
        <f t="shared" si="15"/>
        <v>9.5101102011521166E-2</v>
      </c>
      <c r="G235" s="92">
        <f t="shared" si="15"/>
        <v>0.14617406891247564</v>
      </c>
      <c r="H235" s="92">
        <f t="shared" si="15"/>
        <v>6.4374799436159605E-2</v>
      </c>
      <c r="I235" s="92">
        <f t="shared" si="15"/>
        <v>5.5493879765828751E-2</v>
      </c>
      <c r="J235" s="93">
        <f t="shared" si="15"/>
        <v>3.5067555055208421E-2</v>
      </c>
      <c r="K235" s="94">
        <f t="shared" si="15"/>
        <v>0.10724015424291307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0.45006503863526676</v>
      </c>
      <c r="E236" s="102">
        <f t="shared" si="15"/>
        <v>5.6101037091669713E-2</v>
      </c>
      <c r="F236" s="102">
        <f t="shared" si="15"/>
        <v>0.10290426977884849</v>
      </c>
      <c r="G236" s="102">
        <f t="shared" si="15"/>
        <v>0.13336607935418801</v>
      </c>
      <c r="H236" s="102">
        <f t="shared" si="15"/>
        <v>5.9290499522915666E-2</v>
      </c>
      <c r="I236" s="102">
        <f t="shared" si="15"/>
        <v>8.5754271844366722E-2</v>
      </c>
      <c r="J236" s="103">
        <f t="shared" si="15"/>
        <v>5.2922607550527113E-2</v>
      </c>
      <c r="K236" s="104">
        <f t="shared" si="15"/>
        <v>0.11251880377274463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0.5418706065657104</v>
      </c>
      <c r="E237" s="92">
        <f t="shared" si="15"/>
        <v>5.238492278994622E-2</v>
      </c>
      <c r="F237" s="92">
        <f t="shared" si="15"/>
        <v>1.5733331249685831E-3</v>
      </c>
      <c r="G237" s="92">
        <f t="shared" si="15"/>
        <v>0.15708542593071267</v>
      </c>
      <c r="H237" s="92">
        <f t="shared" si="15"/>
        <v>6.2690531558829102E-2</v>
      </c>
      <c r="I237" s="92">
        <f t="shared" si="15"/>
        <v>3.5079302347997623E-2</v>
      </c>
      <c r="J237" s="93">
        <f t="shared" si="15"/>
        <v>0</v>
      </c>
      <c r="K237" s="94">
        <f t="shared" si="15"/>
        <v>0.14931587768183543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0.45239265703900972</v>
      </c>
      <c r="E238" s="92">
        <f t="shared" si="15"/>
        <v>4.7791549224667836E-2</v>
      </c>
      <c r="F238" s="92">
        <f t="shared" si="15"/>
        <v>8.3669052977511565E-2</v>
      </c>
      <c r="G238" s="92">
        <f t="shared" si="15"/>
        <v>0.18128653828670133</v>
      </c>
      <c r="H238" s="92">
        <f t="shared" si="15"/>
        <v>6.3322473534359269E-2</v>
      </c>
      <c r="I238" s="92">
        <f t="shared" si="15"/>
        <v>7.5707710437839013E-2</v>
      </c>
      <c r="J238" s="93">
        <f t="shared" si="15"/>
        <v>3.760139688365384E-2</v>
      </c>
      <c r="K238" s="94">
        <f t="shared" si="15"/>
        <v>9.5830018499911282E-2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0.44505108573786062</v>
      </c>
      <c r="E239" s="92">
        <f t="shared" si="15"/>
        <v>4.8347306275887132E-2</v>
      </c>
      <c r="F239" s="92">
        <f t="shared" si="15"/>
        <v>1.9741957989903976E-2</v>
      </c>
      <c r="G239" s="92">
        <f t="shared" si="15"/>
        <v>0.16554470030865939</v>
      </c>
      <c r="H239" s="92">
        <f t="shared" si="15"/>
        <v>5.2894294104334265E-2</v>
      </c>
      <c r="I239" s="92">
        <f t="shared" si="15"/>
        <v>7.819035775294686E-2</v>
      </c>
      <c r="J239" s="93">
        <f t="shared" si="15"/>
        <v>2.0974812236131991E-2</v>
      </c>
      <c r="K239" s="94">
        <f t="shared" si="15"/>
        <v>0.19023029783040776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0.42358327258173989</v>
      </c>
      <c r="E240" s="107">
        <f t="shared" si="15"/>
        <v>5.2454683777763897E-2</v>
      </c>
      <c r="F240" s="107">
        <f t="shared" si="15"/>
        <v>0.11639413234389905</v>
      </c>
      <c r="G240" s="107">
        <f t="shared" si="15"/>
        <v>0.1378274087610783</v>
      </c>
      <c r="H240" s="107">
        <f t="shared" si="15"/>
        <v>5.6870087255336231E-2</v>
      </c>
      <c r="I240" s="107">
        <f t="shared" si="15"/>
        <v>5.1820343139126111E-2</v>
      </c>
      <c r="J240" s="108">
        <f t="shared" si="15"/>
        <v>4.6315176306343631E-2</v>
      </c>
      <c r="K240" s="109">
        <f t="shared" si="15"/>
        <v>0.16105007214105649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0.43287556058791798</v>
      </c>
      <c r="E241" s="92">
        <f t="shared" si="16"/>
        <v>5.4055548058416773E-2</v>
      </c>
      <c r="F241" s="92">
        <f t="shared" si="16"/>
        <v>8.688531597187682E-2</v>
      </c>
      <c r="G241" s="92">
        <f t="shared" si="16"/>
        <v>0.14785376803700401</v>
      </c>
      <c r="H241" s="92">
        <f t="shared" si="16"/>
        <v>5.848119326133689E-2</v>
      </c>
      <c r="I241" s="92">
        <f t="shared" si="16"/>
        <v>8.3026764613150283E-2</v>
      </c>
      <c r="J241" s="93">
        <f t="shared" si="16"/>
        <v>4.7039421535202158E-2</v>
      </c>
      <c r="K241" s="94">
        <f t="shared" si="16"/>
        <v>0.13682184947029727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0.33225394937006392</v>
      </c>
      <c r="E242" s="92">
        <f t="shared" si="16"/>
        <v>4.5001149736848392E-2</v>
      </c>
      <c r="F242" s="92">
        <f t="shared" si="16"/>
        <v>0.11755148929684135</v>
      </c>
      <c r="G242" s="92">
        <f t="shared" si="16"/>
        <v>0.16343505512045015</v>
      </c>
      <c r="H242" s="92">
        <f t="shared" si="16"/>
        <v>5.211810416095649E-2</v>
      </c>
      <c r="I242" s="92">
        <f t="shared" si="16"/>
        <v>8.9771897562764949E-2</v>
      </c>
      <c r="J242" s="93">
        <f t="shared" si="16"/>
        <v>3.5393612271159315E-2</v>
      </c>
      <c r="K242" s="94">
        <f t="shared" si="16"/>
        <v>0.19986835475207476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0.45377954272649357</v>
      </c>
      <c r="E243" s="107">
        <f t="shared" si="16"/>
        <v>5.3004150192024653E-2</v>
      </c>
      <c r="F243" s="107">
        <f t="shared" si="16"/>
        <v>6.6212609762262509E-2</v>
      </c>
      <c r="G243" s="107">
        <f t="shared" si="16"/>
        <v>0.14028774237947739</v>
      </c>
      <c r="H243" s="107">
        <f t="shared" si="16"/>
        <v>5.7525124500576549E-2</v>
      </c>
      <c r="I243" s="107">
        <f t="shared" si="16"/>
        <v>7.1316918144209651E-2</v>
      </c>
      <c r="J243" s="108">
        <f t="shared" si="16"/>
        <v>4.261002958639766E-2</v>
      </c>
      <c r="K243" s="109">
        <f t="shared" si="16"/>
        <v>0.1578739122949557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0.4503988306531308</v>
      </c>
      <c r="E244" s="107">
        <f t="shared" si="16"/>
        <v>5.4993041476080459E-2</v>
      </c>
      <c r="F244" s="107">
        <f t="shared" si="16"/>
        <v>5.9447262346217805E-2</v>
      </c>
      <c r="G244" s="107">
        <f t="shared" si="16"/>
        <v>0.13459964415401504</v>
      </c>
      <c r="H244" s="107">
        <f t="shared" si="16"/>
        <v>6.0029197011031744E-2</v>
      </c>
      <c r="I244" s="107">
        <f t="shared" si="16"/>
        <v>7.4691750922474806E-2</v>
      </c>
      <c r="J244" s="108">
        <f t="shared" si="16"/>
        <v>4.0376259524098859E-2</v>
      </c>
      <c r="K244" s="109">
        <f t="shared" si="16"/>
        <v>0.16584027343704932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0.42360474330137698</v>
      </c>
      <c r="E245" s="92">
        <f t="shared" si="16"/>
        <v>5.1513211530616526E-2</v>
      </c>
      <c r="F245" s="92">
        <f t="shared" si="16"/>
        <v>6.6448746447015095E-2</v>
      </c>
      <c r="G245" s="92">
        <f t="shared" si="16"/>
        <v>0.17586361429387964</v>
      </c>
      <c r="H245" s="92">
        <f t="shared" si="16"/>
        <v>6.050162881522772E-2</v>
      </c>
      <c r="I245" s="92">
        <f t="shared" si="16"/>
        <v>9.1826091500627566E-2</v>
      </c>
      <c r="J245" s="93">
        <f t="shared" si="16"/>
        <v>4.3101075223032304E-2</v>
      </c>
      <c r="K245" s="94">
        <f t="shared" si="16"/>
        <v>0.13024196411125649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0.3906060359244698</v>
      </c>
      <c r="E246" s="92">
        <f t="shared" si="16"/>
        <v>4.3005608107826915E-2</v>
      </c>
      <c r="F246" s="92">
        <f t="shared" si="16"/>
        <v>8.7916914631079493E-2</v>
      </c>
      <c r="G246" s="92">
        <f t="shared" si="16"/>
        <v>0.14469053744019872</v>
      </c>
      <c r="H246" s="92">
        <f t="shared" si="16"/>
        <v>5.5426416548109453E-2</v>
      </c>
      <c r="I246" s="92">
        <f t="shared" si="16"/>
        <v>0.13844600776799926</v>
      </c>
      <c r="J246" s="93">
        <f t="shared" si="16"/>
        <v>3.6409717073843557E-2</v>
      </c>
      <c r="K246" s="94">
        <f t="shared" si="16"/>
        <v>0.13990847958031638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0.45910247684301697</v>
      </c>
      <c r="E247" s="112">
        <f t="shared" si="16"/>
        <v>5.2224153496066551E-2</v>
      </c>
      <c r="F247" s="112">
        <f t="shared" si="16"/>
        <v>7.3841855907169004E-2</v>
      </c>
      <c r="G247" s="112">
        <f t="shared" si="16"/>
        <v>0.11794784004333506</v>
      </c>
      <c r="H247" s="112">
        <f t="shared" si="16"/>
        <v>5.4301733640758548E-2</v>
      </c>
      <c r="I247" s="112">
        <f t="shared" si="16"/>
        <v>0.1014080253945846</v>
      </c>
      <c r="J247" s="113">
        <f t="shared" si="16"/>
        <v>4.5576235901955434E-2</v>
      </c>
      <c r="K247" s="114">
        <f t="shared" si="16"/>
        <v>0.14117391467506929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0.4827310378085744</v>
      </c>
      <c r="E248" s="117">
        <f t="shared" si="16"/>
        <v>6.4699307467283917E-2</v>
      </c>
      <c r="F248" s="117">
        <f t="shared" si="16"/>
        <v>6.9141048325546905E-2</v>
      </c>
      <c r="G248" s="117">
        <f t="shared" si="16"/>
        <v>0.11464633907806489</v>
      </c>
      <c r="H248" s="117">
        <f t="shared" si="16"/>
        <v>7.0201499990078325E-2</v>
      </c>
      <c r="I248" s="117">
        <f t="shared" si="16"/>
        <v>8.5464616899225659E-2</v>
      </c>
      <c r="J248" s="118">
        <f t="shared" si="16"/>
        <v>5.1063928418553825E-2</v>
      </c>
      <c r="K248" s="119">
        <f t="shared" si="16"/>
        <v>0.11311615043122589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0.58194267026107127</v>
      </c>
      <c r="E249" s="92">
        <f t="shared" si="16"/>
        <v>6.1908036679713757E-2</v>
      </c>
      <c r="F249" s="92">
        <f t="shared" si="16"/>
        <v>2.4664478073400664E-3</v>
      </c>
      <c r="G249" s="92">
        <f t="shared" si="16"/>
        <v>9.1488507408195613E-2</v>
      </c>
      <c r="H249" s="92">
        <f t="shared" si="16"/>
        <v>4.9987297280146226E-2</v>
      </c>
      <c r="I249" s="92">
        <f t="shared" si="16"/>
        <v>6.5746684233115998E-2</v>
      </c>
      <c r="J249" s="93">
        <f t="shared" si="16"/>
        <v>0</v>
      </c>
      <c r="K249" s="94">
        <f t="shared" si="16"/>
        <v>0.14646035633041701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0.36237502690343326</v>
      </c>
      <c r="E250" s="92">
        <f t="shared" si="16"/>
        <v>6.4440474056906796E-2</v>
      </c>
      <c r="F250" s="92">
        <f t="shared" si="16"/>
        <v>0.20950920772560216</v>
      </c>
      <c r="G250" s="92">
        <f t="shared" si="16"/>
        <v>8.6722347566988531E-2</v>
      </c>
      <c r="H250" s="92">
        <f t="shared" si="16"/>
        <v>7.1898862731522961E-2</v>
      </c>
      <c r="I250" s="92">
        <f t="shared" si="16"/>
        <v>6.0784266790401997E-2</v>
      </c>
      <c r="J250" s="93">
        <f t="shared" si="16"/>
        <v>4.6043640437558257E-2</v>
      </c>
      <c r="K250" s="94">
        <f t="shared" si="16"/>
        <v>0.14426981422514429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0.27520504937502721</v>
      </c>
      <c r="E251" s="92">
        <f t="shared" si="16"/>
        <v>3.9178618382169253E-2</v>
      </c>
      <c r="F251" s="92">
        <f t="shared" si="16"/>
        <v>0.24208028441930063</v>
      </c>
      <c r="G251" s="92">
        <f t="shared" si="16"/>
        <v>0.11341784853236447</v>
      </c>
      <c r="H251" s="92">
        <f t="shared" si="16"/>
        <v>4.9828457649534572E-2</v>
      </c>
      <c r="I251" s="92">
        <f t="shared" si="16"/>
        <v>8.8309189227994439E-2</v>
      </c>
      <c r="J251" s="93">
        <f t="shared" si="16"/>
        <v>3.6839263858354766E-2</v>
      </c>
      <c r="K251" s="94">
        <f t="shared" si="16"/>
        <v>0.19198055241360942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0.48342885302180816</v>
      </c>
      <c r="E252" s="92">
        <f t="shared" si="16"/>
        <v>5.5473322421159238E-2</v>
      </c>
      <c r="F252" s="92">
        <f t="shared" si="16"/>
        <v>4.7357583762538388E-2</v>
      </c>
      <c r="G252" s="92">
        <f t="shared" si="16"/>
        <v>0.1257643330673987</v>
      </c>
      <c r="H252" s="92">
        <f t="shared" si="16"/>
        <v>6.2241984635634448E-2</v>
      </c>
      <c r="I252" s="92">
        <f t="shared" si="16"/>
        <v>9.5866533180306426E-2</v>
      </c>
      <c r="J252" s="93">
        <f t="shared" si="16"/>
        <v>4.1748378210946922E-2</v>
      </c>
      <c r="K252" s="94">
        <f t="shared" si="16"/>
        <v>0.12986738991115462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0.4501457590301996</v>
      </c>
      <c r="E253" s="92">
        <f t="shared" si="16"/>
        <v>5.3871891889068997E-2</v>
      </c>
      <c r="F253" s="92">
        <f t="shared" si="16"/>
        <v>0.10994508458708044</v>
      </c>
      <c r="G253" s="92">
        <f t="shared" si="16"/>
        <v>9.6647391964951368E-2</v>
      </c>
      <c r="H253" s="92">
        <f t="shared" si="16"/>
        <v>6.9132556131192457E-2</v>
      </c>
      <c r="I253" s="92">
        <f t="shared" si="16"/>
        <v>6.5045352968535641E-2</v>
      </c>
      <c r="J253" s="93">
        <f t="shared" si="16"/>
        <v>4.3886911692072358E-2</v>
      </c>
      <c r="K253" s="94">
        <f t="shared" si="16"/>
        <v>0.15521196342897151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0.41491993104619518</v>
      </c>
      <c r="E254" s="92">
        <f t="shared" si="16"/>
        <v>5.8987251074210482E-2</v>
      </c>
      <c r="F254" s="92">
        <f t="shared" si="16"/>
        <v>0.18996900932453681</v>
      </c>
      <c r="G254" s="92">
        <f t="shared" si="16"/>
        <v>9.7997256724765974E-2</v>
      </c>
      <c r="H254" s="92">
        <f t="shared" si="16"/>
        <v>7.0293963315751343E-2</v>
      </c>
      <c r="I254" s="92">
        <f t="shared" si="16"/>
        <v>7.6674027474873854E-2</v>
      </c>
      <c r="J254" s="93">
        <f t="shared" si="16"/>
        <v>5.2498970487610229E-2</v>
      </c>
      <c r="K254" s="94">
        <f t="shared" si="16"/>
        <v>9.1158561039666366E-2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0.48546482239916089</v>
      </c>
      <c r="E255" s="92">
        <f t="shared" si="16"/>
        <v>5.8607542576334687E-2</v>
      </c>
      <c r="F255" s="92">
        <f t="shared" si="16"/>
        <v>0.12845256541674752</v>
      </c>
      <c r="G255" s="92">
        <f t="shared" si="16"/>
        <v>7.4386013742318624E-2</v>
      </c>
      <c r="H255" s="92">
        <f t="shared" si="16"/>
        <v>5.6883086773036148E-2</v>
      </c>
      <c r="I255" s="92">
        <f t="shared" si="16"/>
        <v>6.5132784094967977E-2</v>
      </c>
      <c r="J255" s="93">
        <f t="shared" si="16"/>
        <v>4.7209508547206583E-2</v>
      </c>
      <c r="K255" s="94">
        <f t="shared" si="16"/>
        <v>0.13107318499743414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0.40030195067572161</v>
      </c>
      <c r="E256" s="92">
        <f t="shared" si="16"/>
        <v>4.7180909869582212E-2</v>
      </c>
      <c r="F256" s="92">
        <f t="shared" si="16"/>
        <v>0.16985683785562855</v>
      </c>
      <c r="G256" s="92">
        <f t="shared" si="16"/>
        <v>8.8248017448985125E-2</v>
      </c>
      <c r="H256" s="92">
        <f t="shared" si="16"/>
        <v>7.9583182987239501E-2</v>
      </c>
      <c r="I256" s="92">
        <f t="shared" si="16"/>
        <v>5.3044407528794399E-2</v>
      </c>
      <c r="J256" s="93">
        <f t="shared" si="16"/>
        <v>4.0421099714909224E-2</v>
      </c>
      <c r="K256" s="94">
        <f t="shared" si="16"/>
        <v>0.16178469363404857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0.33476890615001165</v>
      </c>
      <c r="E257" s="92">
        <f t="shared" si="17"/>
        <v>4.3592192523439918E-2</v>
      </c>
      <c r="F257" s="92">
        <f t="shared" si="17"/>
        <v>0.23137422579572731</v>
      </c>
      <c r="G257" s="92">
        <f t="shared" si="17"/>
        <v>7.7857229333574182E-2</v>
      </c>
      <c r="H257" s="92">
        <f t="shared" si="17"/>
        <v>5.8081414677548605E-2</v>
      </c>
      <c r="I257" s="92">
        <f t="shared" si="17"/>
        <v>0.15581573217672709</v>
      </c>
      <c r="J257" s="93">
        <f t="shared" si="17"/>
        <v>4.5298852938180881E-2</v>
      </c>
      <c r="K257" s="94">
        <f t="shared" si="17"/>
        <v>9.8510299342971286E-2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0.24440205506520879</v>
      </c>
      <c r="E258" s="92">
        <f t="shared" si="17"/>
        <v>3.7263952926711454E-2</v>
      </c>
      <c r="F258" s="92">
        <f t="shared" si="17"/>
        <v>0.34755947832960082</v>
      </c>
      <c r="G258" s="92">
        <f t="shared" si="17"/>
        <v>9.3634215957493522E-2</v>
      </c>
      <c r="H258" s="92">
        <f t="shared" si="17"/>
        <v>5.3463487463223991E-2</v>
      </c>
      <c r="I258" s="92">
        <f t="shared" si="17"/>
        <v>0.10431194835989988</v>
      </c>
      <c r="J258" s="93">
        <f t="shared" si="17"/>
        <v>3.5124752996970099E-2</v>
      </c>
      <c r="K258" s="94">
        <f t="shared" si="17"/>
        <v>0.1193648618978615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0.33950591733780711</v>
      </c>
      <c r="E259" s="92">
        <f t="shared" si="17"/>
        <v>4.2588980233464406E-2</v>
      </c>
      <c r="F259" s="92">
        <f t="shared" si="17"/>
        <v>0.28688879984382865</v>
      </c>
      <c r="G259" s="92">
        <f t="shared" si="17"/>
        <v>7.4978680557696062E-2</v>
      </c>
      <c r="H259" s="92">
        <f t="shared" si="17"/>
        <v>5.4095461197147234E-2</v>
      </c>
      <c r="I259" s="92">
        <f t="shared" si="17"/>
        <v>7.4274441768200056E-2</v>
      </c>
      <c r="J259" s="93">
        <f t="shared" si="17"/>
        <v>4.2775974859937504E-2</v>
      </c>
      <c r="K259" s="94">
        <f t="shared" si="17"/>
        <v>0.12766771906185648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0.2610057649504276</v>
      </c>
      <c r="E260" s="92">
        <f t="shared" si="17"/>
        <v>4.5194394341389325E-2</v>
      </c>
      <c r="F260" s="92">
        <f t="shared" si="17"/>
        <v>0.3690640383597541</v>
      </c>
      <c r="G260" s="92">
        <f t="shared" si="17"/>
        <v>8.2787214738292647E-2</v>
      </c>
      <c r="H260" s="92">
        <f t="shared" si="17"/>
        <v>6.4966230957645851E-2</v>
      </c>
      <c r="I260" s="92">
        <f t="shared" si="17"/>
        <v>5.0071163413510859E-2</v>
      </c>
      <c r="J260" s="93">
        <f t="shared" si="17"/>
        <v>3.5163269272143846E-2</v>
      </c>
      <c r="K260" s="94">
        <f t="shared" si="17"/>
        <v>0.12691119323897959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0.24257535687715917</v>
      </c>
      <c r="E261" s="92">
        <f t="shared" si="17"/>
        <v>3.8248264872636745E-2</v>
      </c>
      <c r="F261" s="92">
        <f t="shared" si="17"/>
        <v>0.3534951174478187</v>
      </c>
      <c r="G261" s="92">
        <f t="shared" si="17"/>
        <v>8.2958761685256635E-2</v>
      </c>
      <c r="H261" s="92">
        <f t="shared" si="17"/>
        <v>5.7360684995399584E-2</v>
      </c>
      <c r="I261" s="92">
        <f t="shared" si="17"/>
        <v>9.0981548213664623E-2</v>
      </c>
      <c r="J261" s="93">
        <f t="shared" si="17"/>
        <v>3.5118260267770172E-2</v>
      </c>
      <c r="K261" s="94">
        <f t="shared" si="17"/>
        <v>0.13438026590806457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0.18128464981788861</v>
      </c>
      <c r="E262" s="92">
        <f t="shared" si="17"/>
        <v>3.0955876219868214E-2</v>
      </c>
      <c r="F262" s="92">
        <f t="shared" si="17"/>
        <v>0.39681722134178554</v>
      </c>
      <c r="G262" s="92">
        <f t="shared" si="17"/>
        <v>5.4750465704673727E-2</v>
      </c>
      <c r="H262" s="92">
        <f t="shared" si="17"/>
        <v>6.1191786915783912E-2</v>
      </c>
      <c r="I262" s="92">
        <f t="shared" si="17"/>
        <v>0.13865974365390496</v>
      </c>
      <c r="J262" s="93">
        <f t="shared" si="17"/>
        <v>2.7404982344927293E-2</v>
      </c>
      <c r="K262" s="94">
        <f t="shared" si="17"/>
        <v>0.13634025634609503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0.11305637364340726</v>
      </c>
      <c r="E263" s="92">
        <f t="shared" si="17"/>
        <v>2.2203354147339101E-2</v>
      </c>
      <c r="F263" s="92">
        <f t="shared" si="17"/>
        <v>0.52152757373779901</v>
      </c>
      <c r="G263" s="92">
        <f t="shared" si="17"/>
        <v>3.0863800518692117E-2</v>
      </c>
      <c r="H263" s="92">
        <f t="shared" si="17"/>
        <v>5.3480812787310782E-2</v>
      </c>
      <c r="I263" s="92">
        <f t="shared" si="17"/>
        <v>2.5495036333897061E-2</v>
      </c>
      <c r="J263" s="93">
        <f t="shared" si="17"/>
        <v>2.5495036333897061E-2</v>
      </c>
      <c r="K263" s="94">
        <f t="shared" si="17"/>
        <v>0.23337304883155463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0.35496290610649667</v>
      </c>
      <c r="E264" s="92">
        <f t="shared" si="17"/>
        <v>4.3237560332158823E-2</v>
      </c>
      <c r="F264" s="92">
        <f t="shared" si="17"/>
        <v>0.16291291871107358</v>
      </c>
      <c r="G264" s="92">
        <f t="shared" si="17"/>
        <v>8.0750088172629436E-2</v>
      </c>
      <c r="H264" s="92">
        <f t="shared" si="17"/>
        <v>5.928903849356592E-2</v>
      </c>
      <c r="I264" s="92">
        <f t="shared" si="17"/>
        <v>8.313277896958525E-2</v>
      </c>
      <c r="J264" s="93">
        <f t="shared" si="17"/>
        <v>4.0873286277566451E-2</v>
      </c>
      <c r="K264" s="94">
        <f t="shared" si="17"/>
        <v>0.21571470921449029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0.25503689535981588</v>
      </c>
      <c r="E265" s="92">
        <f t="shared" si="17"/>
        <v>3.6740941721713993E-2</v>
      </c>
      <c r="F265" s="92">
        <f t="shared" si="17"/>
        <v>0.26333075342715545</v>
      </c>
      <c r="G265" s="92">
        <f t="shared" si="17"/>
        <v>5.5408598670991335E-2</v>
      </c>
      <c r="H265" s="92">
        <f t="shared" si="17"/>
        <v>4.1208212321840305E-2</v>
      </c>
      <c r="I265" s="92">
        <f t="shared" si="17"/>
        <v>0.17628554872404634</v>
      </c>
      <c r="J265" s="93">
        <f t="shared" si="17"/>
        <v>0</v>
      </c>
      <c r="K265" s="94">
        <f t="shared" si="17"/>
        <v>0.17198904977443669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0.3879130369782367</v>
      </c>
      <c r="E266" s="92">
        <f t="shared" si="17"/>
        <v>5.2224448598981628E-2</v>
      </c>
      <c r="F266" s="92">
        <f t="shared" si="17"/>
        <v>0.10700394410719621</v>
      </c>
      <c r="G266" s="92">
        <f t="shared" si="17"/>
        <v>0.12447481062772379</v>
      </c>
      <c r="H266" s="92">
        <f t="shared" si="17"/>
        <v>6.7165086872183505E-2</v>
      </c>
      <c r="I266" s="92">
        <f t="shared" si="17"/>
        <v>5.6759200709597918E-2</v>
      </c>
      <c r="J266" s="93">
        <f t="shared" si="17"/>
        <v>4.0710453326102895E-2</v>
      </c>
      <c r="K266" s="94">
        <f t="shared" si="17"/>
        <v>0.20445947210608026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0.43508404361531589</v>
      </c>
      <c r="E267" s="92">
        <f t="shared" si="17"/>
        <v>5.4187446331386467E-2</v>
      </c>
      <c r="F267" s="92">
        <f t="shared" si="17"/>
        <v>9.4531561401759029E-2</v>
      </c>
      <c r="G267" s="92">
        <f t="shared" si="17"/>
        <v>9.360136335219503E-2</v>
      </c>
      <c r="H267" s="92">
        <f t="shared" si="17"/>
        <v>7.7063177015116349E-2</v>
      </c>
      <c r="I267" s="92">
        <f t="shared" si="17"/>
        <v>0.10052437558490318</v>
      </c>
      <c r="J267" s="93">
        <f t="shared" si="17"/>
        <v>5.010063896708835E-2</v>
      </c>
      <c r="K267" s="94">
        <f t="shared" si="17"/>
        <v>0.14500803269932405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0.36391393645073894</v>
      </c>
      <c r="E268" s="92">
        <f t="shared" si="17"/>
        <v>5.0606397073935223E-2</v>
      </c>
      <c r="F268" s="92">
        <f t="shared" si="17"/>
        <v>0.20016642592779846</v>
      </c>
      <c r="G268" s="92">
        <f t="shared" si="17"/>
        <v>9.2169764499965293E-2</v>
      </c>
      <c r="H268" s="92">
        <f t="shared" si="17"/>
        <v>5.9350815144836762E-2</v>
      </c>
      <c r="I268" s="92">
        <f t="shared" si="17"/>
        <v>5.814196510585002E-2</v>
      </c>
      <c r="J268" s="93">
        <f t="shared" si="17"/>
        <v>4.3612563997516757E-2</v>
      </c>
      <c r="K268" s="94">
        <f t="shared" si="17"/>
        <v>0.17565069579687531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0.43121347016857697</v>
      </c>
      <c r="E269" s="92">
        <f t="shared" si="17"/>
        <v>6.273625572521975E-2</v>
      </c>
      <c r="F269" s="92">
        <f t="shared" si="17"/>
        <v>0.1334904382362882</v>
      </c>
      <c r="G269" s="92">
        <f t="shared" si="17"/>
        <v>8.4594720443585764E-2</v>
      </c>
      <c r="H269" s="92">
        <f t="shared" si="17"/>
        <v>6.2497390942189403E-2</v>
      </c>
      <c r="I269" s="92">
        <f t="shared" si="17"/>
        <v>8.6455512562401818E-2</v>
      </c>
      <c r="J269" s="93">
        <f t="shared" si="17"/>
        <v>5.1737918591593927E-2</v>
      </c>
      <c r="K269" s="94">
        <f t="shared" si="17"/>
        <v>0.1390122119217381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0.36337093191569103</v>
      </c>
      <c r="E270" s="122">
        <f t="shared" si="17"/>
        <v>5.7246701289353316E-2</v>
      </c>
      <c r="F270" s="122">
        <f t="shared" si="17"/>
        <v>0.20390035306212695</v>
      </c>
      <c r="G270" s="122">
        <f t="shared" si="17"/>
        <v>0.10029070781214472</v>
      </c>
      <c r="H270" s="122">
        <f t="shared" si="17"/>
        <v>6.4548456649336727E-2</v>
      </c>
      <c r="I270" s="122">
        <f t="shared" si="17"/>
        <v>5.3479635806163175E-2</v>
      </c>
      <c r="J270" s="123">
        <f t="shared" si="17"/>
        <v>4.7167482015592767E-2</v>
      </c>
      <c r="K270" s="124">
        <f t="shared" si="17"/>
        <v>0.15716321346518411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0.45878356589406649</v>
      </c>
      <c r="E271" s="127">
        <f t="shared" si="17"/>
        <v>4.981247965854952E-2</v>
      </c>
      <c r="F271" s="127">
        <f t="shared" si="17"/>
        <v>5.6801714110042603E-2</v>
      </c>
      <c r="G271" s="127">
        <f t="shared" si="17"/>
        <v>0.15554020499048793</v>
      </c>
      <c r="H271" s="127">
        <f t="shared" si="17"/>
        <v>5.4022105742860344E-2</v>
      </c>
      <c r="I271" s="127">
        <f t="shared" si="17"/>
        <v>8.0339303014976673E-2</v>
      </c>
      <c r="J271" s="128">
        <f t="shared" si="17"/>
        <v>2.9264864930925494E-2</v>
      </c>
      <c r="K271" s="129">
        <f t="shared" si="17"/>
        <v>0.14470062658901645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平成３０年度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11</v>
      </c>
      <c r="E276" s="148">
        <f t="shared" ref="E276:K276" si="18">RANK(E208,E$208:E$270)</f>
        <v>56</v>
      </c>
      <c r="F276" s="148">
        <f t="shared" si="18"/>
        <v>57</v>
      </c>
      <c r="G276" s="148">
        <f t="shared" si="18"/>
        <v>10</v>
      </c>
      <c r="H276" s="148">
        <f t="shared" si="18"/>
        <v>63</v>
      </c>
      <c r="I276" s="148">
        <f t="shared" si="18"/>
        <v>5</v>
      </c>
      <c r="J276" s="149">
        <f t="shared" si="18"/>
        <v>56</v>
      </c>
      <c r="K276" s="150">
        <f t="shared" si="18"/>
        <v>36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92" si="19">RANK(D209,D$208:D$270)</f>
        <v>6</v>
      </c>
      <c r="E277" s="155">
        <f t="shared" si="19"/>
        <v>14</v>
      </c>
      <c r="F277" s="155">
        <f t="shared" si="19"/>
        <v>58</v>
      </c>
      <c r="G277" s="155">
        <f t="shared" si="19"/>
        <v>15</v>
      </c>
      <c r="H277" s="155">
        <f t="shared" si="19"/>
        <v>50</v>
      </c>
      <c r="I277" s="155">
        <f t="shared" si="19"/>
        <v>21</v>
      </c>
      <c r="J277" s="156">
        <f t="shared" si="19"/>
        <v>55</v>
      </c>
      <c r="K277" s="157">
        <f t="shared" si="19"/>
        <v>47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si="19"/>
        <v>29</v>
      </c>
      <c r="E278" s="155">
        <f t="shared" si="19"/>
        <v>26</v>
      </c>
      <c r="F278" s="155">
        <f t="shared" si="19"/>
        <v>40</v>
      </c>
      <c r="G278" s="155">
        <f t="shared" si="19"/>
        <v>27</v>
      </c>
      <c r="H278" s="155">
        <f t="shared" si="19"/>
        <v>25</v>
      </c>
      <c r="I278" s="155">
        <f t="shared" si="19"/>
        <v>58</v>
      </c>
      <c r="J278" s="156">
        <f t="shared" si="19"/>
        <v>57</v>
      </c>
      <c r="K278" s="157">
        <f t="shared" si="19"/>
        <v>9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si="19"/>
        <v>16</v>
      </c>
      <c r="E279" s="155">
        <f t="shared" si="19"/>
        <v>40</v>
      </c>
      <c r="F279" s="155">
        <f t="shared" si="19"/>
        <v>54</v>
      </c>
      <c r="G279" s="155">
        <f t="shared" si="19"/>
        <v>1</v>
      </c>
      <c r="H279" s="155">
        <f t="shared" si="19"/>
        <v>58</v>
      </c>
      <c r="I279" s="155">
        <f t="shared" si="19"/>
        <v>47</v>
      </c>
      <c r="J279" s="156">
        <f t="shared" si="19"/>
        <v>51</v>
      </c>
      <c r="K279" s="157">
        <f t="shared" si="19"/>
        <v>28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si="19"/>
        <v>41</v>
      </c>
      <c r="E280" s="155">
        <f t="shared" si="19"/>
        <v>12</v>
      </c>
      <c r="F280" s="155">
        <f t="shared" si="19"/>
        <v>18</v>
      </c>
      <c r="G280" s="155">
        <f t="shared" si="19"/>
        <v>29</v>
      </c>
      <c r="H280" s="155">
        <f t="shared" si="19"/>
        <v>20</v>
      </c>
      <c r="I280" s="155">
        <f t="shared" si="19"/>
        <v>40</v>
      </c>
      <c r="J280" s="156">
        <f t="shared" si="19"/>
        <v>22</v>
      </c>
      <c r="K280" s="157">
        <f t="shared" si="19"/>
        <v>53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si="19"/>
        <v>56</v>
      </c>
      <c r="E281" s="155">
        <f t="shared" si="19"/>
        <v>58</v>
      </c>
      <c r="F281" s="155">
        <f t="shared" si="19"/>
        <v>10</v>
      </c>
      <c r="G281" s="155">
        <f t="shared" si="19"/>
        <v>45</v>
      </c>
      <c r="H281" s="155">
        <f t="shared" si="19"/>
        <v>46</v>
      </c>
      <c r="I281" s="155">
        <f t="shared" si="19"/>
        <v>7</v>
      </c>
      <c r="J281" s="156">
        <f t="shared" si="19"/>
        <v>49</v>
      </c>
      <c r="K281" s="157">
        <f t="shared" si="19"/>
        <v>10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si="19"/>
        <v>8</v>
      </c>
      <c r="E282" s="155">
        <f t="shared" si="19"/>
        <v>23</v>
      </c>
      <c r="F282" s="155">
        <f t="shared" si="19"/>
        <v>56</v>
      </c>
      <c r="G282" s="155">
        <f t="shared" si="19"/>
        <v>7</v>
      </c>
      <c r="H282" s="155">
        <f t="shared" si="19"/>
        <v>36</v>
      </c>
      <c r="I282" s="155">
        <f t="shared" si="19"/>
        <v>49</v>
      </c>
      <c r="J282" s="156">
        <f t="shared" si="19"/>
        <v>53</v>
      </c>
      <c r="K282" s="157">
        <f t="shared" si="19"/>
        <v>39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si="19"/>
        <v>37</v>
      </c>
      <c r="E283" s="155">
        <f t="shared" si="19"/>
        <v>41</v>
      </c>
      <c r="F283" s="155">
        <f t="shared" si="19"/>
        <v>25</v>
      </c>
      <c r="G283" s="155">
        <f t="shared" si="19"/>
        <v>35</v>
      </c>
      <c r="H283" s="155">
        <f t="shared" si="19"/>
        <v>56</v>
      </c>
      <c r="I283" s="155">
        <f t="shared" si="19"/>
        <v>26</v>
      </c>
      <c r="J283" s="156">
        <f t="shared" si="19"/>
        <v>8</v>
      </c>
      <c r="K283" s="157">
        <f t="shared" si="19"/>
        <v>27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si="19"/>
        <v>51</v>
      </c>
      <c r="E284" s="155">
        <f t="shared" si="19"/>
        <v>48</v>
      </c>
      <c r="F284" s="155">
        <f t="shared" si="19"/>
        <v>21</v>
      </c>
      <c r="G284" s="155">
        <f t="shared" si="19"/>
        <v>37</v>
      </c>
      <c r="H284" s="155">
        <f t="shared" si="19"/>
        <v>48</v>
      </c>
      <c r="I284" s="155">
        <f t="shared" si="19"/>
        <v>41</v>
      </c>
      <c r="J284" s="156">
        <f t="shared" si="19"/>
        <v>46</v>
      </c>
      <c r="K284" s="157">
        <f t="shared" si="19"/>
        <v>3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si="19"/>
        <v>42</v>
      </c>
      <c r="E285" s="155">
        <f t="shared" si="19"/>
        <v>39</v>
      </c>
      <c r="F285" s="155">
        <f t="shared" si="19"/>
        <v>19</v>
      </c>
      <c r="G285" s="155">
        <f t="shared" si="19"/>
        <v>26</v>
      </c>
      <c r="H285" s="155">
        <f t="shared" si="19"/>
        <v>13</v>
      </c>
      <c r="I285" s="155">
        <f t="shared" si="19"/>
        <v>36</v>
      </c>
      <c r="J285" s="156">
        <f t="shared" si="19"/>
        <v>32</v>
      </c>
      <c r="K285" s="157">
        <f t="shared" si="19"/>
        <v>33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si="19"/>
        <v>33</v>
      </c>
      <c r="E286" s="155">
        <f t="shared" si="19"/>
        <v>21</v>
      </c>
      <c r="F286" s="155">
        <f t="shared" si="19"/>
        <v>44</v>
      </c>
      <c r="G286" s="155">
        <f t="shared" si="19"/>
        <v>20</v>
      </c>
      <c r="H286" s="155">
        <f t="shared" si="19"/>
        <v>8</v>
      </c>
      <c r="I286" s="155">
        <f t="shared" si="19"/>
        <v>31</v>
      </c>
      <c r="J286" s="156">
        <f t="shared" si="19"/>
        <v>40</v>
      </c>
      <c r="K286" s="157">
        <f t="shared" si="19"/>
        <v>19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si="19"/>
        <v>45</v>
      </c>
      <c r="E287" s="155">
        <f t="shared" si="19"/>
        <v>30</v>
      </c>
      <c r="F287" s="155">
        <f t="shared" si="19"/>
        <v>27</v>
      </c>
      <c r="G287" s="155">
        <f t="shared" si="19"/>
        <v>3</v>
      </c>
      <c r="H287" s="155">
        <f t="shared" si="19"/>
        <v>21</v>
      </c>
      <c r="I287" s="155">
        <f t="shared" si="19"/>
        <v>24</v>
      </c>
      <c r="J287" s="156">
        <f t="shared" si="19"/>
        <v>5</v>
      </c>
      <c r="K287" s="157">
        <f t="shared" si="19"/>
        <v>54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si="19"/>
        <v>15</v>
      </c>
      <c r="E288" s="155">
        <f t="shared" si="19"/>
        <v>3</v>
      </c>
      <c r="F288" s="155">
        <f t="shared" si="19"/>
        <v>49</v>
      </c>
      <c r="G288" s="155">
        <f t="shared" si="19"/>
        <v>33</v>
      </c>
      <c r="H288" s="155">
        <f t="shared" si="19"/>
        <v>34</v>
      </c>
      <c r="I288" s="155">
        <f t="shared" si="19"/>
        <v>54</v>
      </c>
      <c r="J288" s="156">
        <f t="shared" si="19"/>
        <v>36</v>
      </c>
      <c r="K288" s="157">
        <f t="shared" si="19"/>
        <v>14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si="19"/>
        <v>39</v>
      </c>
      <c r="E289" s="155">
        <f t="shared" si="19"/>
        <v>33</v>
      </c>
      <c r="F289" s="155">
        <f t="shared" si="19"/>
        <v>31</v>
      </c>
      <c r="G289" s="155">
        <f t="shared" si="19"/>
        <v>40</v>
      </c>
      <c r="H289" s="155">
        <f t="shared" si="19"/>
        <v>32</v>
      </c>
      <c r="I289" s="155">
        <f t="shared" si="19"/>
        <v>27</v>
      </c>
      <c r="J289" s="156">
        <f t="shared" si="19"/>
        <v>29</v>
      </c>
      <c r="K289" s="157">
        <f t="shared" si="19"/>
        <v>8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si="19"/>
        <v>44</v>
      </c>
      <c r="E290" s="162">
        <f t="shared" si="19"/>
        <v>38</v>
      </c>
      <c r="F290" s="162">
        <f t="shared" si="19"/>
        <v>17</v>
      </c>
      <c r="G290" s="162">
        <f t="shared" si="19"/>
        <v>36</v>
      </c>
      <c r="H290" s="162">
        <f t="shared" si="19"/>
        <v>24</v>
      </c>
      <c r="I290" s="162">
        <f t="shared" si="19"/>
        <v>45</v>
      </c>
      <c r="J290" s="163">
        <f t="shared" si="19"/>
        <v>18</v>
      </c>
      <c r="K290" s="164">
        <f t="shared" si="19"/>
        <v>32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si="19"/>
        <v>47</v>
      </c>
      <c r="E291" s="155">
        <f t="shared" si="19"/>
        <v>36</v>
      </c>
      <c r="F291" s="155">
        <f t="shared" si="19"/>
        <v>23</v>
      </c>
      <c r="G291" s="155">
        <f t="shared" si="19"/>
        <v>24</v>
      </c>
      <c r="H291" s="155">
        <f t="shared" si="19"/>
        <v>12</v>
      </c>
      <c r="I291" s="155">
        <f t="shared" si="19"/>
        <v>16</v>
      </c>
      <c r="J291" s="156">
        <f t="shared" si="19"/>
        <v>48</v>
      </c>
      <c r="K291" s="157">
        <f t="shared" si="19"/>
        <v>25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si="19"/>
        <v>9</v>
      </c>
      <c r="E292" s="162">
        <f t="shared" si="19"/>
        <v>6</v>
      </c>
      <c r="F292" s="162">
        <f t="shared" si="19"/>
        <v>48</v>
      </c>
      <c r="G292" s="162">
        <f t="shared" si="19"/>
        <v>16</v>
      </c>
      <c r="H292" s="162">
        <f t="shared" si="19"/>
        <v>14</v>
      </c>
      <c r="I292" s="162">
        <f t="shared" si="19"/>
        <v>34</v>
      </c>
      <c r="J292" s="163">
        <f t="shared" si="19"/>
        <v>31</v>
      </c>
      <c r="K292" s="164">
        <f t="shared" si="19"/>
        <v>59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308" si="20">RANK(D225,D$208:D$270)</f>
        <v>10</v>
      </c>
      <c r="E293" s="155">
        <f t="shared" si="20"/>
        <v>18</v>
      </c>
      <c r="F293" s="155">
        <f t="shared" si="20"/>
        <v>52</v>
      </c>
      <c r="G293" s="155">
        <f t="shared" si="20"/>
        <v>9</v>
      </c>
      <c r="H293" s="155">
        <f t="shared" si="20"/>
        <v>44</v>
      </c>
      <c r="I293" s="155">
        <f t="shared" si="20"/>
        <v>39</v>
      </c>
      <c r="J293" s="156">
        <f t="shared" si="20"/>
        <v>33</v>
      </c>
      <c r="K293" s="157">
        <f t="shared" si="20"/>
        <v>51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si="20"/>
        <v>18</v>
      </c>
      <c r="E294" s="155">
        <f t="shared" si="20"/>
        <v>17</v>
      </c>
      <c r="F294" s="155">
        <f t="shared" si="20"/>
        <v>53</v>
      </c>
      <c r="G294" s="155">
        <f t="shared" si="20"/>
        <v>14</v>
      </c>
      <c r="H294" s="155">
        <f t="shared" si="20"/>
        <v>45</v>
      </c>
      <c r="I294" s="155">
        <f t="shared" si="20"/>
        <v>46</v>
      </c>
      <c r="J294" s="156">
        <f t="shared" si="20"/>
        <v>30</v>
      </c>
      <c r="K294" s="157">
        <f t="shared" si="20"/>
        <v>16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si="20"/>
        <v>19</v>
      </c>
      <c r="E295" s="155">
        <f t="shared" si="20"/>
        <v>44</v>
      </c>
      <c r="F295" s="155">
        <f t="shared" si="20"/>
        <v>46</v>
      </c>
      <c r="G295" s="155">
        <f t="shared" si="20"/>
        <v>6</v>
      </c>
      <c r="H295" s="155">
        <f t="shared" si="20"/>
        <v>55</v>
      </c>
      <c r="I295" s="155">
        <f t="shared" si="20"/>
        <v>60</v>
      </c>
      <c r="J295" s="156">
        <f t="shared" si="20"/>
        <v>34</v>
      </c>
      <c r="K295" s="157">
        <f t="shared" si="20"/>
        <v>24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si="20"/>
        <v>3</v>
      </c>
      <c r="E296" s="155">
        <f t="shared" si="20"/>
        <v>45</v>
      </c>
      <c r="F296" s="155">
        <f t="shared" si="20"/>
        <v>63</v>
      </c>
      <c r="G296" s="155">
        <f t="shared" si="20"/>
        <v>5</v>
      </c>
      <c r="H296" s="155">
        <f t="shared" si="20"/>
        <v>59</v>
      </c>
      <c r="I296" s="155">
        <f t="shared" si="20"/>
        <v>63</v>
      </c>
      <c r="J296" s="156">
        <f t="shared" si="20"/>
        <v>59</v>
      </c>
      <c r="K296" s="157">
        <f t="shared" si="20"/>
        <v>11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si="20"/>
        <v>7</v>
      </c>
      <c r="E297" s="155">
        <f t="shared" si="20"/>
        <v>7</v>
      </c>
      <c r="F297" s="155">
        <f t="shared" si="20"/>
        <v>51</v>
      </c>
      <c r="G297" s="155">
        <f t="shared" si="20"/>
        <v>31</v>
      </c>
      <c r="H297" s="155">
        <f t="shared" si="20"/>
        <v>35</v>
      </c>
      <c r="I297" s="155">
        <f t="shared" si="20"/>
        <v>25</v>
      </c>
      <c r="J297" s="156">
        <f t="shared" si="20"/>
        <v>35</v>
      </c>
      <c r="K297" s="157">
        <f t="shared" si="20"/>
        <v>52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si="20"/>
        <v>5</v>
      </c>
      <c r="E298" s="155">
        <f t="shared" si="20"/>
        <v>27</v>
      </c>
      <c r="F298" s="155">
        <f t="shared" si="20"/>
        <v>59</v>
      </c>
      <c r="G298" s="155">
        <f t="shared" si="20"/>
        <v>11</v>
      </c>
      <c r="H298" s="155">
        <f t="shared" si="20"/>
        <v>22</v>
      </c>
      <c r="I298" s="155">
        <f t="shared" si="20"/>
        <v>48</v>
      </c>
      <c r="J298" s="156">
        <f t="shared" si="20"/>
        <v>58</v>
      </c>
      <c r="K298" s="157">
        <f t="shared" si="20"/>
        <v>50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si="20"/>
        <v>21</v>
      </c>
      <c r="E299" s="155">
        <f t="shared" si="20"/>
        <v>49</v>
      </c>
      <c r="F299" s="155">
        <f t="shared" si="20"/>
        <v>39</v>
      </c>
      <c r="G299" s="155">
        <f t="shared" si="20"/>
        <v>19</v>
      </c>
      <c r="H299" s="155">
        <f t="shared" si="20"/>
        <v>31</v>
      </c>
      <c r="I299" s="155">
        <f t="shared" si="20"/>
        <v>38</v>
      </c>
      <c r="J299" s="156">
        <f t="shared" si="20"/>
        <v>24</v>
      </c>
      <c r="K299" s="157">
        <f t="shared" si="20"/>
        <v>34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si="20"/>
        <v>4</v>
      </c>
      <c r="E300" s="155">
        <f t="shared" si="20"/>
        <v>42</v>
      </c>
      <c r="F300" s="155">
        <f t="shared" si="20"/>
        <v>60</v>
      </c>
      <c r="G300" s="155">
        <f t="shared" si="20"/>
        <v>18</v>
      </c>
      <c r="H300" s="155">
        <f t="shared" si="20"/>
        <v>42</v>
      </c>
      <c r="I300" s="155">
        <f t="shared" si="20"/>
        <v>35</v>
      </c>
      <c r="J300" s="156">
        <f t="shared" si="20"/>
        <v>59</v>
      </c>
      <c r="K300" s="157">
        <f t="shared" si="20"/>
        <v>43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si="20"/>
        <v>30</v>
      </c>
      <c r="E301" s="167">
        <f t="shared" si="20"/>
        <v>37</v>
      </c>
      <c r="F301" s="167">
        <f t="shared" si="20"/>
        <v>50</v>
      </c>
      <c r="G301" s="167">
        <f t="shared" si="20"/>
        <v>8</v>
      </c>
      <c r="H301" s="167">
        <f t="shared" si="20"/>
        <v>38</v>
      </c>
      <c r="I301" s="167">
        <f t="shared" si="20"/>
        <v>17</v>
      </c>
      <c r="J301" s="168">
        <f t="shared" si="20"/>
        <v>47</v>
      </c>
      <c r="K301" s="169">
        <f t="shared" si="20"/>
        <v>20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si="20"/>
        <v>26</v>
      </c>
      <c r="E302" s="155">
        <f t="shared" si="20"/>
        <v>24</v>
      </c>
      <c r="F302" s="155">
        <f t="shared" si="20"/>
        <v>34</v>
      </c>
      <c r="G302" s="155">
        <f t="shared" si="20"/>
        <v>25</v>
      </c>
      <c r="H302" s="155">
        <f t="shared" si="20"/>
        <v>17</v>
      </c>
      <c r="I302" s="155">
        <f t="shared" si="20"/>
        <v>6</v>
      </c>
      <c r="J302" s="156">
        <f t="shared" si="20"/>
        <v>7</v>
      </c>
      <c r="K302" s="157">
        <f t="shared" si="20"/>
        <v>62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si="20"/>
        <v>17</v>
      </c>
      <c r="E303" s="155">
        <f t="shared" si="20"/>
        <v>15</v>
      </c>
      <c r="F303" s="155">
        <f t="shared" si="20"/>
        <v>32</v>
      </c>
      <c r="G303" s="155">
        <f t="shared" si="20"/>
        <v>22</v>
      </c>
      <c r="H303" s="155">
        <f t="shared" si="20"/>
        <v>11</v>
      </c>
      <c r="I303" s="155">
        <f t="shared" si="20"/>
        <v>53</v>
      </c>
      <c r="J303" s="156">
        <f t="shared" si="20"/>
        <v>45</v>
      </c>
      <c r="K303" s="157">
        <f t="shared" si="20"/>
        <v>58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si="20"/>
        <v>27</v>
      </c>
      <c r="E304" s="174">
        <f t="shared" si="20"/>
        <v>11</v>
      </c>
      <c r="F304" s="174">
        <f t="shared" si="20"/>
        <v>30</v>
      </c>
      <c r="G304" s="174">
        <f t="shared" si="20"/>
        <v>34</v>
      </c>
      <c r="H304" s="174">
        <f t="shared" si="20"/>
        <v>29</v>
      </c>
      <c r="I304" s="174">
        <f t="shared" si="20"/>
        <v>19</v>
      </c>
      <c r="J304" s="175">
        <f t="shared" si="20"/>
        <v>1</v>
      </c>
      <c r="K304" s="176">
        <f t="shared" si="20"/>
        <v>57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si="20"/>
        <v>2</v>
      </c>
      <c r="E305" s="155">
        <f t="shared" si="20"/>
        <v>29</v>
      </c>
      <c r="F305" s="155">
        <f t="shared" si="20"/>
        <v>62</v>
      </c>
      <c r="G305" s="155">
        <f t="shared" si="20"/>
        <v>17</v>
      </c>
      <c r="H305" s="155">
        <f t="shared" si="20"/>
        <v>16</v>
      </c>
      <c r="I305" s="155">
        <f t="shared" si="20"/>
        <v>61</v>
      </c>
      <c r="J305" s="156">
        <f t="shared" si="20"/>
        <v>59</v>
      </c>
      <c r="K305" s="157">
        <f t="shared" si="20"/>
        <v>26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si="20"/>
        <v>23</v>
      </c>
      <c r="E306" s="155">
        <f t="shared" si="20"/>
        <v>46</v>
      </c>
      <c r="F306" s="155">
        <f t="shared" si="20"/>
        <v>37</v>
      </c>
      <c r="G306" s="155">
        <f t="shared" si="20"/>
        <v>2</v>
      </c>
      <c r="H306" s="155">
        <f t="shared" si="20"/>
        <v>15</v>
      </c>
      <c r="I306" s="155">
        <f t="shared" si="20"/>
        <v>30</v>
      </c>
      <c r="J306" s="156">
        <f t="shared" si="20"/>
        <v>37</v>
      </c>
      <c r="K306" s="157">
        <f t="shared" si="20"/>
        <v>61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si="20"/>
        <v>28</v>
      </c>
      <c r="E307" s="155">
        <f t="shared" si="20"/>
        <v>43</v>
      </c>
      <c r="F307" s="155">
        <f t="shared" si="20"/>
        <v>55</v>
      </c>
      <c r="G307" s="155">
        <f t="shared" si="20"/>
        <v>12</v>
      </c>
      <c r="H307" s="155">
        <f t="shared" si="20"/>
        <v>54</v>
      </c>
      <c r="I307" s="155">
        <f t="shared" si="20"/>
        <v>28</v>
      </c>
      <c r="J307" s="156">
        <f t="shared" si="20"/>
        <v>54</v>
      </c>
      <c r="K307" s="157">
        <f t="shared" si="20"/>
        <v>7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si="20"/>
        <v>36</v>
      </c>
      <c r="E308" s="181">
        <f t="shared" si="20"/>
        <v>28</v>
      </c>
      <c r="F308" s="181">
        <f t="shared" si="20"/>
        <v>26</v>
      </c>
      <c r="G308" s="181">
        <f t="shared" si="20"/>
        <v>30</v>
      </c>
      <c r="H308" s="181">
        <f t="shared" si="20"/>
        <v>43</v>
      </c>
      <c r="I308" s="181">
        <f t="shared" si="20"/>
        <v>57</v>
      </c>
      <c r="J308" s="182">
        <f t="shared" si="20"/>
        <v>12</v>
      </c>
      <c r="K308" s="183">
        <f t="shared" si="20"/>
        <v>18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24" si="21">RANK(D241,D$208:D$270)</f>
        <v>32</v>
      </c>
      <c r="E309" s="155">
        <f t="shared" si="21"/>
        <v>20</v>
      </c>
      <c r="F309" s="155">
        <f t="shared" si="21"/>
        <v>36</v>
      </c>
      <c r="G309" s="155">
        <f t="shared" si="21"/>
        <v>21</v>
      </c>
      <c r="H309" s="155">
        <f t="shared" si="21"/>
        <v>33</v>
      </c>
      <c r="I309" s="155">
        <f t="shared" si="21"/>
        <v>23</v>
      </c>
      <c r="J309" s="156">
        <f t="shared" si="21"/>
        <v>11</v>
      </c>
      <c r="K309" s="157">
        <f t="shared" si="21"/>
        <v>40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si="21"/>
        <v>55</v>
      </c>
      <c r="E310" s="155">
        <f t="shared" si="21"/>
        <v>51</v>
      </c>
      <c r="F310" s="155">
        <f t="shared" si="21"/>
        <v>24</v>
      </c>
      <c r="G310" s="155">
        <f t="shared" si="21"/>
        <v>13</v>
      </c>
      <c r="H310" s="155">
        <f t="shared" si="21"/>
        <v>57</v>
      </c>
      <c r="I310" s="155">
        <f t="shared" si="21"/>
        <v>14</v>
      </c>
      <c r="J310" s="156">
        <f t="shared" si="21"/>
        <v>41</v>
      </c>
      <c r="K310" s="157">
        <f t="shared" si="21"/>
        <v>5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si="21"/>
        <v>22</v>
      </c>
      <c r="E311" s="181">
        <f t="shared" si="21"/>
        <v>25</v>
      </c>
      <c r="F311" s="181">
        <f t="shared" si="21"/>
        <v>43</v>
      </c>
      <c r="G311" s="181">
        <f t="shared" si="21"/>
        <v>28</v>
      </c>
      <c r="H311" s="181">
        <f t="shared" si="21"/>
        <v>39</v>
      </c>
      <c r="I311" s="181">
        <f t="shared" si="21"/>
        <v>37</v>
      </c>
      <c r="J311" s="182">
        <f t="shared" si="21"/>
        <v>21</v>
      </c>
      <c r="K311" s="183">
        <f t="shared" si="21"/>
        <v>21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si="21"/>
        <v>24</v>
      </c>
      <c r="E312" s="181">
        <f t="shared" si="21"/>
        <v>16</v>
      </c>
      <c r="F312" s="181">
        <f t="shared" si="21"/>
        <v>45</v>
      </c>
      <c r="G312" s="181">
        <f t="shared" si="21"/>
        <v>32</v>
      </c>
      <c r="H312" s="181">
        <f t="shared" si="21"/>
        <v>27</v>
      </c>
      <c r="I312" s="181">
        <f t="shared" si="21"/>
        <v>32</v>
      </c>
      <c r="J312" s="182">
        <f t="shared" si="21"/>
        <v>28</v>
      </c>
      <c r="K312" s="183">
        <f t="shared" si="21"/>
        <v>15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si="21"/>
        <v>35</v>
      </c>
      <c r="E313" s="155">
        <f t="shared" si="21"/>
        <v>34</v>
      </c>
      <c r="F313" s="155">
        <f t="shared" si="21"/>
        <v>42</v>
      </c>
      <c r="G313" s="155">
        <f t="shared" si="21"/>
        <v>4</v>
      </c>
      <c r="H313" s="155">
        <f t="shared" si="21"/>
        <v>26</v>
      </c>
      <c r="I313" s="155">
        <f t="shared" si="21"/>
        <v>12</v>
      </c>
      <c r="J313" s="156">
        <f t="shared" si="21"/>
        <v>19</v>
      </c>
      <c r="K313" s="157">
        <f t="shared" si="21"/>
        <v>45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si="21"/>
        <v>43</v>
      </c>
      <c r="E314" s="155">
        <f t="shared" si="21"/>
        <v>54</v>
      </c>
      <c r="F314" s="155">
        <f t="shared" si="21"/>
        <v>35</v>
      </c>
      <c r="G314" s="155">
        <f t="shared" si="21"/>
        <v>23</v>
      </c>
      <c r="H314" s="155">
        <f t="shared" si="21"/>
        <v>47</v>
      </c>
      <c r="I314" s="155">
        <f t="shared" si="21"/>
        <v>4</v>
      </c>
      <c r="J314" s="156">
        <f t="shared" si="21"/>
        <v>39</v>
      </c>
      <c r="K314" s="157">
        <f t="shared" si="21"/>
        <v>37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si="21"/>
        <v>20</v>
      </c>
      <c r="E315" s="188">
        <f t="shared" si="21"/>
        <v>32</v>
      </c>
      <c r="F315" s="188">
        <f t="shared" si="21"/>
        <v>38</v>
      </c>
      <c r="G315" s="188">
        <f t="shared" si="21"/>
        <v>41</v>
      </c>
      <c r="H315" s="188">
        <f t="shared" si="21"/>
        <v>49</v>
      </c>
      <c r="I315" s="188">
        <f t="shared" si="21"/>
        <v>9</v>
      </c>
      <c r="J315" s="189">
        <f t="shared" si="21"/>
        <v>14</v>
      </c>
      <c r="K315" s="190">
        <f t="shared" si="21"/>
        <v>35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si="21"/>
        <v>14</v>
      </c>
      <c r="E316" s="195">
        <f t="shared" si="21"/>
        <v>1</v>
      </c>
      <c r="F316" s="195">
        <f t="shared" si="21"/>
        <v>41</v>
      </c>
      <c r="G316" s="195">
        <f t="shared" si="21"/>
        <v>42</v>
      </c>
      <c r="H316" s="195">
        <f t="shared" si="21"/>
        <v>5</v>
      </c>
      <c r="I316" s="195">
        <f t="shared" si="21"/>
        <v>20</v>
      </c>
      <c r="J316" s="196">
        <f t="shared" si="21"/>
        <v>4</v>
      </c>
      <c r="K316" s="197">
        <f t="shared" si="21"/>
        <v>56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si="21"/>
        <v>1</v>
      </c>
      <c r="E317" s="155">
        <f t="shared" si="21"/>
        <v>5</v>
      </c>
      <c r="F317" s="155">
        <f t="shared" si="21"/>
        <v>61</v>
      </c>
      <c r="G317" s="155">
        <f t="shared" si="21"/>
        <v>51</v>
      </c>
      <c r="H317" s="155">
        <f t="shared" si="21"/>
        <v>60</v>
      </c>
      <c r="I317" s="155">
        <f t="shared" si="21"/>
        <v>42</v>
      </c>
      <c r="J317" s="156">
        <f t="shared" si="21"/>
        <v>59</v>
      </c>
      <c r="K317" s="157">
        <f t="shared" si="21"/>
        <v>29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si="21"/>
        <v>50</v>
      </c>
      <c r="E318" s="155">
        <f t="shared" si="21"/>
        <v>2</v>
      </c>
      <c r="F318" s="155">
        <f t="shared" si="21"/>
        <v>11</v>
      </c>
      <c r="G318" s="155">
        <f t="shared" si="21"/>
        <v>53</v>
      </c>
      <c r="H318" s="155">
        <f t="shared" si="21"/>
        <v>3</v>
      </c>
      <c r="I318" s="155">
        <f t="shared" si="21"/>
        <v>50</v>
      </c>
      <c r="J318" s="156">
        <f t="shared" si="21"/>
        <v>13</v>
      </c>
      <c r="K318" s="157">
        <f t="shared" si="21"/>
        <v>31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si="21"/>
        <v>57</v>
      </c>
      <c r="E319" s="155">
        <f t="shared" si="21"/>
        <v>57</v>
      </c>
      <c r="F319" s="155">
        <f t="shared" si="21"/>
        <v>8</v>
      </c>
      <c r="G319" s="155">
        <f t="shared" si="21"/>
        <v>43</v>
      </c>
      <c r="H319" s="155">
        <f t="shared" si="21"/>
        <v>61</v>
      </c>
      <c r="I319" s="155">
        <f t="shared" si="21"/>
        <v>15</v>
      </c>
      <c r="J319" s="156">
        <f t="shared" si="21"/>
        <v>38</v>
      </c>
      <c r="K319" s="157">
        <f t="shared" si="21"/>
        <v>6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si="21"/>
        <v>13</v>
      </c>
      <c r="E320" s="155">
        <f t="shared" si="21"/>
        <v>13</v>
      </c>
      <c r="F320" s="155">
        <f t="shared" si="21"/>
        <v>47</v>
      </c>
      <c r="G320" s="155">
        <f t="shared" si="21"/>
        <v>38</v>
      </c>
      <c r="H320" s="155">
        <f t="shared" si="21"/>
        <v>19</v>
      </c>
      <c r="I320" s="155">
        <f t="shared" si="21"/>
        <v>11</v>
      </c>
      <c r="J320" s="156">
        <f t="shared" si="21"/>
        <v>23</v>
      </c>
      <c r="K320" s="157">
        <f t="shared" si="21"/>
        <v>46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si="21"/>
        <v>25</v>
      </c>
      <c r="E321" s="155">
        <f t="shared" si="21"/>
        <v>22</v>
      </c>
      <c r="F321" s="155">
        <f t="shared" si="21"/>
        <v>28</v>
      </c>
      <c r="G321" s="155">
        <f t="shared" si="21"/>
        <v>47</v>
      </c>
      <c r="H321" s="155">
        <f t="shared" si="21"/>
        <v>6</v>
      </c>
      <c r="I321" s="155">
        <f t="shared" si="21"/>
        <v>44</v>
      </c>
      <c r="J321" s="156">
        <f t="shared" si="21"/>
        <v>16</v>
      </c>
      <c r="K321" s="157">
        <f t="shared" si="21"/>
        <v>23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si="21"/>
        <v>38</v>
      </c>
      <c r="E322" s="155">
        <f t="shared" si="21"/>
        <v>8</v>
      </c>
      <c r="F322" s="155">
        <f t="shared" si="21"/>
        <v>14</v>
      </c>
      <c r="G322" s="155">
        <f t="shared" si="21"/>
        <v>46</v>
      </c>
      <c r="H322" s="155">
        <f t="shared" si="21"/>
        <v>4</v>
      </c>
      <c r="I322" s="155">
        <f t="shared" si="21"/>
        <v>29</v>
      </c>
      <c r="J322" s="156">
        <f t="shared" si="21"/>
        <v>2</v>
      </c>
      <c r="K322" s="157">
        <f t="shared" si="21"/>
        <v>63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si="21"/>
        <v>12</v>
      </c>
      <c r="E323" s="155">
        <f t="shared" si="21"/>
        <v>9</v>
      </c>
      <c r="F323" s="155">
        <f t="shared" si="21"/>
        <v>22</v>
      </c>
      <c r="G323" s="155">
        <f t="shared" si="21"/>
        <v>60</v>
      </c>
      <c r="H323" s="155">
        <f t="shared" si="21"/>
        <v>41</v>
      </c>
      <c r="I323" s="155">
        <f t="shared" si="21"/>
        <v>43</v>
      </c>
      <c r="J323" s="156">
        <f t="shared" si="21"/>
        <v>9</v>
      </c>
      <c r="K323" s="157">
        <f t="shared" si="21"/>
        <v>44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si="21"/>
        <v>40</v>
      </c>
      <c r="E324" s="155">
        <f t="shared" si="21"/>
        <v>47</v>
      </c>
      <c r="F324" s="155">
        <f t="shared" si="21"/>
        <v>15</v>
      </c>
      <c r="G324" s="155">
        <f t="shared" si="21"/>
        <v>52</v>
      </c>
      <c r="H324" s="155">
        <f t="shared" si="21"/>
        <v>1</v>
      </c>
      <c r="I324" s="155">
        <f t="shared" si="21"/>
        <v>56</v>
      </c>
      <c r="J324" s="156">
        <f t="shared" si="21"/>
        <v>27</v>
      </c>
      <c r="K324" s="157">
        <f t="shared" si="21"/>
        <v>17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38" si="22">RANK(D257,D$208:D$270)</f>
        <v>54</v>
      </c>
      <c r="E325" s="155">
        <f t="shared" si="22"/>
        <v>52</v>
      </c>
      <c r="F325" s="155">
        <f t="shared" si="22"/>
        <v>9</v>
      </c>
      <c r="G325" s="155">
        <f t="shared" si="22"/>
        <v>58</v>
      </c>
      <c r="H325" s="155">
        <f t="shared" si="22"/>
        <v>37</v>
      </c>
      <c r="I325" s="155">
        <f t="shared" si="22"/>
        <v>2</v>
      </c>
      <c r="J325" s="156">
        <f t="shared" si="22"/>
        <v>15</v>
      </c>
      <c r="K325" s="157">
        <f t="shared" si="22"/>
        <v>60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si="22"/>
        <v>60</v>
      </c>
      <c r="E326" s="155">
        <f t="shared" si="22"/>
        <v>60</v>
      </c>
      <c r="F326" s="155">
        <f t="shared" si="22"/>
        <v>5</v>
      </c>
      <c r="G326" s="155">
        <f t="shared" si="22"/>
        <v>48</v>
      </c>
      <c r="H326" s="155">
        <f t="shared" si="22"/>
        <v>53</v>
      </c>
      <c r="I326" s="155">
        <f t="shared" si="22"/>
        <v>8</v>
      </c>
      <c r="J326" s="156">
        <f t="shared" si="22"/>
        <v>43</v>
      </c>
      <c r="K326" s="157">
        <f t="shared" si="22"/>
        <v>55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si="22"/>
        <v>53</v>
      </c>
      <c r="E327" s="155">
        <f t="shared" si="22"/>
        <v>55</v>
      </c>
      <c r="F327" s="155">
        <f t="shared" si="22"/>
        <v>6</v>
      </c>
      <c r="G327" s="155">
        <f t="shared" si="22"/>
        <v>59</v>
      </c>
      <c r="H327" s="155">
        <f t="shared" si="22"/>
        <v>51</v>
      </c>
      <c r="I327" s="155">
        <f t="shared" si="22"/>
        <v>33</v>
      </c>
      <c r="J327" s="156">
        <f t="shared" si="22"/>
        <v>20</v>
      </c>
      <c r="K327" s="157">
        <f t="shared" si="22"/>
        <v>48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si="22"/>
        <v>58</v>
      </c>
      <c r="E328" s="155">
        <f t="shared" si="22"/>
        <v>50</v>
      </c>
      <c r="F328" s="155">
        <f t="shared" si="22"/>
        <v>3</v>
      </c>
      <c r="G328" s="155">
        <f t="shared" si="22"/>
        <v>56</v>
      </c>
      <c r="H328" s="155">
        <f t="shared" si="22"/>
        <v>9</v>
      </c>
      <c r="I328" s="155">
        <f t="shared" si="22"/>
        <v>59</v>
      </c>
      <c r="J328" s="156">
        <f t="shared" si="22"/>
        <v>42</v>
      </c>
      <c r="K328" s="157">
        <f t="shared" si="22"/>
        <v>49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si="22"/>
        <v>61</v>
      </c>
      <c r="E329" s="155">
        <f t="shared" si="22"/>
        <v>59</v>
      </c>
      <c r="F329" s="155">
        <f t="shared" si="22"/>
        <v>4</v>
      </c>
      <c r="G329" s="155">
        <f t="shared" si="22"/>
        <v>55</v>
      </c>
      <c r="H329" s="155">
        <f t="shared" si="22"/>
        <v>40</v>
      </c>
      <c r="I329" s="155">
        <f t="shared" si="22"/>
        <v>13</v>
      </c>
      <c r="J329" s="156">
        <f t="shared" si="22"/>
        <v>44</v>
      </c>
      <c r="K329" s="157">
        <f t="shared" si="22"/>
        <v>42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si="22"/>
        <v>62</v>
      </c>
      <c r="E330" s="155">
        <f t="shared" si="22"/>
        <v>62</v>
      </c>
      <c r="F330" s="155">
        <f t="shared" si="22"/>
        <v>2</v>
      </c>
      <c r="G330" s="155">
        <f t="shared" si="22"/>
        <v>62</v>
      </c>
      <c r="H330" s="155">
        <f t="shared" si="22"/>
        <v>23</v>
      </c>
      <c r="I330" s="155">
        <f t="shared" si="22"/>
        <v>3</v>
      </c>
      <c r="J330" s="156">
        <f t="shared" si="22"/>
        <v>50</v>
      </c>
      <c r="K330" s="157">
        <f t="shared" si="22"/>
        <v>41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si="22"/>
        <v>63</v>
      </c>
      <c r="E331" s="155">
        <f t="shared" si="22"/>
        <v>63</v>
      </c>
      <c r="F331" s="155">
        <f t="shared" si="22"/>
        <v>1</v>
      </c>
      <c r="G331" s="155">
        <f t="shared" si="22"/>
        <v>63</v>
      </c>
      <c r="H331" s="155">
        <f t="shared" si="22"/>
        <v>52</v>
      </c>
      <c r="I331" s="155">
        <f t="shared" si="22"/>
        <v>62</v>
      </c>
      <c r="J331" s="156">
        <f t="shared" si="22"/>
        <v>52</v>
      </c>
      <c r="K331" s="157">
        <f t="shared" si="22"/>
        <v>1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si="22"/>
        <v>52</v>
      </c>
      <c r="E332" s="155">
        <f t="shared" si="22"/>
        <v>53</v>
      </c>
      <c r="F332" s="155">
        <f t="shared" si="22"/>
        <v>16</v>
      </c>
      <c r="G332" s="155">
        <f t="shared" si="22"/>
        <v>57</v>
      </c>
      <c r="H332" s="155">
        <f t="shared" si="22"/>
        <v>30</v>
      </c>
      <c r="I332" s="155">
        <f t="shared" si="22"/>
        <v>22</v>
      </c>
      <c r="J332" s="156">
        <f t="shared" si="22"/>
        <v>25</v>
      </c>
      <c r="K332" s="157">
        <f t="shared" si="22"/>
        <v>2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si="22"/>
        <v>59</v>
      </c>
      <c r="E333" s="155">
        <f t="shared" si="22"/>
        <v>61</v>
      </c>
      <c r="F333" s="155">
        <f t="shared" si="22"/>
        <v>7</v>
      </c>
      <c r="G333" s="155">
        <f t="shared" si="22"/>
        <v>61</v>
      </c>
      <c r="H333" s="155">
        <f t="shared" si="22"/>
        <v>62</v>
      </c>
      <c r="I333" s="155">
        <f t="shared" si="22"/>
        <v>1</v>
      </c>
      <c r="J333" s="156">
        <f t="shared" si="22"/>
        <v>59</v>
      </c>
      <c r="K333" s="157">
        <f t="shared" si="22"/>
        <v>13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si="22"/>
        <v>46</v>
      </c>
      <c r="E334" s="155">
        <f t="shared" si="22"/>
        <v>31</v>
      </c>
      <c r="F334" s="155">
        <f t="shared" si="22"/>
        <v>29</v>
      </c>
      <c r="G334" s="155">
        <f t="shared" si="22"/>
        <v>39</v>
      </c>
      <c r="H334" s="155">
        <f t="shared" si="22"/>
        <v>7</v>
      </c>
      <c r="I334" s="155">
        <f t="shared" si="22"/>
        <v>52</v>
      </c>
      <c r="J334" s="156">
        <f t="shared" si="22"/>
        <v>26</v>
      </c>
      <c r="K334" s="157">
        <f t="shared" si="22"/>
        <v>4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si="22"/>
        <v>31</v>
      </c>
      <c r="E335" s="155">
        <f t="shared" si="22"/>
        <v>19</v>
      </c>
      <c r="F335" s="155">
        <f t="shared" si="22"/>
        <v>33</v>
      </c>
      <c r="G335" s="155">
        <f t="shared" si="22"/>
        <v>49</v>
      </c>
      <c r="H335" s="155">
        <f t="shared" si="22"/>
        <v>2</v>
      </c>
      <c r="I335" s="155">
        <f t="shared" si="22"/>
        <v>10</v>
      </c>
      <c r="J335" s="156">
        <f t="shared" si="22"/>
        <v>6</v>
      </c>
      <c r="K335" s="157">
        <f t="shared" si="22"/>
        <v>30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si="22"/>
        <v>48</v>
      </c>
      <c r="E336" s="155">
        <f t="shared" si="22"/>
        <v>35</v>
      </c>
      <c r="F336" s="155">
        <f t="shared" si="22"/>
        <v>13</v>
      </c>
      <c r="G336" s="155">
        <f t="shared" si="22"/>
        <v>50</v>
      </c>
      <c r="H336" s="155">
        <f t="shared" si="22"/>
        <v>28</v>
      </c>
      <c r="I336" s="155">
        <f t="shared" si="22"/>
        <v>51</v>
      </c>
      <c r="J336" s="156">
        <f t="shared" si="22"/>
        <v>17</v>
      </c>
      <c r="K336" s="157">
        <f t="shared" si="22"/>
        <v>12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si="22"/>
        <v>34</v>
      </c>
      <c r="E337" s="155">
        <f t="shared" si="22"/>
        <v>4</v>
      </c>
      <c r="F337" s="155">
        <f t="shared" si="22"/>
        <v>20</v>
      </c>
      <c r="G337" s="155">
        <f t="shared" si="22"/>
        <v>54</v>
      </c>
      <c r="H337" s="155">
        <f t="shared" si="22"/>
        <v>18</v>
      </c>
      <c r="I337" s="155">
        <f t="shared" si="22"/>
        <v>18</v>
      </c>
      <c r="J337" s="156">
        <f t="shared" si="22"/>
        <v>3</v>
      </c>
      <c r="K337" s="157">
        <f t="shared" si="22"/>
        <v>38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si="22"/>
        <v>49</v>
      </c>
      <c r="E338" s="202">
        <f t="shared" si="22"/>
        <v>10</v>
      </c>
      <c r="F338" s="202">
        <f t="shared" si="22"/>
        <v>12</v>
      </c>
      <c r="G338" s="202">
        <f t="shared" si="22"/>
        <v>44</v>
      </c>
      <c r="H338" s="202">
        <f t="shared" si="22"/>
        <v>10</v>
      </c>
      <c r="I338" s="202">
        <f t="shared" si="22"/>
        <v>55</v>
      </c>
      <c r="J338" s="203">
        <f t="shared" si="22"/>
        <v>10</v>
      </c>
      <c r="K338" s="204">
        <f t="shared" si="22"/>
        <v>22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529A-E1C3-432E-A6E8-70EE90FAB847}">
  <sheetPr>
    <pageSetUpPr fitToPage="1"/>
  </sheetPr>
  <dimension ref="B1:M339"/>
  <sheetViews>
    <sheetView topLeftCell="B304" zoomScaleNormal="100" workbookViewId="0">
      <selection activeCell="H145" sqref="H145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124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233980906</v>
      </c>
      <c r="E4" s="50">
        <v>20343628</v>
      </c>
      <c r="F4" s="50">
        <v>7559520</v>
      </c>
      <c r="G4" s="50">
        <v>88012319</v>
      </c>
      <c r="H4" s="50">
        <v>20560254</v>
      </c>
      <c r="I4" s="50">
        <v>62733976</v>
      </c>
      <c r="J4" s="51">
        <v>13859076</v>
      </c>
      <c r="K4" s="52">
        <f>+L4-SUM(D4:I4)</f>
        <v>100022590</v>
      </c>
      <c r="L4" s="53">
        <v>533213193</v>
      </c>
      <c r="M4" s="54">
        <v>1292016</v>
      </c>
    </row>
    <row r="5" spans="2:13" x14ac:dyDescent="0.15">
      <c r="B5" s="5" t="s">
        <v>6</v>
      </c>
      <c r="C5" s="29" t="s">
        <v>7</v>
      </c>
      <c r="D5" s="26">
        <v>57167181</v>
      </c>
      <c r="E5" s="6">
        <v>5556051</v>
      </c>
      <c r="F5" s="6">
        <v>1446814</v>
      </c>
      <c r="G5" s="6">
        <v>18704611</v>
      </c>
      <c r="H5" s="6">
        <v>6365790</v>
      </c>
      <c r="I5" s="6">
        <v>11695700</v>
      </c>
      <c r="J5" s="23">
        <v>2533600</v>
      </c>
      <c r="K5" s="13">
        <f t="shared" ref="K5:K67" si="0">+L5-SUM(D5:I5)</f>
        <v>13928084</v>
      </c>
      <c r="L5" s="19">
        <v>114864231</v>
      </c>
      <c r="M5" s="16">
        <v>352433</v>
      </c>
    </row>
    <row r="6" spans="2:13" x14ac:dyDescent="0.15">
      <c r="B6" s="5" t="s">
        <v>8</v>
      </c>
      <c r="C6" s="29" t="s">
        <v>9</v>
      </c>
      <c r="D6" s="26">
        <v>30432660</v>
      </c>
      <c r="E6" s="6">
        <v>3296364</v>
      </c>
      <c r="F6" s="6">
        <v>5199616</v>
      </c>
      <c r="G6" s="6">
        <v>10262673</v>
      </c>
      <c r="H6" s="6">
        <v>4121573</v>
      </c>
      <c r="I6" s="6">
        <v>3194600</v>
      </c>
      <c r="J6" s="23">
        <v>1000000</v>
      </c>
      <c r="K6" s="13">
        <f t="shared" si="0"/>
        <v>11323516</v>
      </c>
      <c r="L6" s="19">
        <v>67831002</v>
      </c>
      <c r="M6" s="16">
        <v>198852</v>
      </c>
    </row>
    <row r="7" spans="2:13" x14ac:dyDescent="0.15">
      <c r="B7" s="5" t="s">
        <v>10</v>
      </c>
      <c r="C7" s="29" t="s">
        <v>11</v>
      </c>
      <c r="D7" s="26">
        <v>95221641</v>
      </c>
      <c r="E7" s="6">
        <v>8670250</v>
      </c>
      <c r="F7" s="6">
        <v>4193793</v>
      </c>
      <c r="G7" s="6">
        <v>37735632</v>
      </c>
      <c r="H7" s="6">
        <v>10441602</v>
      </c>
      <c r="I7" s="6">
        <v>20182360</v>
      </c>
      <c r="J7" s="23">
        <v>3979860</v>
      </c>
      <c r="K7" s="13">
        <f t="shared" si="0"/>
        <v>35396110</v>
      </c>
      <c r="L7" s="19">
        <v>211841388</v>
      </c>
      <c r="M7" s="16">
        <v>600050</v>
      </c>
    </row>
    <row r="8" spans="2:13" x14ac:dyDescent="0.15">
      <c r="B8" s="5" t="s">
        <v>12</v>
      </c>
      <c r="C8" s="29" t="s">
        <v>13</v>
      </c>
      <c r="D8" s="26">
        <v>10584401</v>
      </c>
      <c r="E8" s="6">
        <v>1319267</v>
      </c>
      <c r="F8" s="6">
        <v>4624837</v>
      </c>
      <c r="G8" s="6">
        <v>3981101</v>
      </c>
      <c r="H8" s="6">
        <v>1651934</v>
      </c>
      <c r="I8" s="6">
        <v>1972388</v>
      </c>
      <c r="J8" s="23">
        <v>1199888</v>
      </c>
      <c r="K8" s="13">
        <f t="shared" si="0"/>
        <v>3171682</v>
      </c>
      <c r="L8" s="19">
        <v>27305610</v>
      </c>
      <c r="M8" s="16">
        <v>82051</v>
      </c>
    </row>
    <row r="9" spans="2:13" x14ac:dyDescent="0.15">
      <c r="B9" s="5" t="s">
        <v>14</v>
      </c>
      <c r="C9" s="29" t="s">
        <v>15</v>
      </c>
      <c r="D9" s="26">
        <v>8835474</v>
      </c>
      <c r="E9" s="6">
        <v>1037716</v>
      </c>
      <c r="F9" s="6">
        <v>7894948</v>
      </c>
      <c r="G9" s="6">
        <v>3221481</v>
      </c>
      <c r="H9" s="6">
        <v>2108666</v>
      </c>
      <c r="I9" s="6">
        <v>2160900</v>
      </c>
      <c r="J9" s="23">
        <v>1000000</v>
      </c>
      <c r="K9" s="13">
        <f t="shared" si="0"/>
        <v>6070330</v>
      </c>
      <c r="L9" s="19">
        <v>31329515</v>
      </c>
      <c r="M9" s="16">
        <v>63720</v>
      </c>
    </row>
    <row r="10" spans="2:13" x14ac:dyDescent="0.15">
      <c r="B10" s="5" t="s">
        <v>16</v>
      </c>
      <c r="C10" s="29" t="s">
        <v>17</v>
      </c>
      <c r="D10" s="26">
        <v>53135104</v>
      </c>
      <c r="E10" s="6">
        <v>5085591</v>
      </c>
      <c r="F10" s="6">
        <v>1424582</v>
      </c>
      <c r="G10" s="6">
        <v>16835612</v>
      </c>
      <c r="H10" s="6">
        <v>6114066</v>
      </c>
      <c r="I10" s="6">
        <v>5453504</v>
      </c>
      <c r="J10" s="23">
        <v>2627704</v>
      </c>
      <c r="K10" s="13">
        <f t="shared" si="0"/>
        <v>14341326</v>
      </c>
      <c r="L10" s="19">
        <v>102389785</v>
      </c>
      <c r="M10" s="16">
        <v>343965</v>
      </c>
    </row>
    <row r="11" spans="2:13" x14ac:dyDescent="0.15">
      <c r="B11" s="5" t="s">
        <v>18</v>
      </c>
      <c r="C11" s="29" t="s">
        <v>19</v>
      </c>
      <c r="D11" s="26">
        <v>12063119</v>
      </c>
      <c r="E11" s="6">
        <v>1236147</v>
      </c>
      <c r="F11" s="6">
        <v>3368000</v>
      </c>
      <c r="G11" s="6">
        <v>5455480</v>
      </c>
      <c r="H11" s="6">
        <v>1698871</v>
      </c>
      <c r="I11" s="6">
        <v>4894687</v>
      </c>
      <c r="J11" s="23">
        <v>1264787</v>
      </c>
      <c r="K11" s="13">
        <f t="shared" si="0"/>
        <v>6088474</v>
      </c>
      <c r="L11" s="19">
        <v>34804778</v>
      </c>
      <c r="M11" s="16">
        <v>80070</v>
      </c>
    </row>
    <row r="12" spans="2:13" x14ac:dyDescent="0.15">
      <c r="B12" s="5" t="s">
        <v>20</v>
      </c>
      <c r="C12" s="29" t="s">
        <v>21</v>
      </c>
      <c r="D12" s="26">
        <v>15515684</v>
      </c>
      <c r="E12" s="6">
        <v>1792012</v>
      </c>
      <c r="F12" s="6">
        <v>6128439</v>
      </c>
      <c r="G12" s="6">
        <v>5057555</v>
      </c>
      <c r="H12" s="6">
        <v>2279192</v>
      </c>
      <c r="I12" s="6">
        <v>3618768</v>
      </c>
      <c r="J12" s="23">
        <v>1605368</v>
      </c>
      <c r="K12" s="13">
        <f t="shared" si="0"/>
        <v>8369011</v>
      </c>
      <c r="L12" s="19">
        <v>42760661</v>
      </c>
      <c r="M12" s="16">
        <v>113754</v>
      </c>
    </row>
    <row r="13" spans="2:13" x14ac:dyDescent="0.15">
      <c r="B13" s="5" t="s">
        <v>22</v>
      </c>
      <c r="C13" s="29" t="s">
        <v>23</v>
      </c>
      <c r="D13" s="26">
        <v>11586910</v>
      </c>
      <c r="E13" s="6">
        <v>1282551</v>
      </c>
      <c r="F13" s="6">
        <v>4040180</v>
      </c>
      <c r="G13" s="6">
        <v>4115806</v>
      </c>
      <c r="H13" s="6">
        <v>1867167</v>
      </c>
      <c r="I13" s="6">
        <v>2162364</v>
      </c>
      <c r="J13" s="23">
        <v>1192664</v>
      </c>
      <c r="K13" s="13">
        <f t="shared" si="0"/>
        <v>5286990</v>
      </c>
      <c r="L13" s="19">
        <v>30341968</v>
      </c>
      <c r="M13" s="16">
        <v>78707</v>
      </c>
    </row>
    <row r="14" spans="2:13" x14ac:dyDescent="0.15">
      <c r="B14" s="5" t="s">
        <v>24</v>
      </c>
      <c r="C14" s="29" t="s">
        <v>25</v>
      </c>
      <c r="D14" s="26">
        <v>13117575</v>
      </c>
      <c r="E14" s="6">
        <v>1484539</v>
      </c>
      <c r="F14" s="6">
        <v>2072394</v>
      </c>
      <c r="G14" s="6">
        <v>4952199</v>
      </c>
      <c r="H14" s="6">
        <v>2085913</v>
      </c>
      <c r="I14" s="6">
        <v>2453329</v>
      </c>
      <c r="J14" s="23">
        <v>1263729</v>
      </c>
      <c r="K14" s="13">
        <f t="shared" si="0"/>
        <v>5299214</v>
      </c>
      <c r="L14" s="19">
        <v>31465163</v>
      </c>
      <c r="M14" s="16">
        <v>90188</v>
      </c>
    </row>
    <row r="15" spans="2:13" x14ac:dyDescent="0.15">
      <c r="B15" s="5" t="s">
        <v>26</v>
      </c>
      <c r="C15" s="29" t="s">
        <v>27</v>
      </c>
      <c r="D15" s="26">
        <v>28436933</v>
      </c>
      <c r="E15" s="6">
        <v>3402636</v>
      </c>
      <c r="F15" s="6">
        <v>8316290</v>
      </c>
      <c r="G15" s="6">
        <v>13445355</v>
      </c>
      <c r="H15" s="6">
        <v>4437839</v>
      </c>
      <c r="I15" s="6">
        <v>5523719</v>
      </c>
      <c r="J15" s="23">
        <v>3450819</v>
      </c>
      <c r="K15" s="13">
        <f t="shared" si="0"/>
        <v>8535863</v>
      </c>
      <c r="L15" s="19">
        <v>72098635</v>
      </c>
      <c r="M15" s="16">
        <v>235716</v>
      </c>
    </row>
    <row r="16" spans="2:13" x14ac:dyDescent="0.15">
      <c r="B16" s="5" t="s">
        <v>28</v>
      </c>
      <c r="C16" s="29" t="s">
        <v>29</v>
      </c>
      <c r="D16" s="26">
        <v>21949308</v>
      </c>
      <c r="E16" s="6">
        <v>2550989</v>
      </c>
      <c r="F16" s="6">
        <v>2027338</v>
      </c>
      <c r="G16" s="6">
        <v>6258735</v>
      </c>
      <c r="H16" s="6">
        <v>2629168</v>
      </c>
      <c r="I16" s="6">
        <v>2671339</v>
      </c>
      <c r="J16" s="23">
        <v>1700739</v>
      </c>
      <c r="K16" s="13">
        <f t="shared" si="0"/>
        <v>6638515</v>
      </c>
      <c r="L16" s="19">
        <v>44725392</v>
      </c>
      <c r="M16" s="16">
        <v>152487</v>
      </c>
    </row>
    <row r="17" spans="2:13" x14ac:dyDescent="0.15">
      <c r="B17" s="5" t="s">
        <v>30</v>
      </c>
      <c r="C17" s="29" t="s">
        <v>31</v>
      </c>
      <c r="D17" s="26">
        <v>7763376</v>
      </c>
      <c r="E17" s="6">
        <v>889903</v>
      </c>
      <c r="F17" s="6">
        <v>1979468</v>
      </c>
      <c r="G17" s="6">
        <v>2391766</v>
      </c>
      <c r="H17" s="6">
        <v>1121857</v>
      </c>
      <c r="I17" s="6">
        <v>1782420</v>
      </c>
      <c r="J17" s="23">
        <v>798120</v>
      </c>
      <c r="K17" s="13">
        <f t="shared" si="0"/>
        <v>3233655</v>
      </c>
      <c r="L17" s="19">
        <v>19162445</v>
      </c>
      <c r="M17" s="16">
        <v>55243</v>
      </c>
    </row>
    <row r="18" spans="2:13" x14ac:dyDescent="0.15">
      <c r="B18" s="69" t="s">
        <v>32</v>
      </c>
      <c r="C18" s="70" t="s">
        <v>33</v>
      </c>
      <c r="D18" s="71">
        <v>15002701</v>
      </c>
      <c r="E18" s="72">
        <v>1705295</v>
      </c>
      <c r="F18" s="72">
        <v>6354952</v>
      </c>
      <c r="G18" s="72">
        <v>4807176</v>
      </c>
      <c r="H18" s="72">
        <v>2194877</v>
      </c>
      <c r="I18" s="72">
        <v>2287710</v>
      </c>
      <c r="J18" s="73">
        <v>1767510</v>
      </c>
      <c r="K18" s="74">
        <f t="shared" si="0"/>
        <v>5247365</v>
      </c>
      <c r="L18" s="75">
        <v>37600076</v>
      </c>
      <c r="M18" s="76">
        <v>119029</v>
      </c>
    </row>
    <row r="19" spans="2:13" x14ac:dyDescent="0.15">
      <c r="B19" s="5" t="s">
        <v>34</v>
      </c>
      <c r="C19" s="29" t="s">
        <v>35</v>
      </c>
      <c r="D19" s="26">
        <v>19404811</v>
      </c>
      <c r="E19" s="6">
        <v>2260913</v>
      </c>
      <c r="F19" s="6">
        <v>6803275</v>
      </c>
      <c r="G19" s="6">
        <v>7649558</v>
      </c>
      <c r="H19" s="6">
        <v>3261915</v>
      </c>
      <c r="I19" s="6">
        <v>3011400</v>
      </c>
      <c r="J19" s="23">
        <v>1000000</v>
      </c>
      <c r="K19" s="13">
        <f t="shared" si="0"/>
        <v>9112191</v>
      </c>
      <c r="L19" s="19">
        <v>51504063</v>
      </c>
      <c r="M19" s="16">
        <v>144375</v>
      </c>
    </row>
    <row r="20" spans="2:13" x14ac:dyDescent="0.15">
      <c r="B20" s="69" t="s">
        <v>36</v>
      </c>
      <c r="C20" s="70" t="s">
        <v>37</v>
      </c>
      <c r="D20" s="71">
        <v>30800134</v>
      </c>
      <c r="E20" s="72">
        <v>3368573</v>
      </c>
      <c r="F20" s="72">
        <v>3063002</v>
      </c>
      <c r="G20" s="72">
        <v>9361920</v>
      </c>
      <c r="H20" s="72">
        <v>3897162</v>
      </c>
      <c r="I20" s="72">
        <v>6120700</v>
      </c>
      <c r="J20" s="73">
        <v>2670200</v>
      </c>
      <c r="K20" s="74">
        <f t="shared" si="0"/>
        <v>6728812</v>
      </c>
      <c r="L20" s="75">
        <v>63340303</v>
      </c>
      <c r="M20" s="76">
        <v>228480</v>
      </c>
    </row>
    <row r="21" spans="2:13" x14ac:dyDescent="0.15">
      <c r="B21" s="5" t="s">
        <v>38</v>
      </c>
      <c r="C21" s="29" t="s">
        <v>39</v>
      </c>
      <c r="D21" s="26">
        <v>36673567</v>
      </c>
      <c r="E21" s="6">
        <v>3638123</v>
      </c>
      <c r="F21" s="6">
        <v>3065871</v>
      </c>
      <c r="G21" s="6">
        <v>12901748</v>
      </c>
      <c r="H21" s="6">
        <v>4144217</v>
      </c>
      <c r="I21" s="6">
        <v>5749200</v>
      </c>
      <c r="J21" s="23">
        <v>3314100</v>
      </c>
      <c r="K21" s="13">
        <f t="shared" si="0"/>
        <v>7910074</v>
      </c>
      <c r="L21" s="19">
        <v>74082800</v>
      </c>
      <c r="M21" s="16">
        <v>247991</v>
      </c>
    </row>
    <row r="22" spans="2:13" x14ac:dyDescent="0.15">
      <c r="B22" s="5" t="s">
        <v>40</v>
      </c>
      <c r="C22" s="29" t="s">
        <v>41</v>
      </c>
      <c r="D22" s="26">
        <v>48276134</v>
      </c>
      <c r="E22" s="6">
        <v>5082925</v>
      </c>
      <c r="F22" s="6">
        <v>3303729</v>
      </c>
      <c r="G22" s="6">
        <v>17791031</v>
      </c>
      <c r="H22" s="6">
        <v>5993677</v>
      </c>
      <c r="I22" s="6">
        <v>9800000</v>
      </c>
      <c r="J22" s="23">
        <v>3974700</v>
      </c>
      <c r="K22" s="13">
        <f t="shared" si="0"/>
        <v>14419206</v>
      </c>
      <c r="L22" s="19">
        <v>104666702</v>
      </c>
      <c r="M22" s="16">
        <v>340862</v>
      </c>
    </row>
    <row r="23" spans="2:13" x14ac:dyDescent="0.15">
      <c r="B23" s="5" t="s">
        <v>42</v>
      </c>
      <c r="C23" s="29" t="s">
        <v>43</v>
      </c>
      <c r="D23" s="26">
        <v>11661901</v>
      </c>
      <c r="E23" s="6">
        <v>1074015</v>
      </c>
      <c r="F23" s="6">
        <v>1585668</v>
      </c>
      <c r="G23" s="6">
        <v>4668890</v>
      </c>
      <c r="H23" s="6">
        <v>1277472</v>
      </c>
      <c r="I23" s="6">
        <v>1762500</v>
      </c>
      <c r="J23" s="23">
        <v>1046500</v>
      </c>
      <c r="K23" s="13">
        <f t="shared" si="0"/>
        <v>3109858</v>
      </c>
      <c r="L23" s="19">
        <v>25140304</v>
      </c>
      <c r="M23" s="16">
        <v>74576</v>
      </c>
    </row>
    <row r="24" spans="2:13" x14ac:dyDescent="0.15">
      <c r="B24" s="5" t="s">
        <v>44</v>
      </c>
      <c r="C24" s="29" t="s">
        <v>45</v>
      </c>
      <c r="D24" s="26">
        <v>28853567</v>
      </c>
      <c r="E24" s="6">
        <v>2283672</v>
      </c>
      <c r="F24" s="6">
        <v>23860</v>
      </c>
      <c r="G24" s="6">
        <v>8915503</v>
      </c>
      <c r="H24" s="6">
        <v>2659822</v>
      </c>
      <c r="I24" s="6">
        <v>1770200</v>
      </c>
      <c r="J24" s="23">
        <v>0</v>
      </c>
      <c r="K24" s="13">
        <f t="shared" si="0"/>
        <v>10400178</v>
      </c>
      <c r="L24" s="19">
        <v>54906802</v>
      </c>
      <c r="M24" s="16">
        <v>138738</v>
      </c>
    </row>
    <row r="25" spans="2:13" x14ac:dyDescent="0.15">
      <c r="B25" s="5" t="s">
        <v>46</v>
      </c>
      <c r="C25" s="29" t="s">
        <v>47</v>
      </c>
      <c r="D25" s="26">
        <v>21201799</v>
      </c>
      <c r="E25" s="6">
        <v>2238254</v>
      </c>
      <c r="F25" s="6">
        <v>1527428</v>
      </c>
      <c r="G25" s="6">
        <v>6164903</v>
      </c>
      <c r="H25" s="6">
        <v>2395967</v>
      </c>
      <c r="I25" s="6">
        <v>2752846</v>
      </c>
      <c r="J25" s="23">
        <v>1616546</v>
      </c>
      <c r="K25" s="13">
        <f t="shared" si="0"/>
        <v>4589129</v>
      </c>
      <c r="L25" s="19">
        <v>40870326</v>
      </c>
      <c r="M25" s="16">
        <v>148723</v>
      </c>
    </row>
    <row r="26" spans="2:13" x14ac:dyDescent="0.15">
      <c r="B26" s="5" t="s">
        <v>48</v>
      </c>
      <c r="C26" s="29" t="s">
        <v>49</v>
      </c>
      <c r="D26" s="26">
        <v>22031011</v>
      </c>
      <c r="E26" s="6">
        <v>2009905</v>
      </c>
      <c r="F26" s="6">
        <v>322964</v>
      </c>
      <c r="G26" s="6">
        <v>7020914</v>
      </c>
      <c r="H26" s="6">
        <v>2422608</v>
      </c>
      <c r="I26" s="6">
        <v>2374072</v>
      </c>
      <c r="J26" s="23">
        <v>489972</v>
      </c>
      <c r="K26" s="13">
        <f t="shared" si="0"/>
        <v>5247570</v>
      </c>
      <c r="L26" s="19">
        <v>41429044</v>
      </c>
      <c r="M26" s="16">
        <v>138442</v>
      </c>
    </row>
    <row r="27" spans="2:13" x14ac:dyDescent="0.15">
      <c r="B27" s="5" t="s">
        <v>50</v>
      </c>
      <c r="C27" s="29" t="s">
        <v>51</v>
      </c>
      <c r="D27" s="26">
        <v>11043346</v>
      </c>
      <c r="E27" s="6">
        <v>1000660</v>
      </c>
      <c r="F27" s="6">
        <v>1727351</v>
      </c>
      <c r="G27" s="6">
        <v>3621353</v>
      </c>
      <c r="H27" s="6">
        <v>1477133</v>
      </c>
      <c r="I27" s="6">
        <v>1977800</v>
      </c>
      <c r="J27" s="23">
        <v>950000</v>
      </c>
      <c r="K27" s="13">
        <f t="shared" si="0"/>
        <v>3034041</v>
      </c>
      <c r="L27" s="19">
        <v>23881684</v>
      </c>
      <c r="M27" s="16">
        <v>76056</v>
      </c>
    </row>
    <row r="28" spans="2:13" x14ac:dyDescent="0.15">
      <c r="B28" s="5" t="s">
        <v>52</v>
      </c>
      <c r="C28" s="29" t="s">
        <v>53</v>
      </c>
      <c r="D28" s="26">
        <v>14561514</v>
      </c>
      <c r="E28" s="6">
        <v>1220143</v>
      </c>
      <c r="F28" s="6">
        <v>159878</v>
      </c>
      <c r="G28" s="6">
        <v>4132320</v>
      </c>
      <c r="H28" s="6">
        <v>1534895</v>
      </c>
      <c r="I28" s="6">
        <v>1976400</v>
      </c>
      <c r="J28" s="23">
        <v>0</v>
      </c>
      <c r="K28" s="13">
        <f t="shared" si="0"/>
        <v>3684802</v>
      </c>
      <c r="L28" s="19">
        <v>27269952</v>
      </c>
      <c r="M28" s="16">
        <v>81724</v>
      </c>
    </row>
    <row r="29" spans="2:13" x14ac:dyDescent="0.15">
      <c r="B29" s="5" t="s">
        <v>54</v>
      </c>
      <c r="C29" s="29" t="s">
        <v>55</v>
      </c>
      <c r="D29" s="134">
        <v>23843619</v>
      </c>
      <c r="E29" s="135">
        <v>2428505</v>
      </c>
      <c r="F29" s="135">
        <v>2204805</v>
      </c>
      <c r="G29" s="135">
        <v>10070337</v>
      </c>
      <c r="H29" s="135">
        <v>3229751</v>
      </c>
      <c r="I29" s="135">
        <v>7216700</v>
      </c>
      <c r="J29" s="136">
        <v>1957900</v>
      </c>
      <c r="K29" s="137">
        <f t="shared" si="0"/>
        <v>10545433</v>
      </c>
      <c r="L29" s="143">
        <v>59539150</v>
      </c>
      <c r="M29" s="144">
        <v>165486</v>
      </c>
    </row>
    <row r="30" spans="2:13" x14ac:dyDescent="0.15">
      <c r="B30" s="69" t="s">
        <v>56</v>
      </c>
      <c r="C30" s="70" t="s">
        <v>57</v>
      </c>
      <c r="D30" s="71">
        <v>10177295</v>
      </c>
      <c r="E30" s="72">
        <v>1095931</v>
      </c>
      <c r="F30" s="72">
        <v>2048948</v>
      </c>
      <c r="G30" s="72">
        <v>3595832</v>
      </c>
      <c r="H30" s="72">
        <v>1392896</v>
      </c>
      <c r="I30" s="72">
        <v>4638211</v>
      </c>
      <c r="J30" s="73">
        <v>1149711</v>
      </c>
      <c r="K30" s="74">
        <f t="shared" si="0"/>
        <v>3842198</v>
      </c>
      <c r="L30" s="75">
        <v>26791311</v>
      </c>
      <c r="M30" s="76">
        <v>75234</v>
      </c>
    </row>
    <row r="31" spans="2:13" x14ac:dyDescent="0.15">
      <c r="B31" s="5" t="s">
        <v>58</v>
      </c>
      <c r="C31" s="29" t="s">
        <v>59</v>
      </c>
      <c r="D31" s="26">
        <v>22564560</v>
      </c>
      <c r="E31" s="6">
        <v>2370366</v>
      </c>
      <c r="F31" s="6">
        <v>4864010</v>
      </c>
      <c r="G31" s="6">
        <v>7031024</v>
      </c>
      <c r="H31" s="6">
        <v>3087466</v>
      </c>
      <c r="I31" s="6">
        <v>3324569</v>
      </c>
      <c r="J31" s="23">
        <v>1824269</v>
      </c>
      <c r="K31" s="13">
        <f t="shared" si="0"/>
        <v>9630203</v>
      </c>
      <c r="L31" s="19">
        <v>52872198</v>
      </c>
      <c r="M31" s="16">
        <v>154116</v>
      </c>
    </row>
    <row r="32" spans="2:13" x14ac:dyDescent="0.15">
      <c r="B32" s="61" t="s">
        <v>60</v>
      </c>
      <c r="C32" s="62" t="s">
        <v>61</v>
      </c>
      <c r="D32" s="63">
        <v>9064543</v>
      </c>
      <c r="E32" s="64">
        <v>991362</v>
      </c>
      <c r="F32" s="64">
        <v>1822484</v>
      </c>
      <c r="G32" s="64">
        <v>2938278</v>
      </c>
      <c r="H32" s="64">
        <v>1154140</v>
      </c>
      <c r="I32" s="64">
        <v>1653300</v>
      </c>
      <c r="J32" s="65">
        <v>887900</v>
      </c>
      <c r="K32" s="66">
        <f t="shared" si="0"/>
        <v>2320187</v>
      </c>
      <c r="L32" s="67">
        <v>19944294</v>
      </c>
      <c r="M32" s="68">
        <v>67084</v>
      </c>
    </row>
    <row r="33" spans="2:13" x14ac:dyDescent="0.15">
      <c r="B33" s="5" t="s">
        <v>62</v>
      </c>
      <c r="C33" s="29" t="s">
        <v>63</v>
      </c>
      <c r="D33" s="26">
        <v>16814579</v>
      </c>
      <c r="E33" s="6">
        <v>1474221</v>
      </c>
      <c r="F33" s="6">
        <v>28330</v>
      </c>
      <c r="G33" s="6">
        <v>5297503</v>
      </c>
      <c r="H33" s="6">
        <v>1530965</v>
      </c>
      <c r="I33" s="6">
        <v>930200</v>
      </c>
      <c r="J33" s="23">
        <v>0</v>
      </c>
      <c r="K33" s="13">
        <f t="shared" si="0"/>
        <v>5338586</v>
      </c>
      <c r="L33" s="19">
        <v>31414384</v>
      </c>
      <c r="M33" s="16">
        <v>88908</v>
      </c>
    </row>
    <row r="34" spans="2:13" x14ac:dyDescent="0.15">
      <c r="B34" s="5" t="s">
        <v>64</v>
      </c>
      <c r="C34" s="29" t="s">
        <v>65</v>
      </c>
      <c r="D34" s="26">
        <v>15222950</v>
      </c>
      <c r="E34" s="6">
        <v>1459592</v>
      </c>
      <c r="F34" s="6">
        <v>3038898</v>
      </c>
      <c r="G34" s="6">
        <v>6245734</v>
      </c>
      <c r="H34" s="6">
        <v>1988817</v>
      </c>
      <c r="I34" s="6">
        <v>2560659</v>
      </c>
      <c r="J34" s="23">
        <v>1253959</v>
      </c>
      <c r="K34" s="13">
        <f t="shared" si="0"/>
        <v>3525297</v>
      </c>
      <c r="L34" s="19">
        <v>34041947</v>
      </c>
      <c r="M34" s="16">
        <v>110886</v>
      </c>
    </row>
    <row r="35" spans="2:13" x14ac:dyDescent="0.15">
      <c r="B35" s="5" t="s">
        <v>66</v>
      </c>
      <c r="C35" s="29" t="s">
        <v>67</v>
      </c>
      <c r="D35" s="26">
        <v>21775966</v>
      </c>
      <c r="E35" s="6">
        <v>2148082</v>
      </c>
      <c r="F35" s="6">
        <v>1025925</v>
      </c>
      <c r="G35" s="6">
        <v>7793985</v>
      </c>
      <c r="H35" s="6">
        <v>2552513</v>
      </c>
      <c r="I35" s="6">
        <v>3565345</v>
      </c>
      <c r="J35" s="23">
        <v>1053245</v>
      </c>
      <c r="K35" s="13">
        <f t="shared" si="0"/>
        <v>10208300</v>
      </c>
      <c r="L35" s="19">
        <v>49070116</v>
      </c>
      <c r="M35" s="16">
        <v>140100</v>
      </c>
    </row>
    <row r="36" spans="2:13" x14ac:dyDescent="0.15">
      <c r="B36" s="77" t="s">
        <v>68</v>
      </c>
      <c r="C36" s="78" t="s">
        <v>69</v>
      </c>
      <c r="D36" s="79">
        <v>8296958</v>
      </c>
      <c r="E36" s="80">
        <v>899136</v>
      </c>
      <c r="F36" s="80">
        <v>2266017</v>
      </c>
      <c r="G36" s="80">
        <v>2668958</v>
      </c>
      <c r="H36" s="80">
        <v>1028559</v>
      </c>
      <c r="I36" s="80">
        <v>1049933</v>
      </c>
      <c r="J36" s="81">
        <v>935233</v>
      </c>
      <c r="K36" s="82">
        <f t="shared" si="0"/>
        <v>3999221</v>
      </c>
      <c r="L36" s="83">
        <v>20208782</v>
      </c>
      <c r="M36" s="84">
        <v>62227</v>
      </c>
    </row>
    <row r="37" spans="2:13" x14ac:dyDescent="0.15">
      <c r="B37" s="5" t="s">
        <v>70</v>
      </c>
      <c r="C37" s="29" t="s">
        <v>71</v>
      </c>
      <c r="D37" s="26">
        <v>13456544</v>
      </c>
      <c r="E37" s="6">
        <v>1489511</v>
      </c>
      <c r="F37" s="6">
        <v>2673237</v>
      </c>
      <c r="G37" s="6">
        <v>4371620</v>
      </c>
      <c r="H37" s="6">
        <v>1794626</v>
      </c>
      <c r="I37" s="6">
        <v>2045296</v>
      </c>
      <c r="J37" s="23">
        <v>1434796</v>
      </c>
      <c r="K37" s="13">
        <f t="shared" si="0"/>
        <v>4175542</v>
      </c>
      <c r="L37" s="19">
        <v>30006376</v>
      </c>
      <c r="M37" s="16">
        <v>101364</v>
      </c>
    </row>
    <row r="38" spans="2:13" x14ac:dyDescent="0.15">
      <c r="B38" s="5" t="s">
        <v>72</v>
      </c>
      <c r="C38" s="29" t="s">
        <v>73</v>
      </c>
      <c r="D38" s="26">
        <v>6393649</v>
      </c>
      <c r="E38" s="6">
        <v>793232</v>
      </c>
      <c r="F38" s="6">
        <v>2463454</v>
      </c>
      <c r="G38" s="6">
        <v>2843845</v>
      </c>
      <c r="H38" s="6">
        <v>922658</v>
      </c>
      <c r="I38" s="6">
        <v>1488600</v>
      </c>
      <c r="J38" s="23">
        <v>768600</v>
      </c>
      <c r="K38" s="13">
        <f t="shared" si="0"/>
        <v>3511873</v>
      </c>
      <c r="L38" s="19">
        <v>18417311</v>
      </c>
      <c r="M38" s="16">
        <v>51939</v>
      </c>
    </row>
    <row r="39" spans="2:13" x14ac:dyDescent="0.15">
      <c r="B39" s="77" t="s">
        <v>74</v>
      </c>
      <c r="C39" s="78" t="s">
        <v>75</v>
      </c>
      <c r="D39" s="79">
        <v>10026383</v>
      </c>
      <c r="E39" s="80">
        <v>1046728</v>
      </c>
      <c r="F39" s="80">
        <v>1465059</v>
      </c>
      <c r="G39" s="80">
        <v>3041956</v>
      </c>
      <c r="H39" s="80">
        <v>1251455</v>
      </c>
      <c r="I39" s="80">
        <v>1224994</v>
      </c>
      <c r="J39" s="81">
        <v>906794</v>
      </c>
      <c r="K39" s="82">
        <f t="shared" si="0"/>
        <v>3496550</v>
      </c>
      <c r="L39" s="83">
        <v>21553125</v>
      </c>
      <c r="M39" s="84">
        <v>70050</v>
      </c>
    </row>
    <row r="40" spans="2:13" x14ac:dyDescent="0.15">
      <c r="B40" s="77" t="s">
        <v>76</v>
      </c>
      <c r="C40" s="78" t="s">
        <v>77</v>
      </c>
      <c r="D40" s="79">
        <v>8253957</v>
      </c>
      <c r="E40" s="80">
        <v>908088</v>
      </c>
      <c r="F40" s="80">
        <v>1255083</v>
      </c>
      <c r="G40" s="80">
        <v>2558238</v>
      </c>
      <c r="H40" s="80">
        <v>1073400</v>
      </c>
      <c r="I40" s="80">
        <v>1696662</v>
      </c>
      <c r="J40" s="81">
        <v>723462</v>
      </c>
      <c r="K40" s="82">
        <f t="shared" si="0"/>
        <v>3288326</v>
      </c>
      <c r="L40" s="83">
        <v>19033754</v>
      </c>
      <c r="M40" s="84">
        <v>56340</v>
      </c>
    </row>
    <row r="41" spans="2:13" x14ac:dyDescent="0.15">
      <c r="B41" s="5" t="s">
        <v>78</v>
      </c>
      <c r="C41" s="29" t="s">
        <v>79</v>
      </c>
      <c r="D41" s="26">
        <v>9568660</v>
      </c>
      <c r="E41" s="6">
        <v>1042548</v>
      </c>
      <c r="F41" s="6">
        <v>1482543</v>
      </c>
      <c r="G41" s="6">
        <v>3785892</v>
      </c>
      <c r="H41" s="6">
        <v>1422407</v>
      </c>
      <c r="I41" s="6">
        <v>5931147</v>
      </c>
      <c r="J41" s="23">
        <v>935247</v>
      </c>
      <c r="K41" s="13">
        <f t="shared" si="0"/>
        <v>3962434</v>
      </c>
      <c r="L41" s="19">
        <v>27195631</v>
      </c>
      <c r="M41" s="16">
        <v>72382</v>
      </c>
    </row>
    <row r="42" spans="2:13" x14ac:dyDescent="0.15">
      <c r="B42" s="5">
        <v>39</v>
      </c>
      <c r="C42" s="29" t="s">
        <v>80</v>
      </c>
      <c r="D42" s="26">
        <v>16241336</v>
      </c>
      <c r="E42" s="6">
        <v>1609920</v>
      </c>
      <c r="F42" s="6">
        <v>3843416</v>
      </c>
      <c r="G42" s="6">
        <v>6119210</v>
      </c>
      <c r="H42" s="6">
        <v>2451614</v>
      </c>
      <c r="I42" s="6">
        <v>4488064</v>
      </c>
      <c r="J42" s="23">
        <v>1624564</v>
      </c>
      <c r="K42" s="13">
        <f t="shared" si="0"/>
        <v>5775093</v>
      </c>
      <c r="L42" s="19">
        <v>40528653</v>
      </c>
      <c r="M42" s="16">
        <v>114058</v>
      </c>
    </row>
    <row r="43" spans="2:13" x14ac:dyDescent="0.15">
      <c r="B43" s="7">
        <v>40</v>
      </c>
      <c r="C43" s="55" t="s">
        <v>81</v>
      </c>
      <c r="D43" s="56">
        <v>7270207</v>
      </c>
      <c r="E43" s="8">
        <v>740865</v>
      </c>
      <c r="F43" s="8">
        <v>1188509</v>
      </c>
      <c r="G43" s="8">
        <v>1844118</v>
      </c>
      <c r="H43" s="8">
        <v>850119</v>
      </c>
      <c r="I43" s="8">
        <v>1669269</v>
      </c>
      <c r="J43" s="57">
        <v>662469</v>
      </c>
      <c r="K43" s="58">
        <f t="shared" si="0"/>
        <v>1931990</v>
      </c>
      <c r="L43" s="59">
        <v>15495077</v>
      </c>
      <c r="M43" s="60">
        <v>52539</v>
      </c>
    </row>
    <row r="44" spans="2:13" x14ac:dyDescent="0.15">
      <c r="B44" s="32">
        <v>41</v>
      </c>
      <c r="C44" s="33" t="s">
        <v>82</v>
      </c>
      <c r="D44" s="34">
        <v>5742148</v>
      </c>
      <c r="E44" s="35">
        <v>690830</v>
      </c>
      <c r="F44" s="35">
        <v>849308</v>
      </c>
      <c r="G44" s="35">
        <v>1359719</v>
      </c>
      <c r="H44" s="35">
        <v>798057</v>
      </c>
      <c r="I44" s="35">
        <v>776220</v>
      </c>
      <c r="J44" s="36">
        <v>571420</v>
      </c>
      <c r="K44" s="37">
        <f t="shared" si="0"/>
        <v>1181393</v>
      </c>
      <c r="L44" s="38">
        <v>11397675</v>
      </c>
      <c r="M44" s="39">
        <v>44699</v>
      </c>
    </row>
    <row r="45" spans="2:13" x14ac:dyDescent="0.15">
      <c r="B45" s="5">
        <v>42</v>
      </c>
      <c r="C45" s="29" t="s">
        <v>83</v>
      </c>
      <c r="D45" s="26">
        <v>7793876</v>
      </c>
      <c r="E45" s="6">
        <v>756472</v>
      </c>
      <c r="F45" s="6">
        <v>32891</v>
      </c>
      <c r="G45" s="6">
        <v>1185803</v>
      </c>
      <c r="H45" s="6">
        <v>697505</v>
      </c>
      <c r="I45" s="6">
        <v>776600</v>
      </c>
      <c r="J45" s="23">
        <v>0</v>
      </c>
      <c r="K45" s="13">
        <f t="shared" si="0"/>
        <v>2161287</v>
      </c>
      <c r="L45" s="19">
        <v>13404434</v>
      </c>
      <c r="M45" s="16">
        <v>38404</v>
      </c>
    </row>
    <row r="46" spans="2:13" x14ac:dyDescent="0.15">
      <c r="B46" s="5">
        <v>43</v>
      </c>
      <c r="C46" s="29" t="s">
        <v>84</v>
      </c>
      <c r="D46" s="26">
        <v>3605599</v>
      </c>
      <c r="E46" s="6">
        <v>560810</v>
      </c>
      <c r="F46" s="6">
        <v>2046343</v>
      </c>
      <c r="G46" s="6">
        <v>1071542</v>
      </c>
      <c r="H46" s="6">
        <v>684346</v>
      </c>
      <c r="I46" s="6">
        <v>687318</v>
      </c>
      <c r="J46" s="23">
        <v>468018</v>
      </c>
      <c r="K46" s="13">
        <f t="shared" si="0"/>
        <v>1340280</v>
      </c>
      <c r="L46" s="19">
        <v>9996238</v>
      </c>
      <c r="M46" s="16">
        <v>34207</v>
      </c>
    </row>
    <row r="47" spans="2:13" x14ac:dyDescent="0.15">
      <c r="B47" s="5">
        <v>44</v>
      </c>
      <c r="C47" s="29" t="s">
        <v>85</v>
      </c>
      <c r="D47" s="26">
        <v>1346120</v>
      </c>
      <c r="E47" s="6">
        <v>169071</v>
      </c>
      <c r="F47" s="6">
        <v>1167891</v>
      </c>
      <c r="G47" s="6">
        <v>350658</v>
      </c>
      <c r="H47" s="6">
        <v>230024</v>
      </c>
      <c r="I47" s="6">
        <v>233497</v>
      </c>
      <c r="J47" s="23">
        <v>182097</v>
      </c>
      <c r="K47" s="13">
        <f t="shared" si="0"/>
        <v>701116</v>
      </c>
      <c r="L47" s="19">
        <v>4198377</v>
      </c>
      <c r="M47" s="16">
        <v>11813</v>
      </c>
    </row>
    <row r="48" spans="2:13" x14ac:dyDescent="0.15">
      <c r="B48" s="5">
        <v>45</v>
      </c>
      <c r="C48" s="29" t="s">
        <v>86</v>
      </c>
      <c r="D48" s="26">
        <v>3143743</v>
      </c>
      <c r="E48" s="6">
        <v>323498</v>
      </c>
      <c r="F48" s="6">
        <v>324593</v>
      </c>
      <c r="G48" s="6">
        <v>721296</v>
      </c>
      <c r="H48" s="6">
        <v>401598</v>
      </c>
      <c r="I48" s="6">
        <v>329703</v>
      </c>
      <c r="J48" s="23">
        <v>263603</v>
      </c>
      <c r="K48" s="13">
        <f t="shared" si="0"/>
        <v>897690</v>
      </c>
      <c r="L48" s="19">
        <v>6142121</v>
      </c>
      <c r="M48" s="16">
        <v>18671</v>
      </c>
    </row>
    <row r="49" spans="2:13" x14ac:dyDescent="0.15">
      <c r="B49" s="5">
        <v>46</v>
      </c>
      <c r="C49" s="29" t="s">
        <v>87</v>
      </c>
      <c r="D49" s="26">
        <v>2811414</v>
      </c>
      <c r="E49" s="6">
        <v>303058</v>
      </c>
      <c r="F49" s="6">
        <v>787940</v>
      </c>
      <c r="G49" s="6">
        <v>748155</v>
      </c>
      <c r="H49" s="6">
        <v>388436</v>
      </c>
      <c r="I49" s="6">
        <v>519657</v>
      </c>
      <c r="J49" s="23">
        <v>326557</v>
      </c>
      <c r="K49" s="13">
        <f t="shared" si="0"/>
        <v>1018933</v>
      </c>
      <c r="L49" s="19">
        <v>6577593</v>
      </c>
      <c r="M49" s="16">
        <v>17944</v>
      </c>
    </row>
    <row r="50" spans="2:13" x14ac:dyDescent="0.15">
      <c r="B50" s="5">
        <v>47</v>
      </c>
      <c r="C50" s="29" t="s">
        <v>88</v>
      </c>
      <c r="D50" s="26">
        <v>3734179</v>
      </c>
      <c r="E50" s="6">
        <v>468761</v>
      </c>
      <c r="F50" s="6">
        <v>1674652</v>
      </c>
      <c r="G50" s="6">
        <v>1026476</v>
      </c>
      <c r="H50" s="6">
        <v>692328</v>
      </c>
      <c r="I50" s="6">
        <v>796823</v>
      </c>
      <c r="J50" s="23">
        <v>469023</v>
      </c>
      <c r="K50" s="13">
        <f t="shared" si="0"/>
        <v>874835</v>
      </c>
      <c r="L50" s="19">
        <v>9268054</v>
      </c>
      <c r="M50" s="16">
        <v>30619</v>
      </c>
    </row>
    <row r="51" spans="2:13" x14ac:dyDescent="0.15">
      <c r="B51" s="5">
        <v>48</v>
      </c>
      <c r="C51" s="29" t="s">
        <v>89</v>
      </c>
      <c r="D51" s="26">
        <v>3231868</v>
      </c>
      <c r="E51" s="6">
        <v>365921</v>
      </c>
      <c r="F51" s="6">
        <v>961319</v>
      </c>
      <c r="G51" s="6">
        <v>530516</v>
      </c>
      <c r="H51" s="6">
        <v>381322</v>
      </c>
      <c r="I51" s="6">
        <v>492884</v>
      </c>
      <c r="J51" s="23">
        <v>348284</v>
      </c>
      <c r="K51" s="13">
        <f t="shared" si="0"/>
        <v>952617</v>
      </c>
      <c r="L51" s="19">
        <v>6916447</v>
      </c>
      <c r="M51" s="16">
        <v>20545</v>
      </c>
    </row>
    <row r="52" spans="2:13" x14ac:dyDescent="0.15">
      <c r="B52" s="5">
        <v>49</v>
      </c>
      <c r="C52" s="29" t="s">
        <v>90</v>
      </c>
      <c r="D52" s="26">
        <v>2891890</v>
      </c>
      <c r="E52" s="6">
        <v>291478</v>
      </c>
      <c r="F52" s="6">
        <v>1248220</v>
      </c>
      <c r="G52" s="6">
        <v>644624</v>
      </c>
      <c r="H52" s="6">
        <v>360128</v>
      </c>
      <c r="I52" s="6">
        <v>317580</v>
      </c>
      <c r="J52" s="23">
        <v>281880</v>
      </c>
      <c r="K52" s="13">
        <f t="shared" si="0"/>
        <v>1566985</v>
      </c>
      <c r="L52" s="19">
        <v>7320905</v>
      </c>
      <c r="M52" s="16">
        <v>19421</v>
      </c>
    </row>
    <row r="53" spans="2:13" x14ac:dyDescent="0.15">
      <c r="B53" s="5">
        <v>50</v>
      </c>
      <c r="C53" s="29" t="s">
        <v>91</v>
      </c>
      <c r="D53" s="26">
        <v>1790020</v>
      </c>
      <c r="E53" s="6">
        <v>201942</v>
      </c>
      <c r="F53" s="6">
        <v>1205902</v>
      </c>
      <c r="G53" s="6">
        <v>889760</v>
      </c>
      <c r="H53" s="6">
        <v>287655</v>
      </c>
      <c r="I53" s="6">
        <v>1236563</v>
      </c>
      <c r="J53" s="23">
        <v>243963</v>
      </c>
      <c r="K53" s="13">
        <f t="shared" si="0"/>
        <v>576344</v>
      </c>
      <c r="L53" s="19">
        <v>6188186</v>
      </c>
      <c r="M53" s="16">
        <v>14000</v>
      </c>
    </row>
    <row r="54" spans="2:13" x14ac:dyDescent="0.15">
      <c r="B54" s="5">
        <v>51</v>
      </c>
      <c r="C54" s="29" t="s">
        <v>92</v>
      </c>
      <c r="D54" s="26">
        <v>1417504</v>
      </c>
      <c r="E54" s="6">
        <v>188869</v>
      </c>
      <c r="F54" s="6">
        <v>2019828</v>
      </c>
      <c r="G54" s="6">
        <v>447401</v>
      </c>
      <c r="H54" s="6">
        <v>327739</v>
      </c>
      <c r="I54" s="6">
        <v>656298</v>
      </c>
      <c r="J54" s="23">
        <v>213598</v>
      </c>
      <c r="K54" s="13">
        <f t="shared" si="0"/>
        <v>728984</v>
      </c>
      <c r="L54" s="19">
        <v>5786623</v>
      </c>
      <c r="M54" s="16">
        <v>11475</v>
      </c>
    </row>
    <row r="55" spans="2:13" x14ac:dyDescent="0.15">
      <c r="B55" s="5">
        <v>52</v>
      </c>
      <c r="C55" s="29" t="s">
        <v>93</v>
      </c>
      <c r="D55" s="26">
        <v>1167608</v>
      </c>
      <c r="E55" s="6">
        <v>129155</v>
      </c>
      <c r="F55" s="6">
        <v>997451</v>
      </c>
      <c r="G55" s="6">
        <v>270699</v>
      </c>
      <c r="H55" s="6">
        <v>155307</v>
      </c>
      <c r="I55" s="6">
        <v>215861</v>
      </c>
      <c r="J55" s="23">
        <v>147861</v>
      </c>
      <c r="K55" s="13">
        <f t="shared" si="0"/>
        <v>496592</v>
      </c>
      <c r="L55" s="19">
        <v>3432673</v>
      </c>
      <c r="M55" s="16">
        <v>8420</v>
      </c>
    </row>
    <row r="56" spans="2:13" x14ac:dyDescent="0.15">
      <c r="B56" s="5">
        <v>53</v>
      </c>
      <c r="C56" s="29" t="s">
        <v>94</v>
      </c>
      <c r="D56" s="26">
        <v>1072031</v>
      </c>
      <c r="E56" s="6">
        <v>166251</v>
      </c>
      <c r="F56" s="6">
        <v>1556822</v>
      </c>
      <c r="G56" s="6">
        <v>369637</v>
      </c>
      <c r="H56" s="6">
        <v>252129</v>
      </c>
      <c r="I56" s="6">
        <v>300100</v>
      </c>
      <c r="J56" s="23">
        <v>153300</v>
      </c>
      <c r="K56" s="13">
        <f t="shared" si="0"/>
        <v>404712</v>
      </c>
      <c r="L56" s="19">
        <v>4121682</v>
      </c>
      <c r="M56" s="16">
        <v>9939</v>
      </c>
    </row>
    <row r="57" spans="2:13" x14ac:dyDescent="0.15">
      <c r="B57" s="5">
        <v>54</v>
      </c>
      <c r="C57" s="29" t="s">
        <v>95</v>
      </c>
      <c r="D57" s="26">
        <v>819791</v>
      </c>
      <c r="E57" s="6">
        <v>114836</v>
      </c>
      <c r="F57" s="6">
        <v>1223888</v>
      </c>
      <c r="G57" s="6">
        <v>365245</v>
      </c>
      <c r="H57" s="6">
        <v>189683</v>
      </c>
      <c r="I57" s="6">
        <v>277275</v>
      </c>
      <c r="J57" s="23">
        <v>122775</v>
      </c>
      <c r="K57" s="13">
        <f t="shared" si="0"/>
        <v>449117</v>
      </c>
      <c r="L57" s="19">
        <v>3439835</v>
      </c>
      <c r="M57" s="16">
        <v>7279</v>
      </c>
    </row>
    <row r="58" spans="2:13" x14ac:dyDescent="0.15">
      <c r="B58" s="5">
        <v>55</v>
      </c>
      <c r="C58" s="29" t="s">
        <v>96</v>
      </c>
      <c r="D58" s="26">
        <v>1327432</v>
      </c>
      <c r="E58" s="6">
        <v>198242</v>
      </c>
      <c r="F58" s="6">
        <v>2859949</v>
      </c>
      <c r="G58" s="6">
        <v>456854</v>
      </c>
      <c r="H58" s="6">
        <v>346058</v>
      </c>
      <c r="I58" s="6">
        <v>913745</v>
      </c>
      <c r="J58" s="23">
        <v>203145</v>
      </c>
      <c r="K58" s="13">
        <f t="shared" si="0"/>
        <v>1073184</v>
      </c>
      <c r="L58" s="19">
        <v>7175464</v>
      </c>
      <c r="M58" s="16">
        <v>11968</v>
      </c>
    </row>
    <row r="59" spans="2:13" x14ac:dyDescent="0.15">
      <c r="B59" s="5">
        <v>56</v>
      </c>
      <c r="C59" s="29" t="s">
        <v>97</v>
      </c>
      <c r="D59" s="26">
        <v>252389</v>
      </c>
      <c r="E59" s="6">
        <v>42719</v>
      </c>
      <c r="F59" s="6">
        <v>1128065</v>
      </c>
      <c r="G59" s="6">
        <v>100975</v>
      </c>
      <c r="H59" s="6">
        <v>85918</v>
      </c>
      <c r="I59" s="6">
        <v>137000</v>
      </c>
      <c r="J59" s="23">
        <v>57300</v>
      </c>
      <c r="K59" s="13">
        <f t="shared" si="0"/>
        <v>389394</v>
      </c>
      <c r="L59" s="19">
        <v>2136460</v>
      </c>
      <c r="M59" s="16">
        <v>2910</v>
      </c>
    </row>
    <row r="60" spans="2:13" x14ac:dyDescent="0.15">
      <c r="B60" s="5">
        <v>57</v>
      </c>
      <c r="C60" s="29" t="s">
        <v>98</v>
      </c>
      <c r="D60" s="26">
        <v>1803997</v>
      </c>
      <c r="E60" s="6">
        <v>194377</v>
      </c>
      <c r="F60" s="6">
        <v>866004</v>
      </c>
      <c r="G60" s="6">
        <v>477105</v>
      </c>
      <c r="H60" s="6">
        <v>319061</v>
      </c>
      <c r="I60" s="6">
        <v>267600</v>
      </c>
      <c r="J60" s="23">
        <v>234900</v>
      </c>
      <c r="K60" s="13">
        <f t="shared" si="0"/>
        <v>962689</v>
      </c>
      <c r="L60" s="19">
        <v>4890833</v>
      </c>
      <c r="M60" s="16">
        <v>11252</v>
      </c>
    </row>
    <row r="61" spans="2:13" x14ac:dyDescent="0.15">
      <c r="B61" s="5">
        <v>58</v>
      </c>
      <c r="C61" s="29" t="s">
        <v>99</v>
      </c>
      <c r="D61" s="26">
        <v>1737085</v>
      </c>
      <c r="E61" s="6">
        <v>226010</v>
      </c>
      <c r="F61" s="6">
        <v>1825027</v>
      </c>
      <c r="G61" s="6">
        <v>359440</v>
      </c>
      <c r="H61" s="6">
        <v>272704</v>
      </c>
      <c r="I61" s="6">
        <v>598100</v>
      </c>
      <c r="J61" s="23">
        <v>0</v>
      </c>
      <c r="K61" s="13">
        <f t="shared" si="0"/>
        <v>1278788</v>
      </c>
      <c r="L61" s="19">
        <v>6297154</v>
      </c>
      <c r="M61" s="16">
        <v>13835</v>
      </c>
    </row>
    <row r="62" spans="2:13" x14ac:dyDescent="0.15">
      <c r="B62" s="5">
        <v>59</v>
      </c>
      <c r="C62" s="29" t="s">
        <v>100</v>
      </c>
      <c r="D62" s="26">
        <v>3951406</v>
      </c>
      <c r="E62" s="6">
        <v>473945</v>
      </c>
      <c r="F62" s="6">
        <v>1158682</v>
      </c>
      <c r="G62" s="6">
        <v>1335024</v>
      </c>
      <c r="H62" s="6">
        <v>647657</v>
      </c>
      <c r="I62" s="6">
        <v>577700</v>
      </c>
      <c r="J62" s="23">
        <v>415000</v>
      </c>
      <c r="K62" s="13">
        <f t="shared" si="0"/>
        <v>1953688</v>
      </c>
      <c r="L62" s="19">
        <v>10098102</v>
      </c>
      <c r="M62" s="16">
        <v>31227</v>
      </c>
    </row>
    <row r="63" spans="2:13" x14ac:dyDescent="0.15">
      <c r="B63" s="5">
        <v>60</v>
      </c>
      <c r="C63" s="29" t="s">
        <v>101</v>
      </c>
      <c r="D63" s="26">
        <v>5080421</v>
      </c>
      <c r="E63" s="6">
        <v>555269</v>
      </c>
      <c r="F63" s="6">
        <v>1086055</v>
      </c>
      <c r="G63" s="6">
        <v>1140712</v>
      </c>
      <c r="H63" s="6">
        <v>914108</v>
      </c>
      <c r="I63" s="6">
        <v>791012</v>
      </c>
      <c r="J63" s="23">
        <v>506612</v>
      </c>
      <c r="K63" s="13">
        <f t="shared" si="0"/>
        <v>1656264</v>
      </c>
      <c r="L63" s="19">
        <v>11223841</v>
      </c>
      <c r="M63" s="16">
        <v>34079</v>
      </c>
    </row>
    <row r="64" spans="2:13" x14ac:dyDescent="0.15">
      <c r="B64" s="5">
        <v>61</v>
      </c>
      <c r="C64" s="29" t="s">
        <v>102</v>
      </c>
      <c r="D64" s="26">
        <v>3768297</v>
      </c>
      <c r="E64" s="6">
        <v>466038</v>
      </c>
      <c r="F64" s="6">
        <v>1995646</v>
      </c>
      <c r="G64" s="6">
        <v>1048787</v>
      </c>
      <c r="H64" s="6">
        <v>597881</v>
      </c>
      <c r="I64" s="6">
        <v>902095</v>
      </c>
      <c r="J64" s="23">
        <v>437295</v>
      </c>
      <c r="K64" s="13">
        <f t="shared" si="0"/>
        <v>2095709</v>
      </c>
      <c r="L64" s="19">
        <v>10874453</v>
      </c>
      <c r="M64" s="16">
        <v>34022</v>
      </c>
    </row>
    <row r="65" spans="2:13" x14ac:dyDescent="0.15">
      <c r="B65" s="5">
        <v>62</v>
      </c>
      <c r="C65" s="29" t="s">
        <v>103</v>
      </c>
      <c r="D65" s="26">
        <v>5326639</v>
      </c>
      <c r="E65" s="6">
        <v>693032</v>
      </c>
      <c r="F65" s="6">
        <v>1666552</v>
      </c>
      <c r="G65" s="6">
        <v>1243715</v>
      </c>
      <c r="H65" s="6">
        <v>784596</v>
      </c>
      <c r="I65" s="6">
        <v>774900</v>
      </c>
      <c r="J65" s="23">
        <v>624000</v>
      </c>
      <c r="K65" s="13">
        <f t="shared" si="0"/>
        <v>1920580</v>
      </c>
      <c r="L65" s="19">
        <v>12410014</v>
      </c>
      <c r="M65" s="16">
        <v>45432</v>
      </c>
    </row>
    <row r="66" spans="2:13" ht="12.75" thickBot="1" x14ac:dyDescent="0.2">
      <c r="B66" s="11">
        <v>63</v>
      </c>
      <c r="C66" s="30" t="s">
        <v>104</v>
      </c>
      <c r="D66" s="27">
        <v>3091984</v>
      </c>
      <c r="E66" s="12">
        <v>438408</v>
      </c>
      <c r="F66" s="12">
        <v>1668112</v>
      </c>
      <c r="G66" s="12">
        <v>1002478</v>
      </c>
      <c r="H66" s="12">
        <v>563328</v>
      </c>
      <c r="I66" s="12">
        <v>531199</v>
      </c>
      <c r="J66" s="24">
        <v>400399</v>
      </c>
      <c r="K66" s="14">
        <f t="shared" si="0"/>
        <v>1486406</v>
      </c>
      <c r="L66" s="20">
        <v>8781915</v>
      </c>
      <c r="M66" s="17">
        <v>29889</v>
      </c>
    </row>
    <row r="67" spans="2:13" ht="12.75" thickTop="1" x14ac:dyDescent="0.15">
      <c r="B67" s="9"/>
      <c r="C67" s="31" t="s">
        <v>105</v>
      </c>
      <c r="D67" s="28">
        <f>SUM(D4:D66)</f>
        <v>1125179404</v>
      </c>
      <c r="E67" s="10">
        <f t="shared" ref="E67:J67" si="1">SUM(E4:E66)</f>
        <v>112347201</v>
      </c>
      <c r="F67" s="10">
        <f t="shared" si="1"/>
        <v>150236055</v>
      </c>
      <c r="G67" s="10">
        <f t="shared" si="1"/>
        <v>394818792</v>
      </c>
      <c r="H67" s="10">
        <f t="shared" si="1"/>
        <v>134852591</v>
      </c>
      <c r="I67" s="10">
        <f t="shared" si="1"/>
        <v>226675561</v>
      </c>
      <c r="J67" s="25">
        <f t="shared" si="1"/>
        <v>77095061</v>
      </c>
      <c r="K67" s="15">
        <f t="shared" si="0"/>
        <v>299661078</v>
      </c>
      <c r="L67" s="21">
        <v>2443770682</v>
      </c>
      <c r="M67" s="18">
        <v>7363011</v>
      </c>
    </row>
    <row r="69" spans="2:13" s="131" customFormat="1" ht="13.5" x14ac:dyDescent="0.15">
      <c r="B69" s="132" t="str">
        <f>+$B$1</f>
        <v>平成２９年度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181097.52975195352</v>
      </c>
      <c r="E72" s="50">
        <f t="shared" ref="E72:L72" si="2">+E4*1000/$M72</f>
        <v>15745.647112729253</v>
      </c>
      <c r="F72" s="50">
        <f t="shared" si="2"/>
        <v>5850.9492142512163</v>
      </c>
      <c r="G72" s="50">
        <f t="shared" si="2"/>
        <v>68120.146344936904</v>
      </c>
      <c r="H72" s="50">
        <f t="shared" si="2"/>
        <v>15913.312219043726</v>
      </c>
      <c r="I72" s="50">
        <f t="shared" si="2"/>
        <v>48555.107676685118</v>
      </c>
      <c r="J72" s="51">
        <f t="shared" si="2"/>
        <v>10726.706170821413</v>
      </c>
      <c r="K72" s="52">
        <f t="shared" si="2"/>
        <v>77415.906614159583</v>
      </c>
      <c r="L72" s="53">
        <f t="shared" si="2"/>
        <v>412698.59893375932</v>
      </c>
      <c r="M72" s="54">
        <f>+M4</f>
        <v>1292016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162207.23087792573</v>
      </c>
      <c r="E73" s="6">
        <f t="shared" si="3"/>
        <v>15764.84324680152</v>
      </c>
      <c r="F73" s="6">
        <f t="shared" si="3"/>
        <v>4105.2171618435277</v>
      </c>
      <c r="G73" s="6">
        <f t="shared" si="3"/>
        <v>53072.813839793664</v>
      </c>
      <c r="H73" s="6">
        <f t="shared" si="3"/>
        <v>18062.411862680281</v>
      </c>
      <c r="I73" s="6">
        <f t="shared" si="3"/>
        <v>33185.598397425892</v>
      </c>
      <c r="J73" s="23">
        <f t="shared" si="3"/>
        <v>7188.8841283307747</v>
      </c>
      <c r="K73" s="13">
        <f t="shared" si="3"/>
        <v>39519.806601538447</v>
      </c>
      <c r="L73" s="19">
        <f t="shared" si="3"/>
        <v>325917.92198800907</v>
      </c>
      <c r="M73" s="16">
        <f t="shared" ref="M73:M135" si="4">+M5</f>
        <v>352433</v>
      </c>
    </row>
    <row r="74" spans="2:13" x14ac:dyDescent="0.15">
      <c r="B74" s="5" t="s">
        <v>8</v>
      </c>
      <c r="C74" s="29" t="s">
        <v>9</v>
      </c>
      <c r="D74" s="26">
        <f t="shared" si="3"/>
        <v>153041.75970068193</v>
      </c>
      <c r="E74" s="6">
        <f t="shared" si="3"/>
        <v>16576.971818236678</v>
      </c>
      <c r="F74" s="6">
        <f t="shared" si="3"/>
        <v>26148.170498662323</v>
      </c>
      <c r="G74" s="6">
        <f t="shared" si="3"/>
        <v>51609.604127692961</v>
      </c>
      <c r="H74" s="6">
        <f t="shared" si="3"/>
        <v>20726.837044636213</v>
      </c>
      <c r="I74" s="6">
        <f t="shared" si="3"/>
        <v>16065.214330255667</v>
      </c>
      <c r="J74" s="23">
        <f t="shared" si="3"/>
        <v>5028.8656890551765</v>
      </c>
      <c r="K74" s="13">
        <f t="shared" si="3"/>
        <v>56944.441091867317</v>
      </c>
      <c r="L74" s="19">
        <f t="shared" si="3"/>
        <v>341112.99861203309</v>
      </c>
      <c r="M74" s="16">
        <f t="shared" si="4"/>
        <v>198852</v>
      </c>
    </row>
    <row r="75" spans="2:13" x14ac:dyDescent="0.15">
      <c r="B75" s="5" t="s">
        <v>10</v>
      </c>
      <c r="C75" s="29" t="s">
        <v>11</v>
      </c>
      <c r="D75" s="26">
        <f t="shared" si="3"/>
        <v>158689.51087409383</v>
      </c>
      <c r="E75" s="6">
        <f t="shared" si="3"/>
        <v>14449.212565619531</v>
      </c>
      <c r="F75" s="6">
        <f t="shared" si="3"/>
        <v>6989.0725772852265</v>
      </c>
      <c r="G75" s="6">
        <f t="shared" si="3"/>
        <v>62887.479376718606</v>
      </c>
      <c r="H75" s="6">
        <f t="shared" si="3"/>
        <v>17401.219898341806</v>
      </c>
      <c r="I75" s="6">
        <f t="shared" si="3"/>
        <v>33634.463794683776</v>
      </c>
      <c r="J75" s="23">
        <f t="shared" si="3"/>
        <v>6632.5472877260227</v>
      </c>
      <c r="K75" s="13">
        <f t="shared" si="3"/>
        <v>58988.600949920838</v>
      </c>
      <c r="L75" s="19">
        <f t="shared" si="3"/>
        <v>353039.56003666361</v>
      </c>
      <c r="M75" s="16">
        <f t="shared" si="4"/>
        <v>600050</v>
      </c>
    </row>
    <row r="76" spans="2:13" x14ac:dyDescent="0.15">
      <c r="B76" s="5" t="s">
        <v>12</v>
      </c>
      <c r="C76" s="29" t="s">
        <v>13</v>
      </c>
      <c r="D76" s="26">
        <f t="shared" si="3"/>
        <v>128997.83061754274</v>
      </c>
      <c r="E76" s="6">
        <f t="shared" si="3"/>
        <v>16078.62183276255</v>
      </c>
      <c r="F76" s="6">
        <f t="shared" si="3"/>
        <v>56365.394693544258</v>
      </c>
      <c r="G76" s="6">
        <f t="shared" si="3"/>
        <v>48519.835224433584</v>
      </c>
      <c r="H76" s="6">
        <f t="shared" si="3"/>
        <v>20133.014832238485</v>
      </c>
      <c r="I76" s="6">
        <f t="shared" si="3"/>
        <v>24038.561382554752</v>
      </c>
      <c r="J76" s="23">
        <f t="shared" si="3"/>
        <v>14623.685268918112</v>
      </c>
      <c r="K76" s="13">
        <f t="shared" si="3"/>
        <v>38655.007251587427</v>
      </c>
      <c r="L76" s="19">
        <f t="shared" si="3"/>
        <v>332788.26583466382</v>
      </c>
      <c r="M76" s="16">
        <f t="shared" si="4"/>
        <v>82051</v>
      </c>
    </row>
    <row r="77" spans="2:13" x14ac:dyDescent="0.15">
      <c r="B77" s="5" t="s">
        <v>14</v>
      </c>
      <c r="C77" s="29" t="s">
        <v>15</v>
      </c>
      <c r="D77" s="26">
        <f t="shared" si="3"/>
        <v>138660.92278719397</v>
      </c>
      <c r="E77" s="6">
        <f t="shared" si="3"/>
        <v>16285.561833019459</v>
      </c>
      <c r="F77" s="6">
        <f t="shared" si="3"/>
        <v>123900.62774639046</v>
      </c>
      <c r="G77" s="6">
        <f t="shared" si="3"/>
        <v>50556.826741996236</v>
      </c>
      <c r="H77" s="6">
        <f t="shared" si="3"/>
        <v>33092.686754551163</v>
      </c>
      <c r="I77" s="6">
        <f t="shared" si="3"/>
        <v>33912.429378531073</v>
      </c>
      <c r="J77" s="23">
        <f t="shared" si="3"/>
        <v>15693.659761456373</v>
      </c>
      <c r="K77" s="13">
        <f t="shared" si="3"/>
        <v>95265.693659761455</v>
      </c>
      <c r="L77" s="19">
        <f t="shared" si="3"/>
        <v>491674.74890144379</v>
      </c>
      <c r="M77" s="16">
        <f t="shared" si="4"/>
        <v>63720</v>
      </c>
    </row>
    <row r="78" spans="2:13" x14ac:dyDescent="0.15">
      <c r="B78" s="5" t="s">
        <v>16</v>
      </c>
      <c r="C78" s="29" t="s">
        <v>17</v>
      </c>
      <c r="D78" s="26">
        <f t="shared" si="3"/>
        <v>154478.22888956725</v>
      </c>
      <c r="E78" s="6">
        <f t="shared" si="3"/>
        <v>14785.199075487331</v>
      </c>
      <c r="F78" s="6">
        <f t="shared" si="3"/>
        <v>4141.64813280421</v>
      </c>
      <c r="G78" s="6">
        <f t="shared" si="3"/>
        <v>48945.712499818299</v>
      </c>
      <c r="H78" s="6">
        <f t="shared" si="3"/>
        <v>17775.256203392786</v>
      </c>
      <c r="I78" s="6">
        <f t="shared" si="3"/>
        <v>15854.822438329482</v>
      </c>
      <c r="J78" s="23">
        <f t="shared" si="3"/>
        <v>7639.4516883985289</v>
      </c>
      <c r="K78" s="13">
        <f t="shared" si="3"/>
        <v>41694.143299463605</v>
      </c>
      <c r="L78" s="19">
        <f t="shared" si="3"/>
        <v>297675.01053886296</v>
      </c>
      <c r="M78" s="16">
        <f t="shared" si="4"/>
        <v>343965</v>
      </c>
    </row>
    <row r="79" spans="2:13" x14ac:dyDescent="0.15">
      <c r="B79" s="5" t="s">
        <v>18</v>
      </c>
      <c r="C79" s="29" t="s">
        <v>19</v>
      </c>
      <c r="D79" s="26">
        <f t="shared" si="3"/>
        <v>150657.16248282752</v>
      </c>
      <c r="E79" s="6">
        <f t="shared" si="3"/>
        <v>15438.328962158112</v>
      </c>
      <c r="F79" s="6">
        <f t="shared" si="3"/>
        <v>42063.194704633446</v>
      </c>
      <c r="G79" s="6">
        <f t="shared" si="3"/>
        <v>68133.882852504059</v>
      </c>
      <c r="H79" s="6">
        <f t="shared" si="3"/>
        <v>21217.322342949919</v>
      </c>
      <c r="I79" s="6">
        <f t="shared" si="3"/>
        <v>61130.098663669291</v>
      </c>
      <c r="J79" s="23">
        <f t="shared" si="3"/>
        <v>15796.015986012238</v>
      </c>
      <c r="K79" s="13">
        <f t="shared" si="3"/>
        <v>76039.390533283382</v>
      </c>
      <c r="L79" s="19">
        <f t="shared" si="3"/>
        <v>434679.38054202573</v>
      </c>
      <c r="M79" s="16">
        <f t="shared" si="4"/>
        <v>80070</v>
      </c>
    </row>
    <row r="80" spans="2:13" x14ac:dyDescent="0.15">
      <c r="B80" s="5" t="s">
        <v>20</v>
      </c>
      <c r="C80" s="29" t="s">
        <v>21</v>
      </c>
      <c r="D80" s="26">
        <f t="shared" si="3"/>
        <v>136396.82121068271</v>
      </c>
      <c r="E80" s="6">
        <f t="shared" si="3"/>
        <v>15753.397682718849</v>
      </c>
      <c r="F80" s="6">
        <f t="shared" si="3"/>
        <v>53874.492325544597</v>
      </c>
      <c r="G80" s="6">
        <f t="shared" si="3"/>
        <v>44460.458533326302</v>
      </c>
      <c r="H80" s="6">
        <f t="shared" si="3"/>
        <v>20036.148179404681</v>
      </c>
      <c r="I80" s="6">
        <f t="shared" si="3"/>
        <v>31812.22638324806</v>
      </c>
      <c r="J80" s="23">
        <f t="shared" si="3"/>
        <v>14112.62900645252</v>
      </c>
      <c r="K80" s="13">
        <f t="shared" si="3"/>
        <v>73571.135960054147</v>
      </c>
      <c r="L80" s="19">
        <f t="shared" si="3"/>
        <v>375904.68027497933</v>
      </c>
      <c r="M80" s="16">
        <f t="shared" si="4"/>
        <v>113754</v>
      </c>
    </row>
    <row r="81" spans="2:13" x14ac:dyDescent="0.15">
      <c r="B81" s="5" t="s">
        <v>22</v>
      </c>
      <c r="C81" s="29" t="s">
        <v>23</v>
      </c>
      <c r="D81" s="26">
        <f t="shared" si="3"/>
        <v>147215.7495521364</v>
      </c>
      <c r="E81" s="6">
        <f t="shared" si="3"/>
        <v>16295.259633831807</v>
      </c>
      <c r="F81" s="6">
        <f t="shared" si="3"/>
        <v>51331.901863874875</v>
      </c>
      <c r="G81" s="6">
        <f t="shared" si="3"/>
        <v>52292.756679837883</v>
      </c>
      <c r="H81" s="6">
        <f t="shared" si="3"/>
        <v>23723.010659788837</v>
      </c>
      <c r="I81" s="6">
        <f t="shared" si="3"/>
        <v>27473.591929561539</v>
      </c>
      <c r="J81" s="23">
        <f t="shared" si="3"/>
        <v>15153.213818338903</v>
      </c>
      <c r="K81" s="13">
        <f t="shared" si="3"/>
        <v>67173.059575387189</v>
      </c>
      <c r="L81" s="19">
        <f t="shared" si="3"/>
        <v>385505.32989441854</v>
      </c>
      <c r="M81" s="16">
        <f t="shared" si="4"/>
        <v>78707</v>
      </c>
    </row>
    <row r="82" spans="2:13" x14ac:dyDescent="0.15">
      <c r="B82" s="5" t="s">
        <v>24</v>
      </c>
      <c r="C82" s="29" t="s">
        <v>25</v>
      </c>
      <c r="D82" s="26">
        <f t="shared" si="3"/>
        <v>145447.01068878343</v>
      </c>
      <c r="E82" s="6">
        <f t="shared" si="3"/>
        <v>16460.493635516919</v>
      </c>
      <c r="F82" s="6">
        <f t="shared" si="3"/>
        <v>22978.600257240432</v>
      </c>
      <c r="G82" s="6">
        <f t="shared" si="3"/>
        <v>54909.733002173241</v>
      </c>
      <c r="H82" s="6">
        <f t="shared" si="3"/>
        <v>23128.498248103962</v>
      </c>
      <c r="I82" s="6">
        <f t="shared" si="3"/>
        <v>27202.388344347364</v>
      </c>
      <c r="J82" s="23">
        <f t="shared" si="3"/>
        <v>14012.163480729143</v>
      </c>
      <c r="K82" s="13">
        <f t="shared" si="3"/>
        <v>58757.417838293346</v>
      </c>
      <c r="L82" s="19">
        <f t="shared" si="3"/>
        <v>348884.14201445866</v>
      </c>
      <c r="M82" s="16">
        <f t="shared" si="4"/>
        <v>90188</v>
      </c>
    </row>
    <row r="83" spans="2:13" x14ac:dyDescent="0.15">
      <c r="B83" s="5" t="s">
        <v>26</v>
      </c>
      <c r="C83" s="29" t="s">
        <v>27</v>
      </c>
      <c r="D83" s="26">
        <f t="shared" si="3"/>
        <v>120640.65655280082</v>
      </c>
      <c r="E83" s="6">
        <f t="shared" si="3"/>
        <v>14435.320470396578</v>
      </c>
      <c r="F83" s="6">
        <f t="shared" si="3"/>
        <v>35280.973714130567</v>
      </c>
      <c r="G83" s="6">
        <f t="shared" si="3"/>
        <v>57040.485160107928</v>
      </c>
      <c r="H83" s="6">
        <f t="shared" si="3"/>
        <v>18827.058833511514</v>
      </c>
      <c r="I83" s="6">
        <f t="shared" si="3"/>
        <v>23433.788966383276</v>
      </c>
      <c r="J83" s="23">
        <f t="shared" si="3"/>
        <v>14639.731711042101</v>
      </c>
      <c r="K83" s="13">
        <f t="shared" si="3"/>
        <v>36212.48875765752</v>
      </c>
      <c r="L83" s="19">
        <f t="shared" si="3"/>
        <v>305870.77245498821</v>
      </c>
      <c r="M83" s="16">
        <f t="shared" si="4"/>
        <v>235716</v>
      </c>
    </row>
    <row r="84" spans="2:13" x14ac:dyDescent="0.15">
      <c r="B84" s="5" t="s">
        <v>28</v>
      </c>
      <c r="C84" s="29" t="s">
        <v>29</v>
      </c>
      <c r="D84" s="26">
        <f t="shared" si="3"/>
        <v>143942.15900371835</v>
      </c>
      <c r="E84" s="6">
        <f t="shared" si="3"/>
        <v>16729.222818994407</v>
      </c>
      <c r="F84" s="6">
        <f t="shared" si="3"/>
        <v>13295.153029438576</v>
      </c>
      <c r="G84" s="6">
        <f t="shared" si="3"/>
        <v>41044.384111432453</v>
      </c>
      <c r="H84" s="6">
        <f t="shared" si="3"/>
        <v>17241.915704289546</v>
      </c>
      <c r="I84" s="6">
        <f t="shared" si="3"/>
        <v>17518.47042698722</v>
      </c>
      <c r="J84" s="23">
        <f t="shared" si="3"/>
        <v>11153.33766157115</v>
      </c>
      <c r="K84" s="13">
        <f t="shared" si="3"/>
        <v>43534.957078308318</v>
      </c>
      <c r="L84" s="19">
        <f t="shared" si="3"/>
        <v>293306.26217316889</v>
      </c>
      <c r="M84" s="16">
        <f t="shared" si="4"/>
        <v>152487</v>
      </c>
    </row>
    <row r="85" spans="2:13" x14ac:dyDescent="0.15">
      <c r="B85" s="5" t="s">
        <v>30</v>
      </c>
      <c r="C85" s="29" t="s">
        <v>31</v>
      </c>
      <c r="D85" s="26">
        <f t="shared" si="3"/>
        <v>140531.39764314031</v>
      </c>
      <c r="E85" s="6">
        <f t="shared" si="3"/>
        <v>16108.88257335771</v>
      </c>
      <c r="F85" s="6">
        <f t="shared" si="3"/>
        <v>35832.014915916952</v>
      </c>
      <c r="G85" s="6">
        <f t="shared" si="3"/>
        <v>43295.367738899047</v>
      </c>
      <c r="H85" s="6">
        <f t="shared" si="3"/>
        <v>20307.676990749958</v>
      </c>
      <c r="I85" s="6">
        <f t="shared" si="3"/>
        <v>32265.083358977608</v>
      </c>
      <c r="J85" s="23">
        <f t="shared" si="3"/>
        <v>14447.441304780696</v>
      </c>
      <c r="K85" s="13">
        <f t="shared" si="3"/>
        <v>58535.108520536538</v>
      </c>
      <c r="L85" s="19">
        <f t="shared" si="3"/>
        <v>346875.53174157813</v>
      </c>
      <c r="M85" s="16">
        <f t="shared" si="4"/>
        <v>55243</v>
      </c>
    </row>
    <row r="86" spans="2:13" x14ac:dyDescent="0.15">
      <c r="B86" s="69" t="s">
        <v>32</v>
      </c>
      <c r="C86" s="70" t="s">
        <v>33</v>
      </c>
      <c r="D86" s="71">
        <f t="shared" si="3"/>
        <v>126042.4014315839</v>
      </c>
      <c r="E86" s="72">
        <f t="shared" si="3"/>
        <v>14326.718698804492</v>
      </c>
      <c r="F86" s="72">
        <f t="shared" si="3"/>
        <v>53389.946987708878</v>
      </c>
      <c r="G86" s="72">
        <f t="shared" si="3"/>
        <v>40386.594863436643</v>
      </c>
      <c r="H86" s="72">
        <f t="shared" si="3"/>
        <v>18439.850792663972</v>
      </c>
      <c r="I86" s="72">
        <f t="shared" si="3"/>
        <v>19219.769972023623</v>
      </c>
      <c r="J86" s="73">
        <f t="shared" si="3"/>
        <v>14849.406447168338</v>
      </c>
      <c r="K86" s="74">
        <f t="shared" si="3"/>
        <v>44084.760856597975</v>
      </c>
      <c r="L86" s="75">
        <f t="shared" si="3"/>
        <v>315890.0436028195</v>
      </c>
      <c r="M86" s="76">
        <f t="shared" si="4"/>
        <v>119029</v>
      </c>
    </row>
    <row r="87" spans="2:13" x14ac:dyDescent="0.15">
      <c r="B87" s="5" t="s">
        <v>34</v>
      </c>
      <c r="C87" s="29" t="s">
        <v>35</v>
      </c>
      <c r="D87" s="26">
        <f t="shared" si="3"/>
        <v>134405.61731601731</v>
      </c>
      <c r="E87" s="6">
        <f t="shared" si="3"/>
        <v>15660.003463203464</v>
      </c>
      <c r="F87" s="6">
        <f t="shared" si="3"/>
        <v>47122.251082251081</v>
      </c>
      <c r="G87" s="6">
        <f t="shared" si="3"/>
        <v>52983.951515151515</v>
      </c>
      <c r="H87" s="6">
        <f t="shared" si="3"/>
        <v>22593.35064935065</v>
      </c>
      <c r="I87" s="6">
        <f t="shared" si="3"/>
        <v>20858.18181818182</v>
      </c>
      <c r="J87" s="23">
        <f t="shared" si="3"/>
        <v>6926.4069264069267</v>
      </c>
      <c r="K87" s="13">
        <f t="shared" si="3"/>
        <v>63114.742857142854</v>
      </c>
      <c r="L87" s="19">
        <f t="shared" si="3"/>
        <v>356738.0987012987</v>
      </c>
      <c r="M87" s="16">
        <f t="shared" si="4"/>
        <v>144375</v>
      </c>
    </row>
    <row r="88" spans="2:13" x14ac:dyDescent="0.15">
      <c r="B88" s="69" t="s">
        <v>36</v>
      </c>
      <c r="C88" s="70" t="s">
        <v>37</v>
      </c>
      <c r="D88" s="71">
        <f t="shared" si="3"/>
        <v>134804.50805322127</v>
      </c>
      <c r="E88" s="72">
        <f t="shared" si="3"/>
        <v>14743.404236694678</v>
      </c>
      <c r="F88" s="72">
        <f t="shared" si="3"/>
        <v>13405.996148459384</v>
      </c>
      <c r="G88" s="72">
        <f t="shared" si="3"/>
        <v>40974.789915966387</v>
      </c>
      <c r="H88" s="72">
        <f t="shared" si="3"/>
        <v>17056.906512605041</v>
      </c>
      <c r="I88" s="72">
        <f t="shared" si="3"/>
        <v>26788.778011204482</v>
      </c>
      <c r="J88" s="73">
        <f t="shared" si="3"/>
        <v>11686.799719887955</v>
      </c>
      <c r="K88" s="74">
        <f t="shared" si="3"/>
        <v>29450.332633053222</v>
      </c>
      <c r="L88" s="75">
        <f t="shared" si="3"/>
        <v>277224.7155112045</v>
      </c>
      <c r="M88" s="76">
        <f t="shared" si="4"/>
        <v>228480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147882.652999504</v>
      </c>
      <c r="E89" s="6">
        <f t="shared" si="5"/>
        <v>14670.3831993903</v>
      </c>
      <c r="F89" s="6">
        <f t="shared" si="5"/>
        <v>12362.8317156671</v>
      </c>
      <c r="G89" s="6">
        <f t="shared" si="5"/>
        <v>52025.065425761422</v>
      </c>
      <c r="H89" s="6">
        <f t="shared" si="5"/>
        <v>16711.158872701024</v>
      </c>
      <c r="I89" s="6">
        <f t="shared" si="5"/>
        <v>23183.099386671289</v>
      </c>
      <c r="J89" s="23">
        <f t="shared" si="5"/>
        <v>13363.791427914723</v>
      </c>
      <c r="K89" s="13">
        <f t="shared" si="5"/>
        <v>31896.617215947354</v>
      </c>
      <c r="L89" s="19">
        <f t="shared" si="5"/>
        <v>298731.80881564249</v>
      </c>
      <c r="M89" s="16">
        <f t="shared" si="4"/>
        <v>247991</v>
      </c>
    </row>
    <row r="90" spans="2:13" x14ac:dyDescent="0.15">
      <c r="B90" s="5" t="s">
        <v>40</v>
      </c>
      <c r="C90" s="29" t="s">
        <v>41</v>
      </c>
      <c r="D90" s="26">
        <f t="shared" si="5"/>
        <v>141629.55682945004</v>
      </c>
      <c r="E90" s="6">
        <f t="shared" si="5"/>
        <v>14911.973173894421</v>
      </c>
      <c r="F90" s="6">
        <f t="shared" si="5"/>
        <v>9692.2772265608965</v>
      </c>
      <c r="G90" s="6">
        <f t="shared" si="5"/>
        <v>52194.234030194035</v>
      </c>
      <c r="H90" s="6">
        <f t="shared" si="5"/>
        <v>17583.881453491442</v>
      </c>
      <c r="I90" s="6">
        <f t="shared" si="5"/>
        <v>28750.638088141241</v>
      </c>
      <c r="J90" s="23">
        <f t="shared" si="5"/>
        <v>11660.730735605612</v>
      </c>
      <c r="K90" s="13">
        <f t="shared" si="5"/>
        <v>42302.180941260689</v>
      </c>
      <c r="L90" s="19">
        <f t="shared" si="5"/>
        <v>307064.74174299277</v>
      </c>
      <c r="M90" s="16">
        <f t="shared" si="4"/>
        <v>340862</v>
      </c>
    </row>
    <row r="91" spans="2:13" x14ac:dyDescent="0.15">
      <c r="B91" s="5" t="s">
        <v>42</v>
      </c>
      <c r="C91" s="29" t="s">
        <v>43</v>
      </c>
      <c r="D91" s="26">
        <f t="shared" si="5"/>
        <v>156376.05932203389</v>
      </c>
      <c r="E91" s="6">
        <f t="shared" si="5"/>
        <v>14401.617142244153</v>
      </c>
      <c r="F91" s="6">
        <f t="shared" si="5"/>
        <v>21262.443681613389</v>
      </c>
      <c r="G91" s="6">
        <f t="shared" si="5"/>
        <v>62605.798111993136</v>
      </c>
      <c r="H91" s="6">
        <f t="shared" si="5"/>
        <v>17129.800472001716</v>
      </c>
      <c r="I91" s="6">
        <f t="shared" si="5"/>
        <v>23633.608667667882</v>
      </c>
      <c r="J91" s="23">
        <f t="shared" si="5"/>
        <v>14032.664664235142</v>
      </c>
      <c r="K91" s="13">
        <f t="shared" si="5"/>
        <v>41700.520274619179</v>
      </c>
      <c r="L91" s="19">
        <f t="shared" si="5"/>
        <v>337109.84767217335</v>
      </c>
      <c r="M91" s="16">
        <f t="shared" si="4"/>
        <v>74576</v>
      </c>
    </row>
    <row r="92" spans="2:13" x14ac:dyDescent="0.15">
      <c r="B92" s="5" t="s">
        <v>44</v>
      </c>
      <c r="C92" s="29" t="s">
        <v>45</v>
      </c>
      <c r="D92" s="26">
        <f t="shared" si="5"/>
        <v>207971.6227709784</v>
      </c>
      <c r="E92" s="6">
        <f t="shared" si="5"/>
        <v>16460.320892617739</v>
      </c>
      <c r="F92" s="6">
        <f t="shared" si="5"/>
        <v>171.97883780939614</v>
      </c>
      <c r="G92" s="6">
        <f t="shared" si="5"/>
        <v>64261.435223226516</v>
      </c>
      <c r="H92" s="6">
        <f t="shared" si="5"/>
        <v>19171.546367974166</v>
      </c>
      <c r="I92" s="6">
        <f t="shared" si="5"/>
        <v>12759.301705372716</v>
      </c>
      <c r="J92" s="23">
        <f t="shared" si="5"/>
        <v>0</v>
      </c>
      <c r="K92" s="13">
        <f t="shared" si="5"/>
        <v>74962.721100203256</v>
      </c>
      <c r="L92" s="19">
        <f t="shared" si="5"/>
        <v>395758.9268981822</v>
      </c>
      <c r="M92" s="16">
        <f t="shared" si="4"/>
        <v>138738</v>
      </c>
    </row>
    <row r="93" spans="2:13" x14ac:dyDescent="0.15">
      <c r="B93" s="5" t="s">
        <v>46</v>
      </c>
      <c r="C93" s="29" t="s">
        <v>47</v>
      </c>
      <c r="D93" s="26">
        <f t="shared" si="5"/>
        <v>142558.97877261756</v>
      </c>
      <c r="E93" s="6">
        <f t="shared" si="5"/>
        <v>15049.817445855719</v>
      </c>
      <c r="F93" s="6">
        <f t="shared" si="5"/>
        <v>10270.287716089642</v>
      </c>
      <c r="G93" s="6">
        <f t="shared" si="5"/>
        <v>41452.250156330898</v>
      </c>
      <c r="H93" s="6">
        <f t="shared" si="5"/>
        <v>16110.265392709938</v>
      </c>
      <c r="I93" s="6">
        <f t="shared" si="5"/>
        <v>18509.88750899323</v>
      </c>
      <c r="J93" s="23">
        <f t="shared" si="5"/>
        <v>10869.509087363756</v>
      </c>
      <c r="K93" s="13">
        <f t="shared" si="5"/>
        <v>30856.888309138467</v>
      </c>
      <c r="L93" s="19">
        <f t="shared" si="5"/>
        <v>274808.37530173542</v>
      </c>
      <c r="M93" s="16">
        <f t="shared" si="4"/>
        <v>148723</v>
      </c>
    </row>
    <row r="94" spans="2:13" x14ac:dyDescent="0.15">
      <c r="B94" s="5" t="s">
        <v>48</v>
      </c>
      <c r="C94" s="29" t="s">
        <v>49</v>
      </c>
      <c r="D94" s="26">
        <f t="shared" si="5"/>
        <v>159135.31298305429</v>
      </c>
      <c r="E94" s="6">
        <f t="shared" si="5"/>
        <v>14518.029210788634</v>
      </c>
      <c r="F94" s="6">
        <f t="shared" si="5"/>
        <v>2332.8469684055417</v>
      </c>
      <c r="G94" s="6">
        <f t="shared" si="5"/>
        <v>50713.757385764438</v>
      </c>
      <c r="H94" s="6">
        <f t="shared" si="5"/>
        <v>17499.082648329266</v>
      </c>
      <c r="I94" s="6">
        <f t="shared" si="5"/>
        <v>17148.495398795163</v>
      </c>
      <c r="J94" s="23">
        <f t="shared" si="5"/>
        <v>3539.1860851475708</v>
      </c>
      <c r="K94" s="13">
        <f t="shared" si="5"/>
        <v>37904.465407896445</v>
      </c>
      <c r="L94" s="19">
        <f t="shared" si="5"/>
        <v>299251.99000303377</v>
      </c>
      <c r="M94" s="16">
        <f t="shared" si="4"/>
        <v>138442</v>
      </c>
    </row>
    <row r="95" spans="2:13" x14ac:dyDescent="0.15">
      <c r="B95" s="5" t="s">
        <v>50</v>
      </c>
      <c r="C95" s="29" t="s">
        <v>51</v>
      </c>
      <c r="D95" s="26">
        <f t="shared" si="5"/>
        <v>145200.19459345745</v>
      </c>
      <c r="E95" s="6">
        <f t="shared" si="5"/>
        <v>13156.884400967709</v>
      </c>
      <c r="F95" s="6">
        <f t="shared" si="5"/>
        <v>22711.56779215315</v>
      </c>
      <c r="G95" s="6">
        <f t="shared" si="5"/>
        <v>47614.297359840115</v>
      </c>
      <c r="H95" s="6">
        <f t="shared" si="5"/>
        <v>19421.649836962239</v>
      </c>
      <c r="I95" s="6">
        <f t="shared" si="5"/>
        <v>26004.522983065111</v>
      </c>
      <c r="J95" s="23">
        <f t="shared" si="5"/>
        <v>12490.796255390766</v>
      </c>
      <c r="K95" s="13">
        <f t="shared" si="5"/>
        <v>39892.197854212689</v>
      </c>
      <c r="L95" s="19">
        <f t="shared" si="5"/>
        <v>314001.31482065847</v>
      </c>
      <c r="M95" s="16">
        <f t="shared" si="4"/>
        <v>76056</v>
      </c>
    </row>
    <row r="96" spans="2:13" x14ac:dyDescent="0.15">
      <c r="B96" s="5" t="s">
        <v>52</v>
      </c>
      <c r="C96" s="29" t="s">
        <v>53</v>
      </c>
      <c r="D96" s="26">
        <f t="shared" si="5"/>
        <v>178179.1640154667</v>
      </c>
      <c r="E96" s="6">
        <f t="shared" si="5"/>
        <v>14930.045029611865</v>
      </c>
      <c r="F96" s="6">
        <f t="shared" si="5"/>
        <v>1956.3163819685772</v>
      </c>
      <c r="G96" s="6">
        <f t="shared" si="5"/>
        <v>50564.338505212669</v>
      </c>
      <c r="H96" s="6">
        <f t="shared" si="5"/>
        <v>18781.447310459596</v>
      </c>
      <c r="I96" s="6">
        <f t="shared" si="5"/>
        <v>24183.838284959129</v>
      </c>
      <c r="J96" s="23">
        <f t="shared" si="5"/>
        <v>0</v>
      </c>
      <c r="K96" s="13">
        <f t="shared" si="5"/>
        <v>45088.370613283732</v>
      </c>
      <c r="L96" s="19">
        <f t="shared" si="5"/>
        <v>333683.52014096227</v>
      </c>
      <c r="M96" s="16">
        <f t="shared" si="4"/>
        <v>81724</v>
      </c>
    </row>
    <row r="97" spans="2:13" x14ac:dyDescent="0.15">
      <c r="B97" s="5" t="s">
        <v>54</v>
      </c>
      <c r="C97" s="29" t="s">
        <v>55</v>
      </c>
      <c r="D97" s="134">
        <f t="shared" si="5"/>
        <v>144082.3936768065</v>
      </c>
      <c r="E97" s="135">
        <f t="shared" si="5"/>
        <v>14674.987612245144</v>
      </c>
      <c r="F97" s="135">
        <f t="shared" si="5"/>
        <v>13323.211631195389</v>
      </c>
      <c r="G97" s="135">
        <f t="shared" si="5"/>
        <v>60853.105398643995</v>
      </c>
      <c r="H97" s="135">
        <f t="shared" si="5"/>
        <v>19516.762747301887</v>
      </c>
      <c r="I97" s="135">
        <f t="shared" si="5"/>
        <v>43609.127056065168</v>
      </c>
      <c r="J97" s="136">
        <f t="shared" si="5"/>
        <v>11831.212307989799</v>
      </c>
      <c r="K97" s="137">
        <f t="shared" si="5"/>
        <v>63724.018950243524</v>
      </c>
      <c r="L97" s="143">
        <f t="shared" si="5"/>
        <v>359783.60707250162</v>
      </c>
      <c r="M97" s="144">
        <f t="shared" si="4"/>
        <v>165486</v>
      </c>
    </row>
    <row r="98" spans="2:13" x14ac:dyDescent="0.15">
      <c r="B98" s="69" t="s">
        <v>56</v>
      </c>
      <c r="C98" s="70" t="s">
        <v>57</v>
      </c>
      <c r="D98" s="71">
        <f t="shared" si="5"/>
        <v>135275.2080176516</v>
      </c>
      <c r="E98" s="72">
        <f t="shared" si="5"/>
        <v>14566.964404391632</v>
      </c>
      <c r="F98" s="72">
        <f t="shared" si="5"/>
        <v>27234.335539782543</v>
      </c>
      <c r="G98" s="72">
        <f t="shared" si="5"/>
        <v>47795.30531408672</v>
      </c>
      <c r="H98" s="72">
        <f t="shared" si="5"/>
        <v>18514.182417523993</v>
      </c>
      <c r="I98" s="72">
        <f t="shared" si="5"/>
        <v>61650.463886008984</v>
      </c>
      <c r="J98" s="73">
        <f t="shared" si="5"/>
        <v>15281.800781561527</v>
      </c>
      <c r="K98" s="74">
        <f t="shared" si="5"/>
        <v>51069.968365366723</v>
      </c>
      <c r="L98" s="75">
        <f t="shared" si="5"/>
        <v>356106.42794481217</v>
      </c>
      <c r="M98" s="76">
        <f t="shared" si="4"/>
        <v>75234</v>
      </c>
    </row>
    <row r="99" spans="2:13" x14ac:dyDescent="0.15">
      <c r="B99" s="5" t="s">
        <v>58</v>
      </c>
      <c r="C99" s="29" t="s">
        <v>59</v>
      </c>
      <c r="D99" s="26">
        <f t="shared" si="5"/>
        <v>146412.83189285992</v>
      </c>
      <c r="E99" s="6">
        <f t="shared" si="5"/>
        <v>15380.401775286147</v>
      </c>
      <c r="F99" s="6">
        <f t="shared" si="5"/>
        <v>31560.707519011652</v>
      </c>
      <c r="G99" s="6">
        <f t="shared" si="5"/>
        <v>45621.635651068027</v>
      </c>
      <c r="H99" s="6">
        <f t="shared" si="5"/>
        <v>20033.3904331802</v>
      </c>
      <c r="I99" s="6">
        <f t="shared" si="5"/>
        <v>21571.861455007915</v>
      </c>
      <c r="J99" s="23">
        <f t="shared" si="5"/>
        <v>11836.986425809131</v>
      </c>
      <c r="K99" s="13">
        <f t="shared" si="5"/>
        <v>62486.717796984092</v>
      </c>
      <c r="L99" s="19">
        <f t="shared" si="5"/>
        <v>343067.54652339796</v>
      </c>
      <c r="M99" s="16">
        <f t="shared" si="4"/>
        <v>154116</v>
      </c>
    </row>
    <row r="100" spans="2:13" x14ac:dyDescent="0.15">
      <c r="B100" s="61" t="s">
        <v>60</v>
      </c>
      <c r="C100" s="62" t="s">
        <v>61</v>
      </c>
      <c r="D100" s="63">
        <f t="shared" si="5"/>
        <v>135122.27953014133</v>
      </c>
      <c r="E100" s="64">
        <f t="shared" si="5"/>
        <v>14777.920219426391</v>
      </c>
      <c r="F100" s="64">
        <f t="shared" si="5"/>
        <v>27167.193369506887</v>
      </c>
      <c r="G100" s="64">
        <f t="shared" si="5"/>
        <v>43799.982111979014</v>
      </c>
      <c r="H100" s="64">
        <f t="shared" si="5"/>
        <v>17204.400453163198</v>
      </c>
      <c r="I100" s="64">
        <f t="shared" si="5"/>
        <v>24645.22091705921</v>
      </c>
      <c r="J100" s="65">
        <f t="shared" si="5"/>
        <v>13235.64486315664</v>
      </c>
      <c r="K100" s="66">
        <f t="shared" si="5"/>
        <v>34586.29479458589</v>
      </c>
      <c r="L100" s="67">
        <f t="shared" si="5"/>
        <v>297303.29139586189</v>
      </c>
      <c r="M100" s="68">
        <f t="shared" si="4"/>
        <v>67084</v>
      </c>
    </row>
    <row r="101" spans="2:13" x14ac:dyDescent="0.15">
      <c r="B101" s="5" t="s">
        <v>62</v>
      </c>
      <c r="C101" s="29" t="s">
        <v>63</v>
      </c>
      <c r="D101" s="26">
        <f t="shared" si="5"/>
        <v>189123.35222927071</v>
      </c>
      <c r="E101" s="6">
        <f t="shared" si="5"/>
        <v>16581.421244432448</v>
      </c>
      <c r="F101" s="6">
        <f t="shared" si="5"/>
        <v>318.64399154181854</v>
      </c>
      <c r="G101" s="6">
        <f t="shared" si="5"/>
        <v>59584.098168893688</v>
      </c>
      <c r="H101" s="6">
        <f t="shared" si="5"/>
        <v>17219.654024384756</v>
      </c>
      <c r="I101" s="6">
        <f t="shared" si="5"/>
        <v>10462.500562379089</v>
      </c>
      <c r="J101" s="23">
        <f t="shared" si="5"/>
        <v>0</v>
      </c>
      <c r="K101" s="13">
        <f t="shared" si="5"/>
        <v>60046.182570747289</v>
      </c>
      <c r="L101" s="19">
        <f t="shared" si="5"/>
        <v>353335.85279164981</v>
      </c>
      <c r="M101" s="16">
        <f t="shared" si="4"/>
        <v>88908</v>
      </c>
    </row>
    <row r="102" spans="2:13" x14ac:dyDescent="0.15">
      <c r="B102" s="5" t="s">
        <v>64</v>
      </c>
      <c r="C102" s="29" t="s">
        <v>65</v>
      </c>
      <c r="D102" s="26">
        <f t="shared" si="5"/>
        <v>137284.68877946719</v>
      </c>
      <c r="E102" s="6">
        <f t="shared" si="5"/>
        <v>13162.996230362714</v>
      </c>
      <c r="F102" s="6">
        <f t="shared" si="5"/>
        <v>27405.605757264217</v>
      </c>
      <c r="G102" s="6">
        <f t="shared" si="5"/>
        <v>56325.72191259492</v>
      </c>
      <c r="H102" s="6">
        <f t="shared" si="5"/>
        <v>17935.690709377199</v>
      </c>
      <c r="I102" s="6">
        <f t="shared" si="5"/>
        <v>23092.716844326605</v>
      </c>
      <c r="J102" s="23">
        <f t="shared" si="5"/>
        <v>11308.542106307379</v>
      </c>
      <c r="K102" s="13">
        <f t="shared" si="5"/>
        <v>31792.083761701208</v>
      </c>
      <c r="L102" s="19">
        <f t="shared" si="5"/>
        <v>306999.50399509404</v>
      </c>
      <c r="M102" s="16">
        <f t="shared" si="4"/>
        <v>110886</v>
      </c>
    </row>
    <row r="103" spans="2:13" x14ac:dyDescent="0.15">
      <c r="B103" s="5" t="s">
        <v>66</v>
      </c>
      <c r="C103" s="29" t="s">
        <v>67</v>
      </c>
      <c r="D103" s="26">
        <f t="shared" si="5"/>
        <v>155431.59172019985</v>
      </c>
      <c r="E103" s="6">
        <f t="shared" si="5"/>
        <v>15332.491077801571</v>
      </c>
      <c r="F103" s="6">
        <f t="shared" si="5"/>
        <v>7322.8051391862955</v>
      </c>
      <c r="G103" s="6">
        <f t="shared" si="5"/>
        <v>55631.584582441115</v>
      </c>
      <c r="H103" s="6">
        <f t="shared" si="5"/>
        <v>18219.221984296932</v>
      </c>
      <c r="I103" s="6">
        <f t="shared" si="5"/>
        <v>25448.572448251249</v>
      </c>
      <c r="J103" s="23">
        <f t="shared" si="5"/>
        <v>7517.8087080656678</v>
      </c>
      <c r="K103" s="13">
        <f t="shared" si="5"/>
        <v>72864.382583868661</v>
      </c>
      <c r="L103" s="19">
        <f t="shared" si="5"/>
        <v>350250.64953604568</v>
      </c>
      <c r="M103" s="16">
        <f t="shared" si="4"/>
        <v>140100</v>
      </c>
    </row>
    <row r="104" spans="2:13" x14ac:dyDescent="0.15">
      <c r="B104" s="77" t="s">
        <v>68</v>
      </c>
      <c r="C104" s="78" t="s">
        <v>69</v>
      </c>
      <c r="D104" s="79">
        <f t="shared" si="5"/>
        <v>133333.72973146706</v>
      </c>
      <c r="E104" s="80">
        <f t="shared" si="5"/>
        <v>14449.290500907966</v>
      </c>
      <c r="F104" s="80">
        <f t="shared" si="5"/>
        <v>36415.334179696918</v>
      </c>
      <c r="G104" s="80">
        <f t="shared" si="5"/>
        <v>42890.674466067787</v>
      </c>
      <c r="H104" s="80">
        <f t="shared" si="5"/>
        <v>16529.143297925337</v>
      </c>
      <c r="I104" s="80">
        <f t="shared" si="5"/>
        <v>16872.627637520691</v>
      </c>
      <c r="J104" s="81">
        <f t="shared" si="5"/>
        <v>15029.376315747184</v>
      </c>
      <c r="K104" s="82">
        <f t="shared" si="5"/>
        <v>64268.259758625674</v>
      </c>
      <c r="L104" s="83">
        <f t="shared" si="5"/>
        <v>324759.05957221141</v>
      </c>
      <c r="M104" s="84">
        <f t="shared" si="4"/>
        <v>62227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132754.66635097272</v>
      </c>
      <c r="E105" s="6">
        <f t="shared" si="6"/>
        <v>14694.674637938519</v>
      </c>
      <c r="F105" s="6">
        <f t="shared" si="6"/>
        <v>26372.647093642714</v>
      </c>
      <c r="G105" s="6">
        <f t="shared" si="6"/>
        <v>43127.934967049448</v>
      </c>
      <c r="H105" s="6">
        <f t="shared" si="6"/>
        <v>17704.766978414427</v>
      </c>
      <c r="I105" s="6">
        <f t="shared" si="6"/>
        <v>20177.735685253148</v>
      </c>
      <c r="J105" s="23">
        <f t="shared" si="6"/>
        <v>14154.887336727043</v>
      </c>
      <c r="K105" s="13">
        <f t="shared" si="6"/>
        <v>41193.540112860581</v>
      </c>
      <c r="L105" s="19">
        <f t="shared" si="6"/>
        <v>296025.96582613158</v>
      </c>
      <c r="M105" s="16">
        <f t="shared" si="4"/>
        <v>101364</v>
      </c>
    </row>
    <row r="106" spans="2:13" x14ac:dyDescent="0.15">
      <c r="B106" s="5" t="s">
        <v>72</v>
      </c>
      <c r="C106" s="29" t="s">
        <v>73</v>
      </c>
      <c r="D106" s="26">
        <f t="shared" si="6"/>
        <v>123099.19328442981</v>
      </c>
      <c r="E106" s="6">
        <f t="shared" si="6"/>
        <v>15272.377211729145</v>
      </c>
      <c r="F106" s="6">
        <f t="shared" si="6"/>
        <v>47429.754134657967</v>
      </c>
      <c r="G106" s="6">
        <f t="shared" si="6"/>
        <v>54753.557057317237</v>
      </c>
      <c r="H106" s="6">
        <f t="shared" si="6"/>
        <v>17764.26192264002</v>
      </c>
      <c r="I106" s="6">
        <f t="shared" si="6"/>
        <v>28660.544099809391</v>
      </c>
      <c r="J106" s="23">
        <f t="shared" si="6"/>
        <v>14798.128573904003</v>
      </c>
      <c r="K106" s="13">
        <f t="shared" si="6"/>
        <v>67615.337222511022</v>
      </c>
      <c r="L106" s="19">
        <f t="shared" si="6"/>
        <v>354595.02493309457</v>
      </c>
      <c r="M106" s="16">
        <f t="shared" si="4"/>
        <v>51939</v>
      </c>
    </row>
    <row r="107" spans="2:13" x14ac:dyDescent="0.15">
      <c r="B107" s="77" t="s">
        <v>74</v>
      </c>
      <c r="C107" s="78" t="s">
        <v>75</v>
      </c>
      <c r="D107" s="79">
        <f t="shared" si="6"/>
        <v>143131.80585296216</v>
      </c>
      <c r="E107" s="80">
        <f t="shared" si="6"/>
        <v>14942.583868665239</v>
      </c>
      <c r="F107" s="80">
        <f t="shared" si="6"/>
        <v>20914.475374732334</v>
      </c>
      <c r="G107" s="80">
        <f t="shared" si="6"/>
        <v>43425.496074232688</v>
      </c>
      <c r="H107" s="80">
        <f t="shared" si="6"/>
        <v>17865.167737330477</v>
      </c>
      <c r="I107" s="80">
        <f t="shared" si="6"/>
        <v>17487.423269093506</v>
      </c>
      <c r="J107" s="81">
        <f t="shared" si="6"/>
        <v>12944.953604568165</v>
      </c>
      <c r="K107" s="82">
        <f t="shared" si="6"/>
        <v>49915.060670949322</v>
      </c>
      <c r="L107" s="83">
        <f t="shared" si="6"/>
        <v>307682.01284796576</v>
      </c>
      <c r="M107" s="84">
        <f t="shared" si="4"/>
        <v>70050</v>
      </c>
    </row>
    <row r="108" spans="2:13" x14ac:dyDescent="0.15">
      <c r="B108" s="77" t="s">
        <v>76</v>
      </c>
      <c r="C108" s="78" t="s">
        <v>77</v>
      </c>
      <c r="D108" s="79">
        <f t="shared" si="6"/>
        <v>146502.60915867944</v>
      </c>
      <c r="E108" s="80">
        <f t="shared" si="6"/>
        <v>16117.997870074547</v>
      </c>
      <c r="F108" s="80">
        <f t="shared" si="6"/>
        <v>22276.943556975504</v>
      </c>
      <c r="G108" s="80">
        <f t="shared" si="6"/>
        <v>45407.135250266241</v>
      </c>
      <c r="H108" s="80">
        <f t="shared" si="6"/>
        <v>19052.183173588925</v>
      </c>
      <c r="I108" s="80">
        <f t="shared" si="6"/>
        <v>30114.696485623004</v>
      </c>
      <c r="J108" s="81">
        <f t="shared" si="6"/>
        <v>12841.001064962726</v>
      </c>
      <c r="K108" s="82">
        <f t="shared" si="6"/>
        <v>58365.743698970538</v>
      </c>
      <c r="L108" s="83">
        <f t="shared" si="6"/>
        <v>337837.3091941782</v>
      </c>
      <c r="M108" s="84">
        <f t="shared" si="4"/>
        <v>56340</v>
      </c>
    </row>
    <row r="109" spans="2:13" x14ac:dyDescent="0.15">
      <c r="B109" s="5" t="s">
        <v>78</v>
      </c>
      <c r="C109" s="29" t="s">
        <v>79</v>
      </c>
      <c r="D109" s="26">
        <f t="shared" si="6"/>
        <v>132196.67873228149</v>
      </c>
      <c r="E109" s="6">
        <f t="shared" si="6"/>
        <v>14403.41521372717</v>
      </c>
      <c r="F109" s="6">
        <f t="shared" si="6"/>
        <v>20482.205520709569</v>
      </c>
      <c r="G109" s="6">
        <f t="shared" si="6"/>
        <v>52304.329805752808</v>
      </c>
      <c r="H109" s="6">
        <f t="shared" si="6"/>
        <v>19651.391229863777</v>
      </c>
      <c r="I109" s="6">
        <f t="shared" si="6"/>
        <v>81942.292282611699</v>
      </c>
      <c r="J109" s="23">
        <f t="shared" si="6"/>
        <v>12920.988643585422</v>
      </c>
      <c r="K109" s="13">
        <f t="shared" si="6"/>
        <v>54743.361609239866</v>
      </c>
      <c r="L109" s="19">
        <f t="shared" si="6"/>
        <v>375723.67439418641</v>
      </c>
      <c r="M109" s="16">
        <f t="shared" si="4"/>
        <v>72382</v>
      </c>
    </row>
    <row r="110" spans="2:13" x14ac:dyDescent="0.15">
      <c r="B110" s="5">
        <v>39</v>
      </c>
      <c r="C110" s="29" t="s">
        <v>80</v>
      </c>
      <c r="D110" s="26">
        <f t="shared" si="6"/>
        <v>142395.41286012379</v>
      </c>
      <c r="E110" s="6">
        <f t="shared" si="6"/>
        <v>14114.923986042189</v>
      </c>
      <c r="F110" s="6">
        <f t="shared" si="6"/>
        <v>33697.031334934858</v>
      </c>
      <c r="G110" s="6">
        <f t="shared" si="6"/>
        <v>53649.985095302392</v>
      </c>
      <c r="H110" s="6">
        <f t="shared" si="6"/>
        <v>21494.450192007575</v>
      </c>
      <c r="I110" s="6">
        <f t="shared" si="6"/>
        <v>39348.962808395729</v>
      </c>
      <c r="J110" s="23">
        <f t="shared" si="6"/>
        <v>14243.314804748461</v>
      </c>
      <c r="K110" s="13">
        <f t="shared" si="6"/>
        <v>50632.949902681095</v>
      </c>
      <c r="L110" s="19">
        <f t="shared" si="6"/>
        <v>355333.71617948764</v>
      </c>
      <c r="M110" s="16">
        <f t="shared" si="4"/>
        <v>114058</v>
      </c>
    </row>
    <row r="111" spans="2:13" x14ac:dyDescent="0.15">
      <c r="B111" s="7">
        <v>40</v>
      </c>
      <c r="C111" s="55" t="s">
        <v>81</v>
      </c>
      <c r="D111" s="56">
        <f t="shared" si="6"/>
        <v>138377.33873884162</v>
      </c>
      <c r="E111" s="8">
        <f t="shared" si="6"/>
        <v>14101.239079540912</v>
      </c>
      <c r="F111" s="8">
        <f t="shared" si="6"/>
        <v>22621.462151925236</v>
      </c>
      <c r="G111" s="8">
        <f t="shared" si="6"/>
        <v>35099.982869868101</v>
      </c>
      <c r="H111" s="8">
        <f t="shared" si="6"/>
        <v>16180.722891566265</v>
      </c>
      <c r="I111" s="8">
        <f t="shared" si="6"/>
        <v>31771.997944384173</v>
      </c>
      <c r="J111" s="57">
        <f t="shared" si="6"/>
        <v>12609.090389996003</v>
      </c>
      <c r="K111" s="58">
        <f t="shared" si="6"/>
        <v>36772.49281486134</v>
      </c>
      <c r="L111" s="59">
        <f t="shared" si="6"/>
        <v>294925.23649098765</v>
      </c>
      <c r="M111" s="60">
        <f t="shared" si="4"/>
        <v>52539</v>
      </c>
    </row>
    <row r="112" spans="2:13" x14ac:dyDescent="0.15">
      <c r="B112" s="32">
        <v>41</v>
      </c>
      <c r="C112" s="33" t="s">
        <v>82</v>
      </c>
      <c r="D112" s="34">
        <f t="shared" si="6"/>
        <v>128462.56068368421</v>
      </c>
      <c r="E112" s="35">
        <f t="shared" si="6"/>
        <v>15455.155596322065</v>
      </c>
      <c r="F112" s="35">
        <f t="shared" si="6"/>
        <v>19000.604040358845</v>
      </c>
      <c r="G112" s="35">
        <f t="shared" si="6"/>
        <v>30419.450099554801</v>
      </c>
      <c r="H112" s="35">
        <f t="shared" si="6"/>
        <v>17854.023579945861</v>
      </c>
      <c r="I112" s="35">
        <f t="shared" si="6"/>
        <v>17365.489160831337</v>
      </c>
      <c r="J112" s="36">
        <f t="shared" si="6"/>
        <v>12783.73117966845</v>
      </c>
      <c r="K112" s="37">
        <f t="shared" si="6"/>
        <v>26429.964876171725</v>
      </c>
      <c r="L112" s="38">
        <f t="shared" si="6"/>
        <v>254987.24803686884</v>
      </c>
      <c r="M112" s="39">
        <f t="shared" si="4"/>
        <v>44699</v>
      </c>
    </row>
    <row r="113" spans="2:13" x14ac:dyDescent="0.15">
      <c r="B113" s="5">
        <v>42</v>
      </c>
      <c r="C113" s="29" t="s">
        <v>83</v>
      </c>
      <c r="D113" s="26">
        <f t="shared" si="6"/>
        <v>202944.38079366734</v>
      </c>
      <c r="E113" s="6">
        <f t="shared" si="6"/>
        <v>19697.739818768878</v>
      </c>
      <c r="F113" s="6">
        <f t="shared" si="6"/>
        <v>856.44724507863759</v>
      </c>
      <c r="G113" s="6">
        <f t="shared" si="6"/>
        <v>30877.070096864911</v>
      </c>
      <c r="H113" s="6">
        <f t="shared" si="6"/>
        <v>18162.300801999791</v>
      </c>
      <c r="I113" s="6">
        <f t="shared" si="6"/>
        <v>20221.851890428079</v>
      </c>
      <c r="J113" s="23">
        <f t="shared" si="6"/>
        <v>0</v>
      </c>
      <c r="K113" s="13">
        <f t="shared" si="6"/>
        <v>56277.653369440683</v>
      </c>
      <c r="L113" s="19">
        <f t="shared" si="6"/>
        <v>349037.44401624828</v>
      </c>
      <c r="M113" s="16">
        <f t="shared" si="4"/>
        <v>38404</v>
      </c>
    </row>
    <row r="114" spans="2:13" x14ac:dyDescent="0.15">
      <c r="B114" s="5">
        <v>43</v>
      </c>
      <c r="C114" s="29" t="s">
        <v>84</v>
      </c>
      <c r="D114" s="26">
        <f t="shared" si="6"/>
        <v>105405.29716139971</v>
      </c>
      <c r="E114" s="6">
        <f t="shared" si="6"/>
        <v>16394.597596983072</v>
      </c>
      <c r="F114" s="6">
        <f t="shared" si="6"/>
        <v>59822.346303388193</v>
      </c>
      <c r="G114" s="6">
        <f t="shared" si="6"/>
        <v>31325.22583097027</v>
      </c>
      <c r="H114" s="6">
        <f t="shared" si="6"/>
        <v>20006.022159207179</v>
      </c>
      <c r="I114" s="6">
        <f t="shared" si="6"/>
        <v>20092.904960972901</v>
      </c>
      <c r="J114" s="23">
        <f t="shared" si="6"/>
        <v>13681.936445756717</v>
      </c>
      <c r="K114" s="13">
        <f t="shared" si="6"/>
        <v>39181.454088344493</v>
      </c>
      <c r="L114" s="19">
        <f t="shared" si="6"/>
        <v>292227.84810126584</v>
      </c>
      <c r="M114" s="16">
        <f t="shared" si="4"/>
        <v>34207</v>
      </c>
    </row>
    <row r="115" spans="2:13" x14ac:dyDescent="0.15">
      <c r="B115" s="5">
        <v>44</v>
      </c>
      <c r="C115" s="29" t="s">
        <v>85</v>
      </c>
      <c r="D115" s="26">
        <f t="shared" si="6"/>
        <v>113952.42529416745</v>
      </c>
      <c r="E115" s="6">
        <f t="shared" si="6"/>
        <v>14312.283077964954</v>
      </c>
      <c r="F115" s="6">
        <f t="shared" si="6"/>
        <v>98864.894607635651</v>
      </c>
      <c r="G115" s="6">
        <f t="shared" si="6"/>
        <v>29684.076864471346</v>
      </c>
      <c r="H115" s="6">
        <f t="shared" si="6"/>
        <v>19472.107000761873</v>
      </c>
      <c r="I115" s="6">
        <f t="shared" si="6"/>
        <v>19766.105138406841</v>
      </c>
      <c r="J115" s="23">
        <f t="shared" si="6"/>
        <v>15414.966562261914</v>
      </c>
      <c r="K115" s="13">
        <f t="shared" si="6"/>
        <v>59351.223228646406</v>
      </c>
      <c r="L115" s="19">
        <f t="shared" si="6"/>
        <v>355403.11521205452</v>
      </c>
      <c r="M115" s="16">
        <f t="shared" si="4"/>
        <v>11813</v>
      </c>
    </row>
    <row r="116" spans="2:13" x14ac:dyDescent="0.15">
      <c r="B116" s="5">
        <v>45</v>
      </c>
      <c r="C116" s="29" t="s">
        <v>86</v>
      </c>
      <c r="D116" s="26">
        <f t="shared" si="6"/>
        <v>168375.71635156125</v>
      </c>
      <c r="E116" s="6">
        <f t="shared" si="6"/>
        <v>17326.227839965723</v>
      </c>
      <c r="F116" s="6">
        <f t="shared" si="6"/>
        <v>17384.874939746129</v>
      </c>
      <c r="G116" s="6">
        <f t="shared" si="6"/>
        <v>38631.889025761877</v>
      </c>
      <c r="H116" s="6">
        <f t="shared" si="6"/>
        <v>21509.185367682501</v>
      </c>
      <c r="I116" s="6">
        <f t="shared" si="6"/>
        <v>17658.561405388034</v>
      </c>
      <c r="J116" s="23">
        <f t="shared" si="6"/>
        <v>14118.311820470248</v>
      </c>
      <c r="K116" s="13">
        <f t="shared" si="6"/>
        <v>48079.374430935677</v>
      </c>
      <c r="L116" s="19">
        <f t="shared" si="6"/>
        <v>328965.82936104119</v>
      </c>
      <c r="M116" s="16">
        <f t="shared" si="4"/>
        <v>18671</v>
      </c>
    </row>
    <row r="117" spans="2:13" x14ac:dyDescent="0.15">
      <c r="B117" s="5">
        <v>46</v>
      </c>
      <c r="C117" s="29" t="s">
        <v>87</v>
      </c>
      <c r="D117" s="26">
        <f t="shared" si="6"/>
        <v>156677.1065537227</v>
      </c>
      <c r="E117" s="6">
        <f t="shared" si="6"/>
        <v>16889.099420419083</v>
      </c>
      <c r="F117" s="6">
        <f t="shared" si="6"/>
        <v>43911.056620597417</v>
      </c>
      <c r="G117" s="6">
        <f t="shared" si="6"/>
        <v>41693.880962995987</v>
      </c>
      <c r="H117" s="6">
        <f t="shared" si="6"/>
        <v>21647.124386981723</v>
      </c>
      <c r="I117" s="6">
        <f t="shared" si="6"/>
        <v>28959.930896121266</v>
      </c>
      <c r="J117" s="23">
        <f t="shared" si="6"/>
        <v>18198.673651359786</v>
      </c>
      <c r="K117" s="13">
        <f t="shared" si="6"/>
        <v>56784.050378956752</v>
      </c>
      <c r="L117" s="19">
        <f t="shared" si="6"/>
        <v>366562.24921979493</v>
      </c>
      <c r="M117" s="16">
        <f t="shared" si="4"/>
        <v>17944</v>
      </c>
    </row>
    <row r="118" spans="2:13" x14ac:dyDescent="0.15">
      <c r="B118" s="5">
        <v>47</v>
      </c>
      <c r="C118" s="29" t="s">
        <v>88</v>
      </c>
      <c r="D118" s="26">
        <f t="shared" si="6"/>
        <v>121956.26898331102</v>
      </c>
      <c r="E118" s="6">
        <f t="shared" si="6"/>
        <v>15309.481041183579</v>
      </c>
      <c r="F118" s="6">
        <f t="shared" si="6"/>
        <v>54693.229693980858</v>
      </c>
      <c r="G118" s="6">
        <f t="shared" si="6"/>
        <v>33524.15167053137</v>
      </c>
      <c r="H118" s="6">
        <f t="shared" si="6"/>
        <v>22611.058493092525</v>
      </c>
      <c r="I118" s="6">
        <f t="shared" si="6"/>
        <v>26023.808746203336</v>
      </c>
      <c r="J118" s="23">
        <f t="shared" si="6"/>
        <v>15318.037819654463</v>
      </c>
      <c r="K118" s="13">
        <f t="shared" si="6"/>
        <v>28571.638525098795</v>
      </c>
      <c r="L118" s="19">
        <f t="shared" si="6"/>
        <v>302689.63715340151</v>
      </c>
      <c r="M118" s="16">
        <f t="shared" si="4"/>
        <v>30619</v>
      </c>
    </row>
    <row r="119" spans="2:13" x14ac:dyDescent="0.15">
      <c r="B119" s="5">
        <v>48</v>
      </c>
      <c r="C119" s="29" t="s">
        <v>89</v>
      </c>
      <c r="D119" s="26">
        <f t="shared" si="6"/>
        <v>157306.78997322949</v>
      </c>
      <c r="E119" s="6">
        <f t="shared" si="6"/>
        <v>17810.708201508882</v>
      </c>
      <c r="F119" s="6">
        <f t="shared" si="6"/>
        <v>46790.898028717449</v>
      </c>
      <c r="G119" s="6">
        <f t="shared" si="6"/>
        <v>25822.146507666097</v>
      </c>
      <c r="H119" s="6">
        <f t="shared" si="6"/>
        <v>18560.33098077391</v>
      </c>
      <c r="I119" s="6">
        <f t="shared" si="6"/>
        <v>23990.45996592845</v>
      </c>
      <c r="J119" s="23">
        <f t="shared" si="6"/>
        <v>16952.251155999027</v>
      </c>
      <c r="K119" s="13">
        <f t="shared" si="6"/>
        <v>46367.339985397906</v>
      </c>
      <c r="L119" s="19">
        <f t="shared" si="6"/>
        <v>336648.6736432222</v>
      </c>
      <c r="M119" s="16">
        <f t="shared" si="4"/>
        <v>20545</v>
      </c>
    </row>
    <row r="120" spans="2:13" x14ac:dyDescent="0.15">
      <c r="B120" s="5">
        <v>49</v>
      </c>
      <c r="C120" s="29" t="s">
        <v>90</v>
      </c>
      <c r="D120" s="26">
        <f t="shared" si="6"/>
        <v>148905.30868647341</v>
      </c>
      <c r="E120" s="6">
        <f t="shared" si="6"/>
        <v>15008.392976674733</v>
      </c>
      <c r="F120" s="6">
        <f t="shared" si="6"/>
        <v>64271.664692858249</v>
      </c>
      <c r="G120" s="6">
        <f t="shared" si="6"/>
        <v>33192.111631738837</v>
      </c>
      <c r="H120" s="6">
        <f t="shared" si="6"/>
        <v>18543.2264044076</v>
      </c>
      <c r="I120" s="6">
        <f t="shared" si="6"/>
        <v>16352.402039029916</v>
      </c>
      <c r="J120" s="23">
        <f t="shared" si="6"/>
        <v>14514.185675299934</v>
      </c>
      <c r="K120" s="13">
        <f t="shared" si="6"/>
        <v>80685.083157406931</v>
      </c>
      <c r="L120" s="19">
        <f t="shared" si="6"/>
        <v>376958.18958858965</v>
      </c>
      <c r="M120" s="16">
        <f t="shared" si="4"/>
        <v>19421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127858.57142857143</v>
      </c>
      <c r="E121" s="6">
        <f t="shared" si="7"/>
        <v>14424.428571428571</v>
      </c>
      <c r="F121" s="6">
        <f t="shared" si="7"/>
        <v>86135.857142857145</v>
      </c>
      <c r="G121" s="6">
        <f t="shared" si="7"/>
        <v>63554.285714285717</v>
      </c>
      <c r="H121" s="6">
        <f t="shared" si="7"/>
        <v>20546.785714285714</v>
      </c>
      <c r="I121" s="6">
        <f t="shared" si="7"/>
        <v>88325.928571428565</v>
      </c>
      <c r="J121" s="23">
        <f t="shared" si="7"/>
        <v>17425.928571428572</v>
      </c>
      <c r="K121" s="13">
        <f t="shared" si="7"/>
        <v>41167.428571428572</v>
      </c>
      <c r="L121" s="19">
        <f t="shared" si="7"/>
        <v>442013.28571428574</v>
      </c>
      <c r="M121" s="16">
        <f t="shared" si="4"/>
        <v>14000</v>
      </c>
    </row>
    <row r="122" spans="2:13" x14ac:dyDescent="0.15">
      <c r="B122" s="5">
        <v>51</v>
      </c>
      <c r="C122" s="29" t="s">
        <v>92</v>
      </c>
      <c r="D122" s="26">
        <f t="shared" si="7"/>
        <v>123529.76034858388</v>
      </c>
      <c r="E122" s="6">
        <f t="shared" si="7"/>
        <v>16459.172113289762</v>
      </c>
      <c r="F122" s="6">
        <f t="shared" si="7"/>
        <v>176019.86928104574</v>
      </c>
      <c r="G122" s="6">
        <f t="shared" si="7"/>
        <v>38989.193899782134</v>
      </c>
      <c r="H122" s="6">
        <f t="shared" si="7"/>
        <v>28561.132897603486</v>
      </c>
      <c r="I122" s="6">
        <f t="shared" si="7"/>
        <v>57193.725490196077</v>
      </c>
      <c r="J122" s="23">
        <f t="shared" si="7"/>
        <v>18614.204793028322</v>
      </c>
      <c r="K122" s="13">
        <f t="shared" si="7"/>
        <v>63528.017429193897</v>
      </c>
      <c r="L122" s="19">
        <f t="shared" si="7"/>
        <v>504280.87145969499</v>
      </c>
      <c r="M122" s="16">
        <f t="shared" si="4"/>
        <v>11475</v>
      </c>
    </row>
    <row r="123" spans="2:13" x14ac:dyDescent="0.15">
      <c r="B123" s="5">
        <v>52</v>
      </c>
      <c r="C123" s="29" t="s">
        <v>93</v>
      </c>
      <c r="D123" s="26">
        <f t="shared" si="7"/>
        <v>138670.78384798099</v>
      </c>
      <c r="E123" s="6">
        <f t="shared" si="7"/>
        <v>15339.073634204275</v>
      </c>
      <c r="F123" s="6">
        <f t="shared" si="7"/>
        <v>118462.11401425178</v>
      </c>
      <c r="G123" s="6">
        <f t="shared" si="7"/>
        <v>32149.524940617579</v>
      </c>
      <c r="H123" s="6">
        <f t="shared" si="7"/>
        <v>18445.011876484561</v>
      </c>
      <c r="I123" s="6">
        <f t="shared" si="7"/>
        <v>25636.69833729216</v>
      </c>
      <c r="J123" s="23">
        <f t="shared" si="7"/>
        <v>17560.688836104513</v>
      </c>
      <c r="K123" s="13">
        <f t="shared" si="7"/>
        <v>58977.672209026132</v>
      </c>
      <c r="L123" s="19">
        <f t="shared" si="7"/>
        <v>407680.8788598575</v>
      </c>
      <c r="M123" s="16">
        <f t="shared" si="4"/>
        <v>8420</v>
      </c>
    </row>
    <row r="124" spans="2:13" x14ac:dyDescent="0.15">
      <c r="B124" s="5">
        <v>53</v>
      </c>
      <c r="C124" s="29" t="s">
        <v>94</v>
      </c>
      <c r="D124" s="26">
        <f t="shared" si="7"/>
        <v>107861.05241976054</v>
      </c>
      <c r="E124" s="6">
        <f t="shared" si="7"/>
        <v>16727.135526712947</v>
      </c>
      <c r="F124" s="6">
        <f t="shared" si="7"/>
        <v>156637.68990844151</v>
      </c>
      <c r="G124" s="6">
        <f t="shared" si="7"/>
        <v>37190.562430828053</v>
      </c>
      <c r="H124" s="6">
        <f t="shared" si="7"/>
        <v>25367.642619981889</v>
      </c>
      <c r="I124" s="6">
        <f t="shared" si="7"/>
        <v>30194.184525606197</v>
      </c>
      <c r="J124" s="23">
        <f t="shared" si="7"/>
        <v>15424.086930274676</v>
      </c>
      <c r="K124" s="13">
        <f t="shared" si="7"/>
        <v>40719.589495925145</v>
      </c>
      <c r="L124" s="19">
        <f t="shared" si="7"/>
        <v>414697.85692725627</v>
      </c>
      <c r="M124" s="16">
        <f t="shared" si="4"/>
        <v>9939</v>
      </c>
    </row>
    <row r="125" spans="2:13" x14ac:dyDescent="0.15">
      <c r="B125" s="5">
        <v>54</v>
      </c>
      <c r="C125" s="29" t="s">
        <v>95</v>
      </c>
      <c r="D125" s="26">
        <f t="shared" si="7"/>
        <v>112624.12419288364</v>
      </c>
      <c r="E125" s="6">
        <f t="shared" si="7"/>
        <v>15776.342904245088</v>
      </c>
      <c r="F125" s="6">
        <f t="shared" si="7"/>
        <v>168139.57961258414</v>
      </c>
      <c r="G125" s="6">
        <f t="shared" si="7"/>
        <v>50177.909053441406</v>
      </c>
      <c r="H125" s="6">
        <f t="shared" si="7"/>
        <v>26058.936667124606</v>
      </c>
      <c r="I125" s="6">
        <f t="shared" si="7"/>
        <v>38092.457755186151</v>
      </c>
      <c r="J125" s="23">
        <f t="shared" si="7"/>
        <v>16867.014699821404</v>
      </c>
      <c r="K125" s="13">
        <f t="shared" si="7"/>
        <v>61700.370930072815</v>
      </c>
      <c r="L125" s="19">
        <f t="shared" si="7"/>
        <v>472569.72111553786</v>
      </c>
      <c r="M125" s="16">
        <f t="shared" si="4"/>
        <v>7279</v>
      </c>
    </row>
    <row r="126" spans="2:13" x14ac:dyDescent="0.15">
      <c r="B126" s="5">
        <v>55</v>
      </c>
      <c r="C126" s="29" t="s">
        <v>96</v>
      </c>
      <c r="D126" s="26">
        <f t="shared" si="7"/>
        <v>110915.10695187165</v>
      </c>
      <c r="E126" s="6">
        <f t="shared" si="7"/>
        <v>16564.338235294119</v>
      </c>
      <c r="F126" s="6">
        <f t="shared" si="7"/>
        <v>238966.32687165774</v>
      </c>
      <c r="G126" s="6">
        <f t="shared" si="7"/>
        <v>38172.961229946523</v>
      </c>
      <c r="H126" s="6">
        <f t="shared" si="7"/>
        <v>28915.274064171124</v>
      </c>
      <c r="I126" s="6">
        <f t="shared" si="7"/>
        <v>76349.014037433153</v>
      </c>
      <c r="J126" s="23">
        <f t="shared" si="7"/>
        <v>16974.014037433157</v>
      </c>
      <c r="K126" s="13">
        <f t="shared" si="7"/>
        <v>89671.122994652411</v>
      </c>
      <c r="L126" s="19">
        <f t="shared" si="7"/>
        <v>599554.14438502677</v>
      </c>
      <c r="M126" s="16">
        <f t="shared" si="4"/>
        <v>11968</v>
      </c>
    </row>
    <row r="127" spans="2:13" x14ac:dyDescent="0.15">
      <c r="B127" s="5">
        <v>56</v>
      </c>
      <c r="C127" s="29" t="s">
        <v>97</v>
      </c>
      <c r="D127" s="26">
        <f t="shared" si="7"/>
        <v>86731.615120274917</v>
      </c>
      <c r="E127" s="6">
        <f t="shared" si="7"/>
        <v>14680.068728522338</v>
      </c>
      <c r="F127" s="6">
        <f t="shared" si="7"/>
        <v>387651.20274914091</v>
      </c>
      <c r="G127" s="6">
        <f t="shared" si="7"/>
        <v>34699.312714776635</v>
      </c>
      <c r="H127" s="6">
        <f t="shared" si="7"/>
        <v>29525.085910652921</v>
      </c>
      <c r="I127" s="6">
        <f t="shared" si="7"/>
        <v>47079.037800687285</v>
      </c>
      <c r="J127" s="23">
        <f t="shared" si="7"/>
        <v>19690.721649484534</v>
      </c>
      <c r="K127" s="13">
        <f t="shared" si="7"/>
        <v>133812.37113402062</v>
      </c>
      <c r="L127" s="19">
        <f t="shared" si="7"/>
        <v>734178.69415807561</v>
      </c>
      <c r="M127" s="16">
        <f t="shared" si="4"/>
        <v>2910</v>
      </c>
    </row>
    <row r="128" spans="2:13" x14ac:dyDescent="0.15">
      <c r="B128" s="5">
        <v>57</v>
      </c>
      <c r="C128" s="29" t="s">
        <v>98</v>
      </c>
      <c r="D128" s="26">
        <f t="shared" si="7"/>
        <v>160326.78634909348</v>
      </c>
      <c r="E128" s="6">
        <f t="shared" si="7"/>
        <v>17274.884464984003</v>
      </c>
      <c r="F128" s="6">
        <f t="shared" si="7"/>
        <v>76964.450764308567</v>
      </c>
      <c r="G128" s="6">
        <f t="shared" si="7"/>
        <v>42401.795236402417</v>
      </c>
      <c r="H128" s="6">
        <f t="shared" si="7"/>
        <v>28355.936722360468</v>
      </c>
      <c r="I128" s="6">
        <f t="shared" si="7"/>
        <v>23782.438677568432</v>
      </c>
      <c r="J128" s="23">
        <f t="shared" si="7"/>
        <v>20876.288659793816</v>
      </c>
      <c r="K128" s="13">
        <f t="shared" si="7"/>
        <v>85557.145396373977</v>
      </c>
      <c r="L128" s="19">
        <f t="shared" si="7"/>
        <v>434663.43761109136</v>
      </c>
      <c r="M128" s="16">
        <f t="shared" si="4"/>
        <v>11252</v>
      </c>
    </row>
    <row r="129" spans="2:13" x14ac:dyDescent="0.15">
      <c r="B129" s="5">
        <v>58</v>
      </c>
      <c r="C129" s="29" t="s">
        <v>99</v>
      </c>
      <c r="D129" s="26">
        <f t="shared" si="7"/>
        <v>125557.28225514998</v>
      </c>
      <c r="E129" s="6">
        <f t="shared" si="7"/>
        <v>16336.104083845319</v>
      </c>
      <c r="F129" s="6">
        <f t="shared" si="7"/>
        <v>131913.76942537044</v>
      </c>
      <c r="G129" s="6">
        <f t="shared" si="7"/>
        <v>25980.484279002529</v>
      </c>
      <c r="H129" s="6">
        <f t="shared" si="7"/>
        <v>19711.16732923744</v>
      </c>
      <c r="I129" s="6">
        <f t="shared" si="7"/>
        <v>43230.936031803394</v>
      </c>
      <c r="J129" s="23">
        <f t="shared" si="7"/>
        <v>0</v>
      </c>
      <c r="K129" s="13">
        <f t="shared" si="7"/>
        <v>92431.369714492233</v>
      </c>
      <c r="L129" s="19">
        <f t="shared" si="7"/>
        <v>455161.11311890132</v>
      </c>
      <c r="M129" s="16">
        <f t="shared" si="4"/>
        <v>13835</v>
      </c>
    </row>
    <row r="130" spans="2:13" x14ac:dyDescent="0.15">
      <c r="B130" s="5">
        <v>59</v>
      </c>
      <c r="C130" s="29" t="s">
        <v>100</v>
      </c>
      <c r="D130" s="26">
        <f t="shared" si="7"/>
        <v>126538.12405930765</v>
      </c>
      <c r="E130" s="6">
        <f t="shared" si="7"/>
        <v>15177.410574182599</v>
      </c>
      <c r="F130" s="6">
        <f t="shared" si="7"/>
        <v>37105.133378166327</v>
      </c>
      <c r="G130" s="6">
        <f t="shared" si="7"/>
        <v>42752.233643961954</v>
      </c>
      <c r="H130" s="6">
        <f t="shared" si="7"/>
        <v>20740.28885259551</v>
      </c>
      <c r="I130" s="6">
        <f t="shared" si="7"/>
        <v>18500.016011784672</v>
      </c>
      <c r="J130" s="23">
        <f t="shared" si="7"/>
        <v>13289.781279021359</v>
      </c>
      <c r="K130" s="13">
        <f t="shared" si="7"/>
        <v>62564.063150478753</v>
      </c>
      <c r="L130" s="19">
        <f t="shared" si="7"/>
        <v>323377.26967047749</v>
      </c>
      <c r="M130" s="16">
        <f t="shared" si="4"/>
        <v>31227</v>
      </c>
    </row>
    <row r="131" spans="2:13" x14ac:dyDescent="0.15">
      <c r="B131" s="5">
        <v>60</v>
      </c>
      <c r="C131" s="29" t="s">
        <v>101</v>
      </c>
      <c r="D131" s="26">
        <f t="shared" si="7"/>
        <v>149077.76049766719</v>
      </c>
      <c r="E131" s="6">
        <f t="shared" si="7"/>
        <v>16293.582558173655</v>
      </c>
      <c r="F131" s="6">
        <f t="shared" si="7"/>
        <v>31868.746148654598</v>
      </c>
      <c r="G131" s="6">
        <f t="shared" si="7"/>
        <v>33472.578420728307</v>
      </c>
      <c r="H131" s="6">
        <f t="shared" si="7"/>
        <v>26823.204906247251</v>
      </c>
      <c r="I131" s="6">
        <f t="shared" si="7"/>
        <v>23211.127087062414</v>
      </c>
      <c r="J131" s="23">
        <f t="shared" si="7"/>
        <v>14865.811790252061</v>
      </c>
      <c r="K131" s="13">
        <f t="shared" si="7"/>
        <v>48600.721852167022</v>
      </c>
      <c r="L131" s="19">
        <f t="shared" si="7"/>
        <v>329347.7214707004</v>
      </c>
      <c r="M131" s="16">
        <f t="shared" si="4"/>
        <v>34079</v>
      </c>
    </row>
    <row r="132" spans="2:13" x14ac:dyDescent="0.15">
      <c r="B132" s="5">
        <v>61</v>
      </c>
      <c r="C132" s="29" t="s">
        <v>102</v>
      </c>
      <c r="D132" s="26">
        <f t="shared" si="7"/>
        <v>110760.59608488625</v>
      </c>
      <c r="E132" s="6">
        <f t="shared" si="7"/>
        <v>13698.136499911821</v>
      </c>
      <c r="F132" s="6">
        <f t="shared" si="7"/>
        <v>58657.515725119039</v>
      </c>
      <c r="G132" s="6">
        <f t="shared" si="7"/>
        <v>30826.729763094467</v>
      </c>
      <c r="H132" s="6">
        <f t="shared" si="7"/>
        <v>17573.364293692317</v>
      </c>
      <c r="I132" s="6">
        <f t="shared" si="7"/>
        <v>26515.049085885603</v>
      </c>
      <c r="J132" s="23">
        <f t="shared" si="7"/>
        <v>12853.300805361238</v>
      </c>
      <c r="K132" s="13">
        <f t="shared" si="7"/>
        <v>61598.642055140794</v>
      </c>
      <c r="L132" s="19">
        <f t="shared" si="7"/>
        <v>319630.03350773029</v>
      </c>
      <c r="M132" s="16">
        <f t="shared" si="4"/>
        <v>34022</v>
      </c>
    </row>
    <row r="133" spans="2:13" x14ac:dyDescent="0.15">
      <c r="B133" s="5">
        <v>62</v>
      </c>
      <c r="C133" s="29" t="s">
        <v>103</v>
      </c>
      <c r="D133" s="26">
        <f t="shared" si="7"/>
        <v>117244.21112871985</v>
      </c>
      <c r="E133" s="6">
        <f t="shared" si="7"/>
        <v>15254.270117978518</v>
      </c>
      <c r="F133" s="6">
        <f t="shared" si="7"/>
        <v>36682.338439866173</v>
      </c>
      <c r="G133" s="6">
        <f t="shared" si="7"/>
        <v>27375.308152843809</v>
      </c>
      <c r="H133" s="6">
        <f t="shared" si="7"/>
        <v>17269.677760169045</v>
      </c>
      <c r="I133" s="6">
        <f t="shared" si="7"/>
        <v>17056.259904912837</v>
      </c>
      <c r="J133" s="23">
        <f t="shared" si="7"/>
        <v>13734.812466983623</v>
      </c>
      <c r="K133" s="13">
        <f t="shared" si="7"/>
        <v>42273.727768973411</v>
      </c>
      <c r="L133" s="19">
        <f t="shared" si="7"/>
        <v>273155.79327346361</v>
      </c>
      <c r="M133" s="16">
        <f t="shared" si="4"/>
        <v>45432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103448.89424202884</v>
      </c>
      <c r="E134" s="12">
        <f t="shared" si="7"/>
        <v>14667.871123155675</v>
      </c>
      <c r="F134" s="12">
        <f t="shared" si="7"/>
        <v>55810.231188731639</v>
      </c>
      <c r="G134" s="12">
        <f t="shared" si="7"/>
        <v>33540.031449697213</v>
      </c>
      <c r="H134" s="12">
        <f t="shared" si="7"/>
        <v>18847.335140018065</v>
      </c>
      <c r="I134" s="12">
        <f t="shared" si="7"/>
        <v>17772.391180701932</v>
      </c>
      <c r="J134" s="24">
        <f t="shared" si="7"/>
        <v>13396.199270634681</v>
      </c>
      <c r="K134" s="14">
        <f t="shared" si="7"/>
        <v>49730.870888955804</v>
      </c>
      <c r="L134" s="20">
        <f t="shared" si="7"/>
        <v>293817.62521328917</v>
      </c>
      <c r="M134" s="17">
        <f t="shared" si="4"/>
        <v>29889</v>
      </c>
    </row>
    <row r="135" spans="2:13" ht="12.75" thickTop="1" x14ac:dyDescent="0.15">
      <c r="B135" s="9"/>
      <c r="C135" s="31" t="s">
        <v>105</v>
      </c>
      <c r="D135" s="28">
        <f t="shared" si="7"/>
        <v>152815.11924944835</v>
      </c>
      <c r="E135" s="10">
        <f t="shared" si="7"/>
        <v>15258.323123515638</v>
      </c>
      <c r="F135" s="10">
        <f t="shared" si="7"/>
        <v>20404.160064408432</v>
      </c>
      <c r="G135" s="10">
        <f t="shared" si="7"/>
        <v>53621.920706080702</v>
      </c>
      <c r="H135" s="10">
        <f t="shared" si="7"/>
        <v>18314.870234473368</v>
      </c>
      <c r="I135" s="10">
        <f t="shared" si="7"/>
        <v>30785.715381927312</v>
      </c>
      <c r="J135" s="25">
        <f t="shared" si="7"/>
        <v>10470.58886642978</v>
      </c>
      <c r="K135" s="15">
        <f t="shared" si="7"/>
        <v>40698.170626120213</v>
      </c>
      <c r="L135" s="21">
        <f t="shared" si="7"/>
        <v>331898.27938597405</v>
      </c>
      <c r="M135" s="18">
        <f t="shared" si="4"/>
        <v>7363011</v>
      </c>
    </row>
    <row r="137" spans="2:13" s="131" customFormat="1" ht="13.5" x14ac:dyDescent="0.15">
      <c r="B137" s="132" t="str">
        <f>+$B$1</f>
        <v>平成２９年度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8">RANK(E72,E$72:E$134)</f>
        <v>25</v>
      </c>
      <c r="F140" s="50">
        <f t="shared" si="8"/>
        <v>56</v>
      </c>
      <c r="G140" s="50">
        <f t="shared" si="8"/>
        <v>2</v>
      </c>
      <c r="H140" s="50">
        <f t="shared" si="8"/>
        <v>63</v>
      </c>
      <c r="I140" s="50">
        <f t="shared" si="8"/>
        <v>7</v>
      </c>
      <c r="J140" s="51">
        <f t="shared" si="8"/>
        <v>51</v>
      </c>
      <c r="K140" s="52">
        <f t="shared" si="8"/>
        <v>7</v>
      </c>
      <c r="L140" s="53">
        <f t="shared" si="8"/>
        <v>11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7</v>
      </c>
      <c r="E141" s="6">
        <f t="shared" si="9"/>
        <v>23</v>
      </c>
      <c r="F141" s="6">
        <f t="shared" si="9"/>
        <v>58</v>
      </c>
      <c r="G141" s="6">
        <f t="shared" si="9"/>
        <v>15</v>
      </c>
      <c r="H141" s="6">
        <f t="shared" si="9"/>
        <v>42</v>
      </c>
      <c r="I141" s="6">
        <f t="shared" si="9"/>
        <v>15</v>
      </c>
      <c r="J141" s="23">
        <f t="shared" si="9"/>
        <v>54</v>
      </c>
      <c r="K141" s="13">
        <f t="shared" si="9"/>
        <v>51</v>
      </c>
      <c r="L141" s="19">
        <f t="shared" si="9"/>
        <v>40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16</v>
      </c>
      <c r="E142" s="6">
        <f t="shared" si="9"/>
        <v>9</v>
      </c>
      <c r="F142" s="6">
        <f t="shared" si="9"/>
        <v>38</v>
      </c>
      <c r="G142" s="6">
        <f t="shared" si="9"/>
        <v>21</v>
      </c>
      <c r="H142" s="6">
        <f t="shared" si="9"/>
        <v>18</v>
      </c>
      <c r="I142" s="6">
        <f t="shared" si="9"/>
        <v>60</v>
      </c>
      <c r="J142" s="23">
        <f t="shared" si="9"/>
        <v>57</v>
      </c>
      <c r="K142" s="13">
        <f t="shared" si="9"/>
        <v>29</v>
      </c>
      <c r="L142" s="19">
        <f t="shared" si="9"/>
        <v>32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10</v>
      </c>
      <c r="E143" s="6">
        <f t="shared" si="9"/>
        <v>52</v>
      </c>
      <c r="F143" s="6">
        <f t="shared" si="9"/>
        <v>55</v>
      </c>
      <c r="G143" s="6">
        <f t="shared" si="9"/>
        <v>5</v>
      </c>
      <c r="H143" s="6">
        <f t="shared" si="9"/>
        <v>52</v>
      </c>
      <c r="I143" s="6">
        <f t="shared" si="9"/>
        <v>14</v>
      </c>
      <c r="J143" s="23">
        <f t="shared" si="9"/>
        <v>56</v>
      </c>
      <c r="K143" s="13">
        <f t="shared" si="9"/>
        <v>24</v>
      </c>
      <c r="L143" s="19">
        <f t="shared" si="9"/>
        <v>26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45</v>
      </c>
      <c r="E144" s="6">
        <f t="shared" si="9"/>
        <v>21</v>
      </c>
      <c r="F144" s="6">
        <f t="shared" si="9"/>
        <v>15</v>
      </c>
      <c r="G144" s="6">
        <f t="shared" si="9"/>
        <v>27</v>
      </c>
      <c r="H144" s="6">
        <f t="shared" si="9"/>
        <v>21</v>
      </c>
      <c r="I144" s="6">
        <f t="shared" si="9"/>
        <v>34</v>
      </c>
      <c r="J144" s="23">
        <f t="shared" si="9"/>
        <v>22</v>
      </c>
      <c r="K144" s="13">
        <f t="shared" si="9"/>
        <v>53</v>
      </c>
      <c r="L144" s="19">
        <f t="shared" si="9"/>
        <v>37</v>
      </c>
      <c r="M144" s="16">
        <f t="shared" si="9"/>
        <v>25</v>
      </c>
    </row>
    <row r="145" spans="2:13" x14ac:dyDescent="0.15">
      <c r="B145" s="5" t="s">
        <v>14</v>
      </c>
      <c r="C145" s="29" t="s">
        <v>15</v>
      </c>
      <c r="D145" s="26">
        <f t="shared" si="9"/>
        <v>34</v>
      </c>
      <c r="E145" s="6">
        <f t="shared" si="9"/>
        <v>18</v>
      </c>
      <c r="F145" s="6">
        <f t="shared" si="9"/>
        <v>7</v>
      </c>
      <c r="G145" s="6">
        <f t="shared" si="9"/>
        <v>24</v>
      </c>
      <c r="H145" s="6">
        <f t="shared" si="9"/>
        <v>1</v>
      </c>
      <c r="I145" s="6">
        <f t="shared" si="9"/>
        <v>13</v>
      </c>
      <c r="J145" s="23">
        <f t="shared" si="9"/>
        <v>11</v>
      </c>
      <c r="K145" s="13">
        <f t="shared" si="9"/>
        <v>2</v>
      </c>
      <c r="L145" s="19">
        <f t="shared" si="9"/>
        <v>4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15</v>
      </c>
      <c r="E146" s="6">
        <f t="shared" si="9"/>
        <v>41</v>
      </c>
      <c r="F146" s="6">
        <f t="shared" si="9"/>
        <v>57</v>
      </c>
      <c r="G146" s="6">
        <f t="shared" si="9"/>
        <v>26</v>
      </c>
      <c r="H146" s="6">
        <f t="shared" si="9"/>
        <v>46</v>
      </c>
      <c r="I146" s="6">
        <f t="shared" si="9"/>
        <v>61</v>
      </c>
      <c r="J146" s="23">
        <f t="shared" si="9"/>
        <v>52</v>
      </c>
      <c r="K146" s="13">
        <f t="shared" si="9"/>
        <v>46</v>
      </c>
      <c r="L146" s="19">
        <f t="shared" si="9"/>
        <v>53</v>
      </c>
      <c r="M146" s="16">
        <f t="shared" si="9"/>
        <v>4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28</v>
      </c>
      <c r="F147" s="6">
        <f t="shared" si="9"/>
        <v>25</v>
      </c>
      <c r="G147" s="6">
        <f t="shared" si="9"/>
        <v>1</v>
      </c>
      <c r="H147" s="6">
        <f t="shared" si="9"/>
        <v>16</v>
      </c>
      <c r="I147" s="6">
        <f t="shared" si="9"/>
        <v>5</v>
      </c>
      <c r="J147" s="23">
        <f t="shared" si="9"/>
        <v>10</v>
      </c>
      <c r="K147" s="13">
        <f t="shared" si="9"/>
        <v>8</v>
      </c>
      <c r="L147" s="19">
        <f t="shared" si="9"/>
        <v>8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37</v>
      </c>
      <c r="E148" s="6">
        <f t="shared" si="9"/>
        <v>24</v>
      </c>
      <c r="F148" s="6">
        <f t="shared" si="9"/>
        <v>18</v>
      </c>
      <c r="G148" s="6">
        <f t="shared" si="9"/>
        <v>32</v>
      </c>
      <c r="H148" s="6">
        <f t="shared" si="9"/>
        <v>22</v>
      </c>
      <c r="I148" s="6">
        <f t="shared" si="9"/>
        <v>17</v>
      </c>
      <c r="J148" s="23">
        <f t="shared" si="9"/>
        <v>28</v>
      </c>
      <c r="K148" s="13">
        <f t="shared" si="9"/>
        <v>10</v>
      </c>
      <c r="L148" s="19">
        <f t="shared" si="9"/>
        <v>16</v>
      </c>
      <c r="M148" s="16">
        <f t="shared" si="9"/>
        <v>20</v>
      </c>
    </row>
    <row r="149" spans="2:13" x14ac:dyDescent="0.15">
      <c r="B149" s="5" t="s">
        <v>22</v>
      </c>
      <c r="C149" s="29" t="s">
        <v>23</v>
      </c>
      <c r="D149" s="26">
        <f t="shared" si="9"/>
        <v>21</v>
      </c>
      <c r="E149" s="6">
        <f t="shared" si="9"/>
        <v>16</v>
      </c>
      <c r="F149" s="6">
        <f t="shared" si="9"/>
        <v>20</v>
      </c>
      <c r="G149" s="6">
        <f t="shared" si="9"/>
        <v>18</v>
      </c>
      <c r="H149" s="6">
        <f t="shared" si="9"/>
        <v>9</v>
      </c>
      <c r="I149" s="6">
        <f t="shared" si="9"/>
        <v>24</v>
      </c>
      <c r="J149" s="23">
        <f t="shared" si="9"/>
        <v>16</v>
      </c>
      <c r="K149" s="13">
        <f t="shared" si="9"/>
        <v>13</v>
      </c>
      <c r="L149" s="19">
        <f t="shared" si="9"/>
        <v>14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24</v>
      </c>
      <c r="E150" s="6">
        <f t="shared" si="9"/>
        <v>11</v>
      </c>
      <c r="F150" s="6">
        <f t="shared" si="9"/>
        <v>39</v>
      </c>
      <c r="G150" s="6">
        <f t="shared" si="9"/>
        <v>12</v>
      </c>
      <c r="H150" s="6">
        <f t="shared" si="9"/>
        <v>10</v>
      </c>
      <c r="I150" s="6">
        <f t="shared" si="9"/>
        <v>25</v>
      </c>
      <c r="J150" s="23">
        <f t="shared" si="9"/>
        <v>30</v>
      </c>
      <c r="K150" s="13">
        <f t="shared" si="9"/>
        <v>26</v>
      </c>
      <c r="L150" s="19">
        <f t="shared" si="9"/>
        <v>29</v>
      </c>
      <c r="M150" s="16">
        <f t="shared" si="9"/>
        <v>23</v>
      </c>
    </row>
    <row r="151" spans="2:13" x14ac:dyDescent="0.15">
      <c r="B151" s="5" t="s">
        <v>26</v>
      </c>
      <c r="C151" s="29" t="s">
        <v>27</v>
      </c>
      <c r="D151" s="26">
        <f t="shared" si="9"/>
        <v>54</v>
      </c>
      <c r="E151" s="6">
        <f t="shared" si="9"/>
        <v>53</v>
      </c>
      <c r="F151" s="6">
        <f t="shared" si="9"/>
        <v>30</v>
      </c>
      <c r="G151" s="6">
        <f t="shared" si="9"/>
        <v>9</v>
      </c>
      <c r="H151" s="6">
        <f t="shared" si="9"/>
        <v>33</v>
      </c>
      <c r="I151" s="6">
        <f t="shared" si="9"/>
        <v>38</v>
      </c>
      <c r="J151" s="23">
        <f t="shared" si="9"/>
        <v>21</v>
      </c>
      <c r="K151" s="13">
        <f t="shared" si="9"/>
        <v>56</v>
      </c>
      <c r="L151" s="19">
        <f t="shared" si="9"/>
        <v>49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27</v>
      </c>
      <c r="E152" s="6">
        <f t="shared" si="9"/>
        <v>6</v>
      </c>
      <c r="F152" s="6">
        <f t="shared" si="9"/>
        <v>50</v>
      </c>
      <c r="G152" s="6">
        <f t="shared" si="9"/>
        <v>42</v>
      </c>
      <c r="H152" s="6">
        <f t="shared" si="9"/>
        <v>54</v>
      </c>
      <c r="I152" s="6">
        <f t="shared" si="9"/>
        <v>53</v>
      </c>
      <c r="J152" s="23">
        <f t="shared" si="9"/>
        <v>49</v>
      </c>
      <c r="K152" s="13">
        <f t="shared" si="9"/>
        <v>42</v>
      </c>
      <c r="L152" s="19">
        <f t="shared" si="9"/>
        <v>58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32</v>
      </c>
      <c r="E153" s="6">
        <f t="shared" si="9"/>
        <v>20</v>
      </c>
      <c r="F153" s="6">
        <f t="shared" si="9"/>
        <v>29</v>
      </c>
      <c r="G153" s="6">
        <f t="shared" si="9"/>
        <v>35</v>
      </c>
      <c r="H153" s="6">
        <f t="shared" si="9"/>
        <v>20</v>
      </c>
      <c r="I153" s="6">
        <f t="shared" si="9"/>
        <v>16</v>
      </c>
      <c r="J153" s="23">
        <f t="shared" si="9"/>
        <v>24</v>
      </c>
      <c r="K153" s="13">
        <f t="shared" si="9"/>
        <v>27</v>
      </c>
      <c r="L153" s="19">
        <f t="shared" si="9"/>
        <v>30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49</v>
      </c>
      <c r="E154" s="72">
        <f t="shared" si="9"/>
        <v>57</v>
      </c>
      <c r="F154" s="72">
        <f t="shared" si="9"/>
        <v>19</v>
      </c>
      <c r="G154" s="72">
        <f t="shared" si="9"/>
        <v>44</v>
      </c>
      <c r="H154" s="72">
        <f t="shared" si="9"/>
        <v>39</v>
      </c>
      <c r="I154" s="72">
        <f t="shared" si="9"/>
        <v>48</v>
      </c>
      <c r="J154" s="73">
        <f t="shared" si="9"/>
        <v>19</v>
      </c>
      <c r="K154" s="74">
        <f t="shared" si="9"/>
        <v>41</v>
      </c>
      <c r="L154" s="75">
        <f t="shared" si="9"/>
        <v>44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41</v>
      </c>
      <c r="E155" s="6">
        <f t="shared" si="9"/>
        <v>26</v>
      </c>
      <c r="F155" s="6">
        <f t="shared" si="9"/>
        <v>22</v>
      </c>
      <c r="G155" s="6">
        <f t="shared" si="9"/>
        <v>16</v>
      </c>
      <c r="H155" s="6">
        <f t="shared" si="9"/>
        <v>12</v>
      </c>
      <c r="I155" s="6">
        <f t="shared" si="9"/>
        <v>43</v>
      </c>
      <c r="J155" s="23">
        <f t="shared" si="9"/>
        <v>55</v>
      </c>
      <c r="K155" s="13">
        <f t="shared" si="9"/>
        <v>17</v>
      </c>
      <c r="L155" s="19">
        <f t="shared" si="9"/>
        <v>20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40</v>
      </c>
      <c r="E156" s="72">
        <f t="shared" si="9"/>
        <v>43</v>
      </c>
      <c r="F156" s="72">
        <f t="shared" si="9"/>
        <v>48</v>
      </c>
      <c r="G156" s="72">
        <f t="shared" si="9"/>
        <v>43</v>
      </c>
      <c r="H156" s="72">
        <f t="shared" si="9"/>
        <v>58</v>
      </c>
      <c r="I156" s="72">
        <f t="shared" si="9"/>
        <v>26</v>
      </c>
      <c r="J156" s="73">
        <f t="shared" si="9"/>
        <v>46</v>
      </c>
      <c r="K156" s="74">
        <f t="shared" si="9"/>
        <v>61</v>
      </c>
      <c r="L156" s="75">
        <f t="shared" si="9"/>
        <v>60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20</v>
      </c>
      <c r="E157" s="6">
        <f t="shared" si="10"/>
        <v>47</v>
      </c>
      <c r="F157" s="6">
        <f t="shared" si="10"/>
        <v>51</v>
      </c>
      <c r="G157" s="6">
        <f t="shared" si="10"/>
        <v>20</v>
      </c>
      <c r="H157" s="6">
        <f t="shared" si="10"/>
        <v>59</v>
      </c>
      <c r="I157" s="6">
        <f t="shared" si="10"/>
        <v>40</v>
      </c>
      <c r="J157" s="23">
        <f t="shared" si="10"/>
        <v>34</v>
      </c>
      <c r="K157" s="13">
        <f t="shared" si="10"/>
        <v>58</v>
      </c>
      <c r="L157" s="19">
        <f t="shared" si="10"/>
        <v>52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31</v>
      </c>
      <c r="E158" s="6">
        <f t="shared" si="10"/>
        <v>40</v>
      </c>
      <c r="F158" s="6">
        <f t="shared" si="10"/>
        <v>53</v>
      </c>
      <c r="G158" s="6">
        <f t="shared" si="10"/>
        <v>19</v>
      </c>
      <c r="H158" s="6">
        <f t="shared" si="10"/>
        <v>49</v>
      </c>
      <c r="I158" s="6">
        <f t="shared" si="10"/>
        <v>22</v>
      </c>
      <c r="J158" s="23">
        <f t="shared" si="10"/>
        <v>47</v>
      </c>
      <c r="K158" s="13">
        <f t="shared" si="10"/>
        <v>43</v>
      </c>
      <c r="L158" s="19">
        <f t="shared" si="10"/>
        <v>47</v>
      </c>
      <c r="M158" s="16">
        <f t="shared" si="10"/>
        <v>5</v>
      </c>
    </row>
    <row r="159" spans="2:13" x14ac:dyDescent="0.15">
      <c r="B159" s="5" t="s">
        <v>42</v>
      </c>
      <c r="C159" s="29" t="s">
        <v>43</v>
      </c>
      <c r="D159" s="26">
        <f t="shared" si="10"/>
        <v>13</v>
      </c>
      <c r="E159" s="6">
        <f t="shared" si="10"/>
        <v>56</v>
      </c>
      <c r="F159" s="6">
        <f t="shared" si="10"/>
        <v>43</v>
      </c>
      <c r="G159" s="6">
        <f t="shared" si="10"/>
        <v>6</v>
      </c>
      <c r="H159" s="6">
        <f t="shared" si="10"/>
        <v>57</v>
      </c>
      <c r="I159" s="6">
        <f t="shared" si="10"/>
        <v>37</v>
      </c>
      <c r="J159" s="23">
        <f t="shared" si="10"/>
        <v>29</v>
      </c>
      <c r="K159" s="13">
        <f t="shared" si="10"/>
        <v>45</v>
      </c>
      <c r="L159" s="19">
        <f t="shared" si="10"/>
        <v>34</v>
      </c>
      <c r="M159" s="16">
        <f t="shared" si="10"/>
        <v>31</v>
      </c>
    </row>
    <row r="160" spans="2:13" x14ac:dyDescent="0.15">
      <c r="B160" s="5" t="s">
        <v>44</v>
      </c>
      <c r="C160" s="29" t="s">
        <v>45</v>
      </c>
      <c r="D160" s="26">
        <f t="shared" si="10"/>
        <v>1</v>
      </c>
      <c r="E160" s="6">
        <f t="shared" si="10"/>
        <v>12</v>
      </c>
      <c r="F160" s="6">
        <f t="shared" si="10"/>
        <v>63</v>
      </c>
      <c r="G160" s="6">
        <f t="shared" si="10"/>
        <v>3</v>
      </c>
      <c r="H160" s="6">
        <f t="shared" si="10"/>
        <v>30</v>
      </c>
      <c r="I160" s="6">
        <f t="shared" si="10"/>
        <v>62</v>
      </c>
      <c r="J160" s="23">
        <f t="shared" si="10"/>
        <v>59</v>
      </c>
      <c r="K160" s="13">
        <f t="shared" si="10"/>
        <v>9</v>
      </c>
      <c r="L160" s="19">
        <f t="shared" si="10"/>
        <v>13</v>
      </c>
      <c r="M160" s="16">
        <f t="shared" si="10"/>
        <v>16</v>
      </c>
    </row>
    <row r="161" spans="2:13" x14ac:dyDescent="0.15">
      <c r="B161" s="5" t="s">
        <v>46</v>
      </c>
      <c r="C161" s="29" t="s">
        <v>47</v>
      </c>
      <c r="D161" s="26">
        <f t="shared" si="10"/>
        <v>29</v>
      </c>
      <c r="E161" s="6">
        <f t="shared" si="10"/>
        <v>36</v>
      </c>
      <c r="F161" s="6">
        <f t="shared" si="10"/>
        <v>52</v>
      </c>
      <c r="G161" s="6">
        <f t="shared" si="10"/>
        <v>41</v>
      </c>
      <c r="H161" s="6">
        <f t="shared" si="10"/>
        <v>62</v>
      </c>
      <c r="I161" s="6">
        <f t="shared" si="10"/>
        <v>49</v>
      </c>
      <c r="J161" s="23">
        <f t="shared" si="10"/>
        <v>50</v>
      </c>
      <c r="K161" s="13">
        <f t="shared" si="10"/>
        <v>60</v>
      </c>
      <c r="L161" s="19">
        <f t="shared" si="10"/>
        <v>61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50</v>
      </c>
      <c r="F162" s="6">
        <f t="shared" si="10"/>
        <v>59</v>
      </c>
      <c r="G162" s="6">
        <f t="shared" si="10"/>
        <v>22</v>
      </c>
      <c r="H162" s="6">
        <f t="shared" si="10"/>
        <v>51</v>
      </c>
      <c r="I162" s="6">
        <f t="shared" si="10"/>
        <v>56</v>
      </c>
      <c r="J162" s="23">
        <f t="shared" si="10"/>
        <v>58</v>
      </c>
      <c r="K162" s="13">
        <f t="shared" si="10"/>
        <v>54</v>
      </c>
      <c r="L162" s="19">
        <f t="shared" si="10"/>
        <v>51</v>
      </c>
      <c r="M162" s="16">
        <f t="shared" si="10"/>
        <v>17</v>
      </c>
    </row>
    <row r="163" spans="2:13" x14ac:dyDescent="0.15">
      <c r="B163" s="5" t="s">
        <v>50</v>
      </c>
      <c r="C163" s="29" t="s">
        <v>51</v>
      </c>
      <c r="D163" s="26">
        <f t="shared" si="10"/>
        <v>25</v>
      </c>
      <c r="E163" s="6">
        <f t="shared" si="10"/>
        <v>63</v>
      </c>
      <c r="F163" s="6">
        <f t="shared" si="10"/>
        <v>40</v>
      </c>
      <c r="G163" s="6">
        <f t="shared" si="10"/>
        <v>29</v>
      </c>
      <c r="H163" s="6">
        <f t="shared" si="10"/>
        <v>29</v>
      </c>
      <c r="I163" s="6">
        <f t="shared" si="10"/>
        <v>29</v>
      </c>
      <c r="J163" s="23">
        <f t="shared" si="10"/>
        <v>43</v>
      </c>
      <c r="K163" s="13">
        <f t="shared" si="10"/>
        <v>50</v>
      </c>
      <c r="L163" s="19">
        <f t="shared" si="10"/>
        <v>45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39</v>
      </c>
      <c r="F164" s="6">
        <f t="shared" si="10"/>
        <v>60</v>
      </c>
      <c r="G164" s="6">
        <f t="shared" si="10"/>
        <v>23</v>
      </c>
      <c r="H164" s="6">
        <f t="shared" si="10"/>
        <v>34</v>
      </c>
      <c r="I164" s="6">
        <f t="shared" si="10"/>
        <v>33</v>
      </c>
      <c r="J164" s="23">
        <f t="shared" si="10"/>
        <v>59</v>
      </c>
      <c r="K164" s="13">
        <f t="shared" si="10"/>
        <v>40</v>
      </c>
      <c r="L164" s="19">
        <f t="shared" si="10"/>
        <v>36</v>
      </c>
      <c r="M164" s="16">
        <f t="shared" si="10"/>
        <v>26</v>
      </c>
    </row>
    <row r="165" spans="2:13" x14ac:dyDescent="0.15">
      <c r="B165" s="5" t="s">
        <v>54</v>
      </c>
      <c r="C165" s="29" t="s">
        <v>55</v>
      </c>
      <c r="D165" s="134">
        <f t="shared" si="10"/>
        <v>26</v>
      </c>
      <c r="E165" s="135">
        <f t="shared" si="10"/>
        <v>46</v>
      </c>
      <c r="F165" s="135">
        <f t="shared" si="10"/>
        <v>49</v>
      </c>
      <c r="G165" s="135">
        <f t="shared" si="10"/>
        <v>7</v>
      </c>
      <c r="H165" s="135">
        <f t="shared" si="10"/>
        <v>27</v>
      </c>
      <c r="I165" s="135">
        <f t="shared" si="10"/>
        <v>9</v>
      </c>
      <c r="J165" s="136">
        <f t="shared" si="10"/>
        <v>45</v>
      </c>
      <c r="K165" s="137">
        <f t="shared" si="10"/>
        <v>15</v>
      </c>
      <c r="L165" s="143">
        <f t="shared" si="10"/>
        <v>19</v>
      </c>
      <c r="M165" s="144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38</v>
      </c>
      <c r="E166" s="72">
        <f t="shared" si="10"/>
        <v>49</v>
      </c>
      <c r="F166" s="72">
        <f t="shared" si="10"/>
        <v>35</v>
      </c>
      <c r="G166" s="72">
        <f t="shared" si="10"/>
        <v>28</v>
      </c>
      <c r="H166" s="72">
        <f t="shared" si="10"/>
        <v>37</v>
      </c>
      <c r="I166" s="72">
        <f t="shared" si="10"/>
        <v>4</v>
      </c>
      <c r="J166" s="73">
        <f t="shared" si="10"/>
        <v>15</v>
      </c>
      <c r="K166" s="74">
        <f t="shared" si="10"/>
        <v>33</v>
      </c>
      <c r="L166" s="75">
        <f t="shared" si="10"/>
        <v>21</v>
      </c>
      <c r="M166" s="76">
        <f t="shared" si="10"/>
        <v>30</v>
      </c>
    </row>
    <row r="167" spans="2:13" x14ac:dyDescent="0.15">
      <c r="B167" s="5" t="s">
        <v>58</v>
      </c>
      <c r="C167" s="29" t="s">
        <v>59</v>
      </c>
      <c r="D167" s="26">
        <f t="shared" si="10"/>
        <v>23</v>
      </c>
      <c r="E167" s="6">
        <f t="shared" si="10"/>
        <v>29</v>
      </c>
      <c r="F167" s="6">
        <f t="shared" si="10"/>
        <v>33</v>
      </c>
      <c r="G167" s="6">
        <f t="shared" si="10"/>
        <v>30</v>
      </c>
      <c r="H167" s="6">
        <f t="shared" si="10"/>
        <v>23</v>
      </c>
      <c r="I167" s="6">
        <f t="shared" si="10"/>
        <v>42</v>
      </c>
      <c r="J167" s="23">
        <f t="shared" si="10"/>
        <v>44</v>
      </c>
      <c r="K167" s="13">
        <f t="shared" si="10"/>
        <v>19</v>
      </c>
      <c r="L167" s="19">
        <f t="shared" si="10"/>
        <v>31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39</v>
      </c>
      <c r="E168" s="64">
        <f t="shared" si="10"/>
        <v>42</v>
      </c>
      <c r="F168" s="64">
        <f t="shared" si="10"/>
        <v>36</v>
      </c>
      <c r="G168" s="64">
        <f t="shared" si="10"/>
        <v>33</v>
      </c>
      <c r="H168" s="64">
        <f t="shared" si="10"/>
        <v>56</v>
      </c>
      <c r="I168" s="64">
        <f t="shared" si="10"/>
        <v>32</v>
      </c>
      <c r="J168" s="65">
        <f t="shared" si="10"/>
        <v>36</v>
      </c>
      <c r="K168" s="66">
        <f t="shared" si="10"/>
        <v>57</v>
      </c>
      <c r="L168" s="67">
        <f t="shared" si="10"/>
        <v>54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3</v>
      </c>
      <c r="E169" s="6">
        <f t="shared" si="10"/>
        <v>8</v>
      </c>
      <c r="F169" s="6">
        <f t="shared" si="10"/>
        <v>62</v>
      </c>
      <c r="G169" s="6">
        <f t="shared" si="10"/>
        <v>8</v>
      </c>
      <c r="H169" s="6">
        <f t="shared" si="10"/>
        <v>55</v>
      </c>
      <c r="I169" s="6">
        <f t="shared" si="10"/>
        <v>63</v>
      </c>
      <c r="J169" s="23">
        <f t="shared" si="10"/>
        <v>59</v>
      </c>
      <c r="K169" s="13">
        <f t="shared" si="10"/>
        <v>22</v>
      </c>
      <c r="L169" s="19">
        <f t="shared" si="10"/>
        <v>25</v>
      </c>
      <c r="M169" s="16">
        <f t="shared" si="10"/>
        <v>24</v>
      </c>
    </row>
    <row r="170" spans="2:13" x14ac:dyDescent="0.15">
      <c r="B170" s="5" t="s">
        <v>64</v>
      </c>
      <c r="C170" s="29" t="s">
        <v>65</v>
      </c>
      <c r="D170" s="26">
        <f t="shared" si="10"/>
        <v>36</v>
      </c>
      <c r="E170" s="6">
        <f t="shared" si="10"/>
        <v>62</v>
      </c>
      <c r="F170" s="6">
        <f t="shared" si="10"/>
        <v>34</v>
      </c>
      <c r="G170" s="6">
        <f t="shared" si="10"/>
        <v>10</v>
      </c>
      <c r="H170" s="6">
        <f t="shared" si="10"/>
        <v>43</v>
      </c>
      <c r="I170" s="6">
        <f t="shared" si="10"/>
        <v>41</v>
      </c>
      <c r="J170" s="23">
        <f t="shared" si="10"/>
        <v>48</v>
      </c>
      <c r="K170" s="13">
        <f t="shared" si="10"/>
        <v>59</v>
      </c>
      <c r="L170" s="19">
        <f t="shared" si="10"/>
        <v>48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14</v>
      </c>
      <c r="E171" s="6">
        <f t="shared" si="10"/>
        <v>31</v>
      </c>
      <c r="F171" s="6">
        <f t="shared" si="10"/>
        <v>54</v>
      </c>
      <c r="G171" s="6">
        <f t="shared" si="10"/>
        <v>11</v>
      </c>
      <c r="H171" s="6">
        <f t="shared" si="10"/>
        <v>40</v>
      </c>
      <c r="I171" s="6">
        <f t="shared" si="10"/>
        <v>31</v>
      </c>
      <c r="J171" s="23">
        <f t="shared" si="10"/>
        <v>53</v>
      </c>
      <c r="K171" s="13">
        <f t="shared" si="10"/>
        <v>11</v>
      </c>
      <c r="L171" s="19">
        <f t="shared" si="10"/>
        <v>27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42</v>
      </c>
      <c r="E172" s="80">
        <f t="shared" si="10"/>
        <v>51</v>
      </c>
      <c r="F172" s="80">
        <f t="shared" si="10"/>
        <v>28</v>
      </c>
      <c r="G172" s="80">
        <f t="shared" si="10"/>
        <v>37</v>
      </c>
      <c r="H172" s="80">
        <f t="shared" si="10"/>
        <v>60</v>
      </c>
      <c r="I172" s="80">
        <f t="shared" si="10"/>
        <v>58</v>
      </c>
      <c r="J172" s="81">
        <f t="shared" si="10"/>
        <v>17</v>
      </c>
      <c r="K172" s="82">
        <f t="shared" si="10"/>
        <v>14</v>
      </c>
      <c r="L172" s="83">
        <f t="shared" si="10"/>
        <v>41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43</v>
      </c>
      <c r="E173" s="6">
        <f t="shared" si="11"/>
        <v>44</v>
      </c>
      <c r="F173" s="6">
        <f t="shared" si="11"/>
        <v>37</v>
      </c>
      <c r="G173" s="6">
        <f t="shared" si="11"/>
        <v>36</v>
      </c>
      <c r="H173" s="6">
        <f t="shared" si="11"/>
        <v>48</v>
      </c>
      <c r="I173" s="6">
        <f t="shared" si="11"/>
        <v>45</v>
      </c>
      <c r="J173" s="23">
        <f t="shared" si="11"/>
        <v>26</v>
      </c>
      <c r="K173" s="13">
        <f t="shared" si="11"/>
        <v>47</v>
      </c>
      <c r="L173" s="19">
        <f t="shared" si="11"/>
        <v>55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52</v>
      </c>
      <c r="E174" s="6">
        <f t="shared" si="11"/>
        <v>33</v>
      </c>
      <c r="F174" s="6">
        <f t="shared" si="11"/>
        <v>21</v>
      </c>
      <c r="G174" s="6">
        <f t="shared" si="11"/>
        <v>13</v>
      </c>
      <c r="H174" s="6">
        <f t="shared" si="11"/>
        <v>47</v>
      </c>
      <c r="I174" s="6">
        <f t="shared" si="11"/>
        <v>23</v>
      </c>
      <c r="J174" s="23">
        <f t="shared" si="11"/>
        <v>20</v>
      </c>
      <c r="K174" s="13">
        <f t="shared" si="11"/>
        <v>12</v>
      </c>
      <c r="L174" s="19">
        <f t="shared" si="11"/>
        <v>24</v>
      </c>
      <c r="M174" s="16">
        <f t="shared" si="11"/>
        <v>40</v>
      </c>
    </row>
    <row r="175" spans="2:13" x14ac:dyDescent="0.15">
      <c r="B175" s="77" t="s">
        <v>74</v>
      </c>
      <c r="C175" s="78" t="s">
        <v>75</v>
      </c>
      <c r="D175" s="79">
        <f t="shared" si="11"/>
        <v>28</v>
      </c>
      <c r="E175" s="80">
        <f t="shared" si="11"/>
        <v>38</v>
      </c>
      <c r="F175" s="80">
        <f t="shared" si="11"/>
        <v>44</v>
      </c>
      <c r="G175" s="80">
        <f t="shared" si="11"/>
        <v>34</v>
      </c>
      <c r="H175" s="80">
        <f t="shared" si="11"/>
        <v>44</v>
      </c>
      <c r="I175" s="80">
        <f t="shared" si="11"/>
        <v>54</v>
      </c>
      <c r="J175" s="81">
        <f t="shared" si="11"/>
        <v>37</v>
      </c>
      <c r="K175" s="82">
        <f t="shared" si="11"/>
        <v>35</v>
      </c>
      <c r="L175" s="83">
        <f t="shared" si="11"/>
        <v>46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22</v>
      </c>
      <c r="E176" s="80">
        <f t="shared" si="11"/>
        <v>19</v>
      </c>
      <c r="F176" s="80">
        <f t="shared" si="11"/>
        <v>42</v>
      </c>
      <c r="G176" s="80">
        <f t="shared" si="11"/>
        <v>31</v>
      </c>
      <c r="H176" s="80">
        <f t="shared" si="11"/>
        <v>31</v>
      </c>
      <c r="I176" s="80">
        <f t="shared" si="11"/>
        <v>20</v>
      </c>
      <c r="J176" s="81">
        <f t="shared" si="11"/>
        <v>40</v>
      </c>
      <c r="K176" s="82">
        <f t="shared" si="11"/>
        <v>28</v>
      </c>
      <c r="L176" s="83">
        <f t="shared" si="11"/>
        <v>33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44</v>
      </c>
      <c r="E177" s="6">
        <f t="shared" si="11"/>
        <v>55</v>
      </c>
      <c r="F177" s="6">
        <f t="shared" si="11"/>
        <v>45</v>
      </c>
      <c r="G177" s="6">
        <f t="shared" si="11"/>
        <v>17</v>
      </c>
      <c r="H177" s="6">
        <f t="shared" si="11"/>
        <v>26</v>
      </c>
      <c r="I177" s="6">
        <f t="shared" si="11"/>
        <v>2</v>
      </c>
      <c r="J177" s="23">
        <f t="shared" si="11"/>
        <v>38</v>
      </c>
      <c r="K177" s="13">
        <f t="shared" si="11"/>
        <v>32</v>
      </c>
      <c r="L177" s="19">
        <f t="shared" si="11"/>
        <v>17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30</v>
      </c>
      <c r="E178" s="6">
        <f t="shared" si="11"/>
        <v>59</v>
      </c>
      <c r="F178" s="6">
        <f t="shared" si="11"/>
        <v>31</v>
      </c>
      <c r="G178" s="6">
        <f t="shared" si="11"/>
        <v>14</v>
      </c>
      <c r="H178" s="6">
        <f t="shared" si="11"/>
        <v>15</v>
      </c>
      <c r="I178" s="6">
        <f t="shared" si="11"/>
        <v>11</v>
      </c>
      <c r="J178" s="23">
        <f t="shared" si="11"/>
        <v>25</v>
      </c>
      <c r="K178" s="13">
        <f t="shared" si="11"/>
        <v>34</v>
      </c>
      <c r="L178" s="19">
        <f t="shared" si="11"/>
        <v>23</v>
      </c>
      <c r="M178" s="16">
        <f t="shared" si="11"/>
        <v>19</v>
      </c>
    </row>
    <row r="179" spans="2:13" x14ac:dyDescent="0.15">
      <c r="B179" s="7">
        <v>40</v>
      </c>
      <c r="C179" s="55" t="s">
        <v>81</v>
      </c>
      <c r="D179" s="56">
        <f t="shared" si="11"/>
        <v>35</v>
      </c>
      <c r="E179" s="8">
        <f t="shared" si="11"/>
        <v>60</v>
      </c>
      <c r="F179" s="8">
        <f t="shared" si="11"/>
        <v>41</v>
      </c>
      <c r="G179" s="8">
        <f t="shared" si="11"/>
        <v>49</v>
      </c>
      <c r="H179" s="8">
        <f t="shared" si="11"/>
        <v>61</v>
      </c>
      <c r="I179" s="8">
        <f t="shared" si="11"/>
        <v>18</v>
      </c>
      <c r="J179" s="57">
        <f t="shared" si="11"/>
        <v>42</v>
      </c>
      <c r="K179" s="58">
        <f t="shared" si="11"/>
        <v>55</v>
      </c>
      <c r="L179" s="59">
        <f t="shared" si="11"/>
        <v>56</v>
      </c>
      <c r="M179" s="60">
        <f t="shared" si="11"/>
        <v>39</v>
      </c>
    </row>
    <row r="180" spans="2:13" x14ac:dyDescent="0.15">
      <c r="B180" s="32">
        <v>41</v>
      </c>
      <c r="C180" s="33" t="s">
        <v>82</v>
      </c>
      <c r="D180" s="34">
        <f t="shared" si="11"/>
        <v>46</v>
      </c>
      <c r="E180" s="35">
        <f t="shared" si="11"/>
        <v>27</v>
      </c>
      <c r="F180" s="35">
        <f t="shared" si="11"/>
        <v>46</v>
      </c>
      <c r="G180" s="35">
        <f t="shared" si="11"/>
        <v>59</v>
      </c>
      <c r="H180" s="35">
        <f t="shared" si="11"/>
        <v>45</v>
      </c>
      <c r="I180" s="35">
        <f t="shared" si="11"/>
        <v>55</v>
      </c>
      <c r="J180" s="36">
        <f t="shared" si="11"/>
        <v>41</v>
      </c>
      <c r="K180" s="37">
        <f t="shared" si="11"/>
        <v>63</v>
      </c>
      <c r="L180" s="38">
        <f t="shared" si="11"/>
        <v>63</v>
      </c>
      <c r="M180" s="39">
        <f t="shared" si="11"/>
        <v>42</v>
      </c>
    </row>
    <row r="181" spans="2:13" x14ac:dyDescent="0.15">
      <c r="B181" s="5">
        <v>42</v>
      </c>
      <c r="C181" s="29" t="s">
        <v>83</v>
      </c>
      <c r="D181" s="26">
        <f t="shared" si="11"/>
        <v>2</v>
      </c>
      <c r="E181" s="6">
        <f t="shared" si="11"/>
        <v>1</v>
      </c>
      <c r="F181" s="6">
        <f t="shared" si="11"/>
        <v>61</v>
      </c>
      <c r="G181" s="6">
        <f t="shared" si="11"/>
        <v>57</v>
      </c>
      <c r="H181" s="6">
        <f t="shared" si="11"/>
        <v>41</v>
      </c>
      <c r="I181" s="6">
        <f t="shared" si="11"/>
        <v>44</v>
      </c>
      <c r="J181" s="23">
        <f t="shared" si="11"/>
        <v>59</v>
      </c>
      <c r="K181" s="13">
        <f t="shared" si="11"/>
        <v>31</v>
      </c>
      <c r="L181" s="19">
        <f t="shared" si="11"/>
        <v>28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61</v>
      </c>
      <c r="E182" s="6">
        <f t="shared" si="11"/>
        <v>14</v>
      </c>
      <c r="F182" s="6">
        <f t="shared" si="11"/>
        <v>13</v>
      </c>
      <c r="G182" s="6">
        <f t="shared" si="11"/>
        <v>56</v>
      </c>
      <c r="H182" s="6">
        <f t="shared" si="11"/>
        <v>24</v>
      </c>
      <c r="I182" s="6">
        <f t="shared" si="11"/>
        <v>46</v>
      </c>
      <c r="J182" s="23">
        <f t="shared" si="11"/>
        <v>32</v>
      </c>
      <c r="K182" s="13">
        <f t="shared" si="11"/>
        <v>52</v>
      </c>
      <c r="L182" s="19">
        <f t="shared" si="11"/>
        <v>59</v>
      </c>
      <c r="M182" s="16">
        <f t="shared" si="11"/>
        <v>44</v>
      </c>
    </row>
    <row r="183" spans="2:13" x14ac:dyDescent="0.15">
      <c r="B183" s="5">
        <v>44</v>
      </c>
      <c r="C183" s="29" t="s">
        <v>85</v>
      </c>
      <c r="D183" s="26">
        <f t="shared" si="11"/>
        <v>56</v>
      </c>
      <c r="E183" s="6">
        <f t="shared" si="11"/>
        <v>58</v>
      </c>
      <c r="F183" s="6">
        <f t="shared" si="11"/>
        <v>9</v>
      </c>
      <c r="G183" s="6">
        <f t="shared" si="11"/>
        <v>60</v>
      </c>
      <c r="H183" s="6">
        <f t="shared" si="11"/>
        <v>28</v>
      </c>
      <c r="I183" s="6">
        <f t="shared" si="11"/>
        <v>47</v>
      </c>
      <c r="J183" s="23">
        <f t="shared" si="11"/>
        <v>13</v>
      </c>
      <c r="K183" s="13">
        <f t="shared" si="11"/>
        <v>23</v>
      </c>
      <c r="L183" s="19">
        <f t="shared" si="11"/>
        <v>22</v>
      </c>
      <c r="M183" s="16">
        <f t="shared" si="11"/>
        <v>57</v>
      </c>
    </row>
    <row r="184" spans="2:13" x14ac:dyDescent="0.15">
      <c r="B184" s="5">
        <v>45</v>
      </c>
      <c r="C184" s="29" t="s">
        <v>86</v>
      </c>
      <c r="D184" s="26">
        <f t="shared" si="11"/>
        <v>6</v>
      </c>
      <c r="E184" s="6">
        <f t="shared" si="11"/>
        <v>3</v>
      </c>
      <c r="F184" s="6">
        <f t="shared" si="11"/>
        <v>47</v>
      </c>
      <c r="G184" s="6">
        <f t="shared" si="11"/>
        <v>46</v>
      </c>
      <c r="H184" s="6">
        <f t="shared" si="11"/>
        <v>14</v>
      </c>
      <c r="I184" s="6">
        <f t="shared" si="11"/>
        <v>52</v>
      </c>
      <c r="J184" s="23">
        <f t="shared" si="11"/>
        <v>27</v>
      </c>
      <c r="K184" s="13">
        <f t="shared" si="11"/>
        <v>38</v>
      </c>
      <c r="L184" s="19">
        <f t="shared" si="11"/>
        <v>39</v>
      </c>
      <c r="M184" s="16">
        <f t="shared" si="11"/>
        <v>52</v>
      </c>
    </row>
    <row r="185" spans="2:13" x14ac:dyDescent="0.15">
      <c r="B185" s="5">
        <v>46</v>
      </c>
      <c r="C185" s="29" t="s">
        <v>87</v>
      </c>
      <c r="D185" s="26">
        <f t="shared" si="11"/>
        <v>12</v>
      </c>
      <c r="E185" s="6">
        <f t="shared" si="11"/>
        <v>5</v>
      </c>
      <c r="F185" s="6">
        <f t="shared" si="11"/>
        <v>24</v>
      </c>
      <c r="G185" s="6">
        <f t="shared" si="11"/>
        <v>40</v>
      </c>
      <c r="H185" s="6">
        <f t="shared" si="11"/>
        <v>13</v>
      </c>
      <c r="I185" s="6">
        <f t="shared" si="11"/>
        <v>21</v>
      </c>
      <c r="J185" s="23">
        <f t="shared" si="11"/>
        <v>4</v>
      </c>
      <c r="K185" s="13">
        <f t="shared" si="11"/>
        <v>30</v>
      </c>
      <c r="L185" s="19">
        <f t="shared" si="11"/>
        <v>18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53</v>
      </c>
      <c r="E186" s="6">
        <f t="shared" si="11"/>
        <v>32</v>
      </c>
      <c r="F186" s="6">
        <f t="shared" si="11"/>
        <v>17</v>
      </c>
      <c r="G186" s="6">
        <f t="shared" si="11"/>
        <v>52</v>
      </c>
      <c r="H186" s="6">
        <f t="shared" si="11"/>
        <v>11</v>
      </c>
      <c r="I186" s="6">
        <f t="shared" si="11"/>
        <v>28</v>
      </c>
      <c r="J186" s="23">
        <f t="shared" si="11"/>
        <v>14</v>
      </c>
      <c r="K186" s="13">
        <f t="shared" si="11"/>
        <v>62</v>
      </c>
      <c r="L186" s="19">
        <f t="shared" si="11"/>
        <v>50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11</v>
      </c>
      <c r="E187" s="6">
        <f t="shared" si="11"/>
        <v>2</v>
      </c>
      <c r="F187" s="6">
        <f t="shared" si="11"/>
        <v>23</v>
      </c>
      <c r="G187" s="6">
        <f t="shared" si="11"/>
        <v>63</v>
      </c>
      <c r="H187" s="6">
        <f t="shared" si="11"/>
        <v>35</v>
      </c>
      <c r="I187" s="6">
        <f t="shared" si="11"/>
        <v>35</v>
      </c>
      <c r="J187" s="23">
        <f t="shared" si="11"/>
        <v>8</v>
      </c>
      <c r="K187" s="13">
        <f t="shared" si="11"/>
        <v>39</v>
      </c>
      <c r="L187" s="19">
        <f t="shared" si="11"/>
        <v>35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19</v>
      </c>
      <c r="E188" s="6">
        <f t="shared" si="11"/>
        <v>37</v>
      </c>
      <c r="F188" s="6">
        <f t="shared" si="11"/>
        <v>12</v>
      </c>
      <c r="G188" s="6">
        <f t="shared" si="11"/>
        <v>54</v>
      </c>
      <c r="H188" s="6">
        <f t="shared" si="11"/>
        <v>36</v>
      </c>
      <c r="I188" s="6">
        <f t="shared" si="11"/>
        <v>59</v>
      </c>
      <c r="J188" s="23">
        <f t="shared" si="11"/>
        <v>23</v>
      </c>
      <c r="K188" s="13">
        <f t="shared" si="11"/>
        <v>6</v>
      </c>
      <c r="L188" s="19">
        <f t="shared" si="11"/>
        <v>15</v>
      </c>
      <c r="M188" s="16">
        <f t="shared" si="11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47</v>
      </c>
      <c r="E189" s="6">
        <f t="shared" si="12"/>
        <v>54</v>
      </c>
      <c r="F189" s="6">
        <f t="shared" si="12"/>
        <v>10</v>
      </c>
      <c r="G189" s="6">
        <f t="shared" si="12"/>
        <v>4</v>
      </c>
      <c r="H189" s="6">
        <f t="shared" si="12"/>
        <v>19</v>
      </c>
      <c r="I189" s="6">
        <f t="shared" si="12"/>
        <v>1</v>
      </c>
      <c r="J189" s="23">
        <f t="shared" si="12"/>
        <v>6</v>
      </c>
      <c r="K189" s="13">
        <f t="shared" si="12"/>
        <v>48</v>
      </c>
      <c r="L189" s="19">
        <f t="shared" si="12"/>
        <v>7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51</v>
      </c>
      <c r="E190" s="6">
        <f t="shared" si="12"/>
        <v>13</v>
      </c>
      <c r="F190" s="6">
        <f t="shared" si="12"/>
        <v>3</v>
      </c>
      <c r="G190" s="6">
        <f t="shared" si="12"/>
        <v>45</v>
      </c>
      <c r="H190" s="6">
        <f t="shared" si="12"/>
        <v>4</v>
      </c>
      <c r="I190" s="6">
        <f t="shared" si="12"/>
        <v>6</v>
      </c>
      <c r="J190" s="23">
        <f t="shared" si="12"/>
        <v>3</v>
      </c>
      <c r="K190" s="13">
        <f t="shared" si="12"/>
        <v>16</v>
      </c>
      <c r="L190" s="19">
        <f t="shared" si="12"/>
        <v>3</v>
      </c>
      <c r="M190" s="16">
        <f t="shared" si="12"/>
        <v>58</v>
      </c>
    </row>
    <row r="191" spans="2:13" x14ac:dyDescent="0.15">
      <c r="B191" s="5">
        <v>52</v>
      </c>
      <c r="C191" s="29" t="s">
        <v>93</v>
      </c>
      <c r="D191" s="26">
        <f t="shared" si="12"/>
        <v>33</v>
      </c>
      <c r="E191" s="6">
        <f t="shared" si="12"/>
        <v>30</v>
      </c>
      <c r="F191" s="6">
        <f t="shared" si="12"/>
        <v>8</v>
      </c>
      <c r="G191" s="6">
        <f t="shared" si="12"/>
        <v>55</v>
      </c>
      <c r="H191" s="6">
        <f t="shared" si="12"/>
        <v>38</v>
      </c>
      <c r="I191" s="6">
        <f t="shared" si="12"/>
        <v>30</v>
      </c>
      <c r="J191" s="23">
        <f t="shared" si="12"/>
        <v>5</v>
      </c>
      <c r="K191" s="13">
        <f t="shared" si="12"/>
        <v>25</v>
      </c>
      <c r="L191" s="19">
        <f t="shared" si="12"/>
        <v>12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60</v>
      </c>
      <c r="E192" s="6">
        <f t="shared" si="12"/>
        <v>7</v>
      </c>
      <c r="F192" s="6">
        <f t="shared" si="12"/>
        <v>5</v>
      </c>
      <c r="G192" s="6">
        <f t="shared" si="12"/>
        <v>48</v>
      </c>
      <c r="H192" s="6">
        <f t="shared" si="12"/>
        <v>8</v>
      </c>
      <c r="I192" s="6">
        <f t="shared" si="12"/>
        <v>19</v>
      </c>
      <c r="J192" s="23">
        <f t="shared" si="12"/>
        <v>12</v>
      </c>
      <c r="K192" s="13">
        <f t="shared" si="12"/>
        <v>49</v>
      </c>
      <c r="L192" s="19">
        <f t="shared" si="12"/>
        <v>10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57</v>
      </c>
      <c r="E193" s="6">
        <f t="shared" si="12"/>
        <v>22</v>
      </c>
      <c r="F193" s="6">
        <f t="shared" si="12"/>
        <v>4</v>
      </c>
      <c r="G193" s="6">
        <f t="shared" si="12"/>
        <v>25</v>
      </c>
      <c r="H193" s="6">
        <f t="shared" si="12"/>
        <v>7</v>
      </c>
      <c r="I193" s="6">
        <f t="shared" si="12"/>
        <v>12</v>
      </c>
      <c r="J193" s="23">
        <f t="shared" si="12"/>
        <v>9</v>
      </c>
      <c r="K193" s="13">
        <f t="shared" si="12"/>
        <v>20</v>
      </c>
      <c r="L193" s="19">
        <f t="shared" si="12"/>
        <v>5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58</v>
      </c>
      <c r="E194" s="6">
        <f t="shared" si="12"/>
        <v>10</v>
      </c>
      <c r="F194" s="6">
        <f t="shared" si="12"/>
        <v>2</v>
      </c>
      <c r="G194" s="6">
        <f t="shared" si="12"/>
        <v>47</v>
      </c>
      <c r="H194" s="6">
        <f t="shared" si="12"/>
        <v>3</v>
      </c>
      <c r="I194" s="6">
        <f t="shared" si="12"/>
        <v>3</v>
      </c>
      <c r="J194" s="23">
        <f t="shared" si="12"/>
        <v>7</v>
      </c>
      <c r="K194" s="13">
        <f t="shared" si="12"/>
        <v>4</v>
      </c>
      <c r="L194" s="19">
        <f t="shared" si="12"/>
        <v>2</v>
      </c>
      <c r="M194" s="16">
        <f t="shared" si="12"/>
        <v>56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45</v>
      </c>
      <c r="F195" s="6">
        <f t="shared" si="12"/>
        <v>1</v>
      </c>
      <c r="G195" s="6">
        <f t="shared" si="12"/>
        <v>50</v>
      </c>
      <c r="H195" s="6">
        <f t="shared" si="12"/>
        <v>2</v>
      </c>
      <c r="I195" s="6">
        <f t="shared" si="12"/>
        <v>8</v>
      </c>
      <c r="J195" s="23">
        <f t="shared" si="12"/>
        <v>2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8</v>
      </c>
      <c r="E196" s="6">
        <f t="shared" si="12"/>
        <v>4</v>
      </c>
      <c r="F196" s="6">
        <f t="shared" si="12"/>
        <v>11</v>
      </c>
      <c r="G196" s="6">
        <f t="shared" si="12"/>
        <v>39</v>
      </c>
      <c r="H196" s="6">
        <f t="shared" si="12"/>
        <v>5</v>
      </c>
      <c r="I196" s="6">
        <f t="shared" si="12"/>
        <v>36</v>
      </c>
      <c r="J196" s="23">
        <f t="shared" si="12"/>
        <v>1</v>
      </c>
      <c r="K196" s="13">
        <f t="shared" si="12"/>
        <v>5</v>
      </c>
      <c r="L196" s="19">
        <f t="shared" si="12"/>
        <v>9</v>
      </c>
      <c r="M196" s="16">
        <f t="shared" si="12"/>
        <v>59</v>
      </c>
    </row>
    <row r="197" spans="2:13" x14ac:dyDescent="0.15">
      <c r="B197" s="5">
        <v>58</v>
      </c>
      <c r="C197" s="29" t="s">
        <v>99</v>
      </c>
      <c r="D197" s="26">
        <f t="shared" si="12"/>
        <v>50</v>
      </c>
      <c r="E197" s="6">
        <f t="shared" si="12"/>
        <v>15</v>
      </c>
      <c r="F197" s="6">
        <f t="shared" si="12"/>
        <v>6</v>
      </c>
      <c r="G197" s="6">
        <f t="shared" si="12"/>
        <v>62</v>
      </c>
      <c r="H197" s="6">
        <f t="shared" si="12"/>
        <v>25</v>
      </c>
      <c r="I197" s="6">
        <f t="shared" si="12"/>
        <v>10</v>
      </c>
      <c r="J197" s="23">
        <f t="shared" si="12"/>
        <v>59</v>
      </c>
      <c r="K197" s="13">
        <f t="shared" si="12"/>
        <v>3</v>
      </c>
      <c r="L197" s="19">
        <f t="shared" si="12"/>
        <v>6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48</v>
      </c>
      <c r="E198" s="6">
        <f t="shared" si="12"/>
        <v>35</v>
      </c>
      <c r="F198" s="6">
        <f t="shared" si="12"/>
        <v>26</v>
      </c>
      <c r="G198" s="6">
        <f t="shared" si="12"/>
        <v>38</v>
      </c>
      <c r="H198" s="6">
        <f t="shared" si="12"/>
        <v>17</v>
      </c>
      <c r="I198" s="6">
        <f t="shared" si="12"/>
        <v>50</v>
      </c>
      <c r="J198" s="23">
        <f t="shared" si="12"/>
        <v>35</v>
      </c>
      <c r="K198" s="13">
        <f t="shared" si="12"/>
        <v>18</v>
      </c>
      <c r="L198" s="19">
        <f t="shared" si="12"/>
        <v>42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18</v>
      </c>
      <c r="E199" s="6">
        <f t="shared" si="12"/>
        <v>17</v>
      </c>
      <c r="F199" s="6">
        <f t="shared" si="12"/>
        <v>32</v>
      </c>
      <c r="G199" s="6">
        <f t="shared" si="12"/>
        <v>53</v>
      </c>
      <c r="H199" s="6">
        <f t="shared" si="12"/>
        <v>6</v>
      </c>
      <c r="I199" s="6">
        <f t="shared" si="12"/>
        <v>39</v>
      </c>
      <c r="J199" s="23">
        <f t="shared" si="12"/>
        <v>18</v>
      </c>
      <c r="K199" s="13">
        <f t="shared" si="12"/>
        <v>37</v>
      </c>
      <c r="L199" s="19">
        <f t="shared" si="12"/>
        <v>38</v>
      </c>
      <c r="M199" s="16">
        <f t="shared" si="12"/>
        <v>45</v>
      </c>
    </row>
    <row r="200" spans="2:13" x14ac:dyDescent="0.15">
      <c r="B200" s="5">
        <v>61</v>
      </c>
      <c r="C200" s="29" t="s">
        <v>102</v>
      </c>
      <c r="D200" s="26">
        <f t="shared" si="12"/>
        <v>59</v>
      </c>
      <c r="E200" s="6">
        <f t="shared" si="12"/>
        <v>61</v>
      </c>
      <c r="F200" s="6">
        <f t="shared" si="12"/>
        <v>14</v>
      </c>
      <c r="G200" s="6">
        <f t="shared" si="12"/>
        <v>58</v>
      </c>
      <c r="H200" s="6">
        <f t="shared" si="12"/>
        <v>50</v>
      </c>
      <c r="I200" s="6">
        <f t="shared" si="12"/>
        <v>27</v>
      </c>
      <c r="J200" s="23">
        <f t="shared" si="12"/>
        <v>39</v>
      </c>
      <c r="K200" s="13">
        <f t="shared" si="12"/>
        <v>21</v>
      </c>
      <c r="L200" s="19">
        <f t="shared" si="12"/>
        <v>43</v>
      </c>
      <c r="M200" s="16">
        <f t="shared" si="12"/>
        <v>46</v>
      </c>
    </row>
    <row r="201" spans="2:13" x14ac:dyDescent="0.15">
      <c r="B201" s="5">
        <v>62</v>
      </c>
      <c r="C201" s="29" t="s">
        <v>103</v>
      </c>
      <c r="D201" s="26">
        <f t="shared" si="12"/>
        <v>55</v>
      </c>
      <c r="E201" s="6">
        <f t="shared" si="12"/>
        <v>34</v>
      </c>
      <c r="F201" s="6">
        <f t="shared" si="12"/>
        <v>27</v>
      </c>
      <c r="G201" s="6">
        <f t="shared" si="12"/>
        <v>61</v>
      </c>
      <c r="H201" s="6">
        <f t="shared" si="12"/>
        <v>53</v>
      </c>
      <c r="I201" s="6">
        <f t="shared" si="12"/>
        <v>57</v>
      </c>
      <c r="J201" s="23">
        <f t="shared" si="12"/>
        <v>31</v>
      </c>
      <c r="K201" s="13">
        <f t="shared" si="12"/>
        <v>44</v>
      </c>
      <c r="L201" s="19">
        <f t="shared" si="12"/>
        <v>62</v>
      </c>
      <c r="M201" s="16">
        <f t="shared" si="12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62</v>
      </c>
      <c r="E202" s="12">
        <f t="shared" si="12"/>
        <v>48</v>
      </c>
      <c r="F202" s="12">
        <f t="shared" si="12"/>
        <v>16</v>
      </c>
      <c r="G202" s="12">
        <f t="shared" si="12"/>
        <v>51</v>
      </c>
      <c r="H202" s="12">
        <f t="shared" si="12"/>
        <v>32</v>
      </c>
      <c r="I202" s="12">
        <f t="shared" si="12"/>
        <v>51</v>
      </c>
      <c r="J202" s="24">
        <f t="shared" si="12"/>
        <v>33</v>
      </c>
      <c r="K202" s="14">
        <f t="shared" si="12"/>
        <v>36</v>
      </c>
      <c r="L202" s="20">
        <f t="shared" si="12"/>
        <v>57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平成２９年度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0.43881304714829139</v>
      </c>
      <c r="E208" s="87">
        <f t="shared" ref="E208:L208" si="13">+E4/$L4</f>
        <v>3.8152896940792685E-2</v>
      </c>
      <c r="F208" s="87">
        <f t="shared" si="13"/>
        <v>1.4177293621465213E-2</v>
      </c>
      <c r="G208" s="87">
        <f t="shared" si="13"/>
        <v>0.1650602801195131</v>
      </c>
      <c r="H208" s="87">
        <f t="shared" si="13"/>
        <v>3.8559162207376214E-2</v>
      </c>
      <c r="I208" s="87">
        <f t="shared" si="13"/>
        <v>0.11765270781662748</v>
      </c>
      <c r="J208" s="88">
        <f t="shared" si="13"/>
        <v>2.5991622454097831E-2</v>
      </c>
      <c r="K208" s="89">
        <f t="shared" si="13"/>
        <v>0.18758461214593392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0.49769349868367641</v>
      </c>
      <c r="E209" s="92">
        <f t="shared" si="14"/>
        <v>4.8370593278946862E-2</v>
      </c>
      <c r="F209" s="92">
        <f t="shared" si="14"/>
        <v>1.2595861979000233E-2</v>
      </c>
      <c r="G209" s="92">
        <f t="shared" si="14"/>
        <v>0.16284104143786937</v>
      </c>
      <c r="H209" s="92">
        <f t="shared" si="14"/>
        <v>5.5420124651337284E-2</v>
      </c>
      <c r="I209" s="92">
        <f t="shared" si="14"/>
        <v>0.10182195012475206</v>
      </c>
      <c r="J209" s="93">
        <f t="shared" si="14"/>
        <v>2.2057345249627797E-2</v>
      </c>
      <c r="K209" s="94">
        <f t="shared" si="14"/>
        <v>0.1212569298444178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0.44865414195119807</v>
      </c>
      <c r="E210" s="92">
        <f t="shared" si="14"/>
        <v>4.8596716881758581E-2</v>
      </c>
      <c r="F210" s="92">
        <f t="shared" si="14"/>
        <v>7.6655450261519056E-2</v>
      </c>
      <c r="G210" s="92">
        <f t="shared" si="14"/>
        <v>0.15129767654029347</v>
      </c>
      <c r="H210" s="92">
        <f t="shared" si="14"/>
        <v>6.0762378241147018E-2</v>
      </c>
      <c r="I210" s="92">
        <f t="shared" si="14"/>
        <v>4.7096458931861276E-2</v>
      </c>
      <c r="J210" s="93">
        <f t="shared" si="14"/>
        <v>1.4742521421104762E-2</v>
      </c>
      <c r="K210" s="94">
        <f t="shared" si="14"/>
        <v>0.16693717719222251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0.44949498253853964</v>
      </c>
      <c r="E211" s="92">
        <f t="shared" si="14"/>
        <v>4.0928026774446929E-2</v>
      </c>
      <c r="F211" s="92">
        <f t="shared" si="14"/>
        <v>1.9796853861248305E-2</v>
      </c>
      <c r="G211" s="92">
        <f t="shared" si="14"/>
        <v>0.17813153678921326</v>
      </c>
      <c r="H211" s="92">
        <f t="shared" si="14"/>
        <v>4.9289716700685514E-2</v>
      </c>
      <c r="I211" s="92">
        <f t="shared" si="14"/>
        <v>9.5271090274389625E-2</v>
      </c>
      <c r="J211" s="93">
        <f t="shared" si="14"/>
        <v>1.8786980379867979E-2</v>
      </c>
      <c r="K211" s="94">
        <f t="shared" si="14"/>
        <v>0.16708779306147672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0.38762734104823149</v>
      </c>
      <c r="E212" s="92">
        <f t="shared" si="14"/>
        <v>4.8314870094460442E-2</v>
      </c>
      <c r="F212" s="92">
        <f t="shared" si="14"/>
        <v>0.16937314346758781</v>
      </c>
      <c r="G212" s="92">
        <f t="shared" si="14"/>
        <v>0.14579791478747409</v>
      </c>
      <c r="H212" s="92">
        <f t="shared" si="14"/>
        <v>6.049797092978329E-2</v>
      </c>
      <c r="I212" s="92">
        <f t="shared" si="14"/>
        <v>7.2233801039420106E-2</v>
      </c>
      <c r="J212" s="93">
        <f t="shared" si="14"/>
        <v>4.394291136510043E-2</v>
      </c>
      <c r="K212" s="94">
        <f t="shared" si="14"/>
        <v>0.1161549586330428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0.28201757990827497</v>
      </c>
      <c r="E213" s="92">
        <f t="shared" si="14"/>
        <v>3.3122632125010557E-2</v>
      </c>
      <c r="F213" s="92">
        <f t="shared" si="14"/>
        <v>0.25199713433163584</v>
      </c>
      <c r="G213" s="92">
        <f t="shared" si="14"/>
        <v>0.10282575392565126</v>
      </c>
      <c r="H213" s="92">
        <f t="shared" si="14"/>
        <v>6.7306053094023321E-2</v>
      </c>
      <c r="I213" s="92">
        <f t="shared" si="14"/>
        <v>6.897329882061691E-2</v>
      </c>
      <c r="J213" s="93">
        <f t="shared" si="14"/>
        <v>3.1918783294283361E-2</v>
      </c>
      <c r="K213" s="94">
        <f t="shared" si="14"/>
        <v>0.19375754779478713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0.51894926823022436</v>
      </c>
      <c r="E214" s="92">
        <f t="shared" si="14"/>
        <v>4.9668929376109151E-2</v>
      </c>
      <c r="F214" s="92">
        <f t="shared" si="14"/>
        <v>1.3913321529095895E-2</v>
      </c>
      <c r="G214" s="92">
        <f t="shared" si="14"/>
        <v>0.16442667596186475</v>
      </c>
      <c r="H214" s="92">
        <f t="shared" si="14"/>
        <v>5.971363256598302E-2</v>
      </c>
      <c r="I214" s="92">
        <f t="shared" si="14"/>
        <v>5.3262188215357616E-2</v>
      </c>
      <c r="J214" s="93">
        <f t="shared" si="14"/>
        <v>2.5663731982638698E-2</v>
      </c>
      <c r="K214" s="94">
        <f t="shared" si="14"/>
        <v>0.14006598412136523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0.34659376364934724</v>
      </c>
      <c r="E215" s="92">
        <f t="shared" si="14"/>
        <v>3.5516589130377446E-2</v>
      </c>
      <c r="F215" s="92">
        <f t="shared" si="14"/>
        <v>9.6768323015880175E-2</v>
      </c>
      <c r="G215" s="92">
        <f t="shared" si="14"/>
        <v>0.15674514573832363</v>
      </c>
      <c r="H215" s="92">
        <f t="shared" si="14"/>
        <v>4.8811430430615012E-2</v>
      </c>
      <c r="I215" s="92">
        <f t="shared" si="14"/>
        <v>0.14063261659074511</v>
      </c>
      <c r="J215" s="93">
        <f t="shared" si="14"/>
        <v>3.63394646562607E-2</v>
      </c>
      <c r="K215" s="94">
        <f t="shared" si="14"/>
        <v>0.17493213144471143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0.36284948916014187</v>
      </c>
      <c r="E216" s="92">
        <f t="shared" si="14"/>
        <v>4.1907958345171512E-2</v>
      </c>
      <c r="F216" s="92">
        <f t="shared" si="14"/>
        <v>0.14331955719767756</v>
      </c>
      <c r="G216" s="92">
        <f t="shared" si="14"/>
        <v>0.11827588446305823</v>
      </c>
      <c r="H216" s="92">
        <f t="shared" si="14"/>
        <v>5.3301140503885104E-2</v>
      </c>
      <c r="I216" s="92">
        <f t="shared" si="14"/>
        <v>8.4628439209580977E-2</v>
      </c>
      <c r="J216" s="93">
        <f t="shared" si="14"/>
        <v>3.7543105332258547E-2</v>
      </c>
      <c r="K216" s="94">
        <f t="shared" si="14"/>
        <v>0.19571753112048479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0.38187733900451021</v>
      </c>
      <c r="E217" s="92">
        <f t="shared" si="14"/>
        <v>4.2269868585979656E-2</v>
      </c>
      <c r="F217" s="92">
        <f t="shared" si="14"/>
        <v>0.13315484348279585</v>
      </c>
      <c r="G217" s="92">
        <f t="shared" si="14"/>
        <v>0.13564729881726853</v>
      </c>
      <c r="H217" s="92">
        <f t="shared" si="14"/>
        <v>6.1537438837190782E-2</v>
      </c>
      <c r="I217" s="92">
        <f t="shared" si="14"/>
        <v>7.126643861729734E-2</v>
      </c>
      <c r="J217" s="93">
        <f t="shared" si="14"/>
        <v>3.9307404186834552E-2</v>
      </c>
      <c r="K217" s="94">
        <f t="shared" si="14"/>
        <v>0.17424677265495764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0.41689200847298963</v>
      </c>
      <c r="E218" s="92">
        <f t="shared" si="14"/>
        <v>4.718040074987058E-2</v>
      </c>
      <c r="F218" s="92">
        <f t="shared" si="14"/>
        <v>6.586312615002185E-2</v>
      </c>
      <c r="G218" s="92">
        <f t="shared" si="14"/>
        <v>0.15738672639324958</v>
      </c>
      <c r="H218" s="92">
        <f t="shared" si="14"/>
        <v>6.6292775918561114E-2</v>
      </c>
      <c r="I218" s="92">
        <f t="shared" si="14"/>
        <v>7.7969689843971249E-2</v>
      </c>
      <c r="J218" s="93">
        <f t="shared" si="14"/>
        <v>4.0162798457455948E-2</v>
      </c>
      <c r="K218" s="94">
        <f t="shared" si="14"/>
        <v>0.168415272471336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0.39441707876993787</v>
      </c>
      <c r="E219" s="92">
        <f t="shared" si="14"/>
        <v>4.7194180583307856E-2</v>
      </c>
      <c r="F219" s="92">
        <f t="shared" si="14"/>
        <v>0.1153460117518175</v>
      </c>
      <c r="G219" s="92">
        <f t="shared" si="14"/>
        <v>0.18648556938699326</v>
      </c>
      <c r="H219" s="92">
        <f t="shared" si="14"/>
        <v>6.1552330359652442E-2</v>
      </c>
      <c r="I219" s="92">
        <f t="shared" si="14"/>
        <v>7.6613364455512922E-2</v>
      </c>
      <c r="J219" s="93">
        <f t="shared" si="14"/>
        <v>4.7862473401888955E-2</v>
      </c>
      <c r="K219" s="94">
        <f t="shared" si="14"/>
        <v>0.11839146469277817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0.49075719671724732</v>
      </c>
      <c r="E220" s="92">
        <f t="shared" si="14"/>
        <v>5.7036705234467258E-2</v>
      </c>
      <c r="F220" s="92">
        <f t="shared" si="14"/>
        <v>4.5328568612657438E-2</v>
      </c>
      <c r="G220" s="92">
        <f t="shared" si="14"/>
        <v>0.13993695125131603</v>
      </c>
      <c r="H220" s="92">
        <f t="shared" si="14"/>
        <v>5.8784683206354008E-2</v>
      </c>
      <c r="I220" s="92">
        <f t="shared" si="14"/>
        <v>5.9727570414586865E-2</v>
      </c>
      <c r="J220" s="93">
        <f t="shared" si="14"/>
        <v>3.8026251396522139E-2</v>
      </c>
      <c r="K220" s="94">
        <f t="shared" si="14"/>
        <v>0.14842832456337107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0.40513493972194048</v>
      </c>
      <c r="E221" s="92">
        <f t="shared" si="14"/>
        <v>4.6439950643041635E-2</v>
      </c>
      <c r="F221" s="92">
        <f t="shared" si="14"/>
        <v>0.10329934410770651</v>
      </c>
      <c r="G221" s="92">
        <f t="shared" si="14"/>
        <v>0.12481528322716647</v>
      </c>
      <c r="H221" s="92">
        <f t="shared" si="14"/>
        <v>5.8544564641933743E-2</v>
      </c>
      <c r="I221" s="92">
        <f t="shared" si="14"/>
        <v>9.3016313941148954E-2</v>
      </c>
      <c r="J221" s="93">
        <f t="shared" si="14"/>
        <v>4.1650217391361072E-2</v>
      </c>
      <c r="K221" s="94">
        <f t="shared" si="14"/>
        <v>0.16874960371706221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0.39900719881523644</v>
      </c>
      <c r="E222" s="97">
        <f t="shared" si="14"/>
        <v>4.5353498753566347E-2</v>
      </c>
      <c r="F222" s="97">
        <f t="shared" si="14"/>
        <v>0.1690143392263356</v>
      </c>
      <c r="G222" s="97">
        <f t="shared" si="14"/>
        <v>0.12785016711136435</v>
      </c>
      <c r="H222" s="97">
        <f t="shared" si="14"/>
        <v>5.8374270307325976E-2</v>
      </c>
      <c r="I222" s="97">
        <f t="shared" si="14"/>
        <v>6.0843228082836855E-2</v>
      </c>
      <c r="J222" s="98">
        <f t="shared" si="14"/>
        <v>4.7008149664378336E-2</v>
      </c>
      <c r="K222" s="99">
        <f t="shared" si="14"/>
        <v>0.13955729770333444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0.37676272258365323</v>
      </c>
      <c r="E223" s="92">
        <f t="shared" si="14"/>
        <v>4.3897760066035955E-2</v>
      </c>
      <c r="F223" s="92">
        <f t="shared" si="14"/>
        <v>0.13209200602290347</v>
      </c>
      <c r="G223" s="92">
        <f t="shared" si="14"/>
        <v>0.14852338931008219</v>
      </c>
      <c r="H223" s="92">
        <f t="shared" si="14"/>
        <v>6.3333158783997298E-2</v>
      </c>
      <c r="I223" s="92">
        <f t="shared" si="14"/>
        <v>5.8469173587334264E-2</v>
      </c>
      <c r="J223" s="93">
        <f t="shared" si="14"/>
        <v>1.9415943942131322E-2</v>
      </c>
      <c r="K223" s="94">
        <f t="shared" si="14"/>
        <v>0.17692178964599356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0.48626439314633529</v>
      </c>
      <c r="E224" s="97">
        <f t="shared" si="14"/>
        <v>5.3182142182047976E-2</v>
      </c>
      <c r="F224" s="97">
        <f t="shared" si="14"/>
        <v>4.8357867817588433E-2</v>
      </c>
      <c r="G224" s="97">
        <f t="shared" si="14"/>
        <v>0.14780352408481531</v>
      </c>
      <c r="H224" s="97">
        <f t="shared" si="14"/>
        <v>6.1527365917400177E-2</v>
      </c>
      <c r="I224" s="97">
        <f t="shared" si="14"/>
        <v>9.663199748191921E-2</v>
      </c>
      <c r="J224" s="98">
        <f t="shared" si="14"/>
        <v>4.215641342921899E-2</v>
      </c>
      <c r="K224" s="99">
        <f t="shared" si="14"/>
        <v>0.10623270936989361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0.49503483939591914</v>
      </c>
      <c r="E225" s="92">
        <f t="shared" si="15"/>
        <v>4.9108875474469106E-2</v>
      </c>
      <c r="F225" s="92">
        <f t="shared" si="15"/>
        <v>4.1384383419633165E-2</v>
      </c>
      <c r="G225" s="92">
        <f t="shared" si="15"/>
        <v>0.17415308276685007</v>
      </c>
      <c r="H225" s="92">
        <f t="shared" si="15"/>
        <v>5.5940339727980043E-2</v>
      </c>
      <c r="I225" s="92">
        <f t="shared" si="15"/>
        <v>7.760505812415297E-2</v>
      </c>
      <c r="J225" s="93">
        <f t="shared" si="15"/>
        <v>4.4735080207551549E-2</v>
      </c>
      <c r="K225" s="94">
        <f t="shared" si="15"/>
        <v>0.10677342109099548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0.46123679334044554</v>
      </c>
      <c r="E226" s="92">
        <f t="shared" si="15"/>
        <v>4.8562961313140446E-2</v>
      </c>
      <c r="F226" s="92">
        <f t="shared" si="15"/>
        <v>3.1564279153459905E-2</v>
      </c>
      <c r="G226" s="92">
        <f t="shared" si="15"/>
        <v>0.16997794580362338</v>
      </c>
      <c r="H226" s="92">
        <f t="shared" si="15"/>
        <v>5.7264410605007886E-2</v>
      </c>
      <c r="I226" s="92">
        <f t="shared" si="15"/>
        <v>9.3630541640645173E-2</v>
      </c>
      <c r="J226" s="93">
        <f t="shared" si="15"/>
        <v>3.7974827944803308E-2</v>
      </c>
      <c r="K226" s="94">
        <f t="shared" si="15"/>
        <v>0.13776306814367764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0.4638727121199489</v>
      </c>
      <c r="E227" s="92">
        <f t="shared" si="15"/>
        <v>4.2720843789319334E-2</v>
      </c>
      <c r="F227" s="92">
        <f t="shared" si="15"/>
        <v>6.3072745659718349E-2</v>
      </c>
      <c r="G227" s="92">
        <f t="shared" si="15"/>
        <v>0.18571334698259814</v>
      </c>
      <c r="H227" s="92">
        <f t="shared" si="15"/>
        <v>5.0813705355352901E-2</v>
      </c>
      <c r="I227" s="92">
        <f t="shared" si="15"/>
        <v>7.0106550819751423E-2</v>
      </c>
      <c r="J227" s="93">
        <f t="shared" si="15"/>
        <v>4.1626386061202759E-2</v>
      </c>
      <c r="K227" s="94">
        <f t="shared" si="15"/>
        <v>0.12370009527331094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0.52550077493130998</v>
      </c>
      <c r="E228" s="92">
        <f t="shared" si="15"/>
        <v>4.1591786751666943E-2</v>
      </c>
      <c r="F228" s="92">
        <f t="shared" si="15"/>
        <v>4.3455453843405415E-4</v>
      </c>
      <c r="G228" s="92">
        <f t="shared" si="15"/>
        <v>0.16237520079934722</v>
      </c>
      <c r="H228" s="92">
        <f t="shared" si="15"/>
        <v>4.8442486233308581E-2</v>
      </c>
      <c r="I228" s="92">
        <f t="shared" si="15"/>
        <v>3.2240085663703379E-2</v>
      </c>
      <c r="J228" s="93">
        <f t="shared" si="15"/>
        <v>0</v>
      </c>
      <c r="K228" s="94">
        <f t="shared" si="15"/>
        <v>0.18941511108222986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0.5187577657198037</v>
      </c>
      <c r="E229" s="92">
        <f t="shared" si="15"/>
        <v>5.4764769921336082E-2</v>
      </c>
      <c r="F229" s="92">
        <f t="shared" si="15"/>
        <v>3.7372542611967423E-2</v>
      </c>
      <c r="G229" s="92">
        <f t="shared" si="15"/>
        <v>0.15084056339555502</v>
      </c>
      <c r="H229" s="92">
        <f t="shared" si="15"/>
        <v>5.8623633195389734E-2</v>
      </c>
      <c r="I229" s="92">
        <f t="shared" si="15"/>
        <v>6.7355616395132253E-2</v>
      </c>
      <c r="J229" s="93">
        <f t="shared" si="15"/>
        <v>3.9553048830586766E-2</v>
      </c>
      <c r="K229" s="94">
        <f t="shared" si="15"/>
        <v>0.11228510876081585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0.53177695821318005</v>
      </c>
      <c r="E230" s="92">
        <f t="shared" si="15"/>
        <v>4.8514394877178436E-2</v>
      </c>
      <c r="F230" s="92">
        <f t="shared" si="15"/>
        <v>7.7955938350882537E-3</v>
      </c>
      <c r="G230" s="92">
        <f t="shared" si="15"/>
        <v>0.16946840482247189</v>
      </c>
      <c r="H230" s="92">
        <f t="shared" si="15"/>
        <v>5.8476077797016024E-2</v>
      </c>
      <c r="I230" s="92">
        <f t="shared" si="15"/>
        <v>5.7304532540021921E-2</v>
      </c>
      <c r="J230" s="93">
        <f t="shared" si="15"/>
        <v>1.1826775438023624E-2</v>
      </c>
      <c r="K230" s="94">
        <f t="shared" si="15"/>
        <v>0.12666403791504338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0.46241906559018198</v>
      </c>
      <c r="E231" s="92">
        <f t="shared" si="15"/>
        <v>4.1900730283509317E-2</v>
      </c>
      <c r="F231" s="92">
        <f t="shared" si="15"/>
        <v>7.232953086557882E-2</v>
      </c>
      <c r="G231" s="92">
        <f t="shared" si="15"/>
        <v>0.151637254726258</v>
      </c>
      <c r="H231" s="92">
        <f t="shared" si="15"/>
        <v>6.1852129020717302E-2</v>
      </c>
      <c r="I231" s="92">
        <f t="shared" si="15"/>
        <v>8.2816605395163931E-2</v>
      </c>
      <c r="J231" s="93">
        <f t="shared" si="15"/>
        <v>3.9779439339369872E-2</v>
      </c>
      <c r="K231" s="94">
        <f t="shared" si="15"/>
        <v>0.12704468411859063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0.53397651745041574</v>
      </c>
      <c r="E232" s="92">
        <f t="shared" si="15"/>
        <v>4.4743129727547744E-2</v>
      </c>
      <c r="F232" s="92">
        <f t="shared" si="15"/>
        <v>5.8627899308366952E-3</v>
      </c>
      <c r="G232" s="92">
        <f t="shared" si="15"/>
        <v>0.15153382008153149</v>
      </c>
      <c r="H232" s="92">
        <f t="shared" si="15"/>
        <v>5.6285210916396183E-2</v>
      </c>
      <c r="I232" s="92">
        <f t="shared" si="15"/>
        <v>7.2475375094169583E-2</v>
      </c>
      <c r="J232" s="93">
        <f t="shared" si="15"/>
        <v>0</v>
      </c>
      <c r="K232" s="94">
        <f t="shared" si="15"/>
        <v>0.13512315679910256</v>
      </c>
      <c r="L232" s="95">
        <f t="shared" si="15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5"/>
        <v>0.4004695901772195</v>
      </c>
      <c r="E233" s="140">
        <f t="shared" si="15"/>
        <v>4.0788372020762811E-2</v>
      </c>
      <c r="F233" s="140">
        <f t="shared" si="15"/>
        <v>3.7031180324206846E-2</v>
      </c>
      <c r="G233" s="140">
        <f t="shared" si="15"/>
        <v>0.16913807133625522</v>
      </c>
      <c r="H233" s="140">
        <f t="shared" si="15"/>
        <v>5.4245836563000985E-2</v>
      </c>
      <c r="I233" s="140">
        <f t="shared" si="15"/>
        <v>0.12120932193355129</v>
      </c>
      <c r="J233" s="141">
        <f t="shared" si="15"/>
        <v>3.2884245072359951E-2</v>
      </c>
      <c r="K233" s="142">
        <f t="shared" si="15"/>
        <v>0.17711762764500333</v>
      </c>
      <c r="L233" s="138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0.37987297448788526</v>
      </c>
      <c r="E234" s="97">
        <f t="shared" si="15"/>
        <v>4.0906210226143845E-2</v>
      </c>
      <c r="F234" s="97">
        <f t="shared" si="15"/>
        <v>7.6478079030921631E-2</v>
      </c>
      <c r="G234" s="97">
        <f t="shared" si="15"/>
        <v>0.13421635096543055</v>
      </c>
      <c r="H234" s="97">
        <f t="shared" si="15"/>
        <v>5.1990587545342595E-2</v>
      </c>
      <c r="I234" s="97">
        <f t="shared" si="15"/>
        <v>0.17312370417408837</v>
      </c>
      <c r="J234" s="98">
        <f t="shared" si="15"/>
        <v>4.2913577465470053E-2</v>
      </c>
      <c r="K234" s="99">
        <f t="shared" si="15"/>
        <v>0.14341209357018775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0.42677552387740719</v>
      </c>
      <c r="E235" s="92">
        <f t="shared" si="15"/>
        <v>4.4831992798937542E-2</v>
      </c>
      <c r="F235" s="92">
        <f t="shared" si="15"/>
        <v>9.199560797529166E-2</v>
      </c>
      <c r="G235" s="92">
        <f t="shared" si="15"/>
        <v>0.13298149624874683</v>
      </c>
      <c r="H235" s="92">
        <f t="shared" si="15"/>
        <v>5.8394886477010091E-2</v>
      </c>
      <c r="I235" s="92">
        <f t="shared" si="15"/>
        <v>6.2879341615417611E-2</v>
      </c>
      <c r="J235" s="93">
        <f t="shared" si="15"/>
        <v>3.4503369805053308E-2</v>
      </c>
      <c r="K235" s="94">
        <f t="shared" si="15"/>
        <v>0.18214115100718908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0.45449304949074659</v>
      </c>
      <c r="E236" s="102">
        <f t="shared" si="15"/>
        <v>4.970654764716164E-2</v>
      </c>
      <c r="F236" s="102">
        <f t="shared" si="15"/>
        <v>9.1378717140852411E-2</v>
      </c>
      <c r="G236" s="102">
        <f t="shared" si="15"/>
        <v>0.14732424221183263</v>
      </c>
      <c r="H236" s="102">
        <f t="shared" si="15"/>
        <v>5.7868180242429242E-2</v>
      </c>
      <c r="I236" s="102">
        <f t="shared" si="15"/>
        <v>8.2895889922200303E-2</v>
      </c>
      <c r="J236" s="103">
        <f t="shared" si="15"/>
        <v>4.451899876726647E-2</v>
      </c>
      <c r="K236" s="104">
        <f t="shared" si="15"/>
        <v>0.11633337334477721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0.53525095383057641</v>
      </c>
      <c r="E237" s="92">
        <f t="shared" si="15"/>
        <v>4.6928216068155275E-2</v>
      </c>
      <c r="F237" s="92">
        <f t="shared" si="15"/>
        <v>9.0181618713262054E-4</v>
      </c>
      <c r="G237" s="92">
        <f t="shared" si="15"/>
        <v>0.1686330376556166</v>
      </c>
      <c r="H237" s="92">
        <f t="shared" si="15"/>
        <v>4.8734522376755823E-2</v>
      </c>
      <c r="I237" s="92">
        <f t="shared" si="15"/>
        <v>2.9610639508322049E-2</v>
      </c>
      <c r="J237" s="93">
        <f t="shared" si="15"/>
        <v>0</v>
      </c>
      <c r="K237" s="94">
        <f t="shared" si="15"/>
        <v>0.16994081437344116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0.44718211916609824</v>
      </c>
      <c r="E238" s="92">
        <f t="shared" si="15"/>
        <v>4.2876278492531582E-2</v>
      </c>
      <c r="F238" s="92">
        <f t="shared" si="15"/>
        <v>8.9269218355812613E-2</v>
      </c>
      <c r="G238" s="92">
        <f t="shared" si="15"/>
        <v>0.18347170330768683</v>
      </c>
      <c r="H238" s="92">
        <f t="shared" si="15"/>
        <v>5.8422539697861584E-2</v>
      </c>
      <c r="I238" s="92">
        <f t="shared" si="15"/>
        <v>7.5220697570559047E-2</v>
      </c>
      <c r="J238" s="93">
        <f t="shared" si="15"/>
        <v>3.6835701553733106E-2</v>
      </c>
      <c r="K238" s="94">
        <f t="shared" si="15"/>
        <v>0.10355744340945011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0.44377245816985639</v>
      </c>
      <c r="E239" s="92">
        <f t="shared" si="15"/>
        <v>4.3775767719807304E-2</v>
      </c>
      <c r="F239" s="92">
        <f t="shared" si="15"/>
        <v>2.0907327791929411E-2</v>
      </c>
      <c r="G239" s="92">
        <f t="shared" si="15"/>
        <v>0.15883363715708354</v>
      </c>
      <c r="H239" s="92">
        <f t="shared" si="15"/>
        <v>5.2017667942745441E-2</v>
      </c>
      <c r="I239" s="92">
        <f t="shared" si="15"/>
        <v>7.265817345938208E-2</v>
      </c>
      <c r="J239" s="93">
        <f t="shared" si="15"/>
        <v>2.1464082130965415E-2</v>
      </c>
      <c r="K239" s="94">
        <f t="shared" si="15"/>
        <v>0.20803496775919583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0.4105620022028047</v>
      </c>
      <c r="E240" s="107">
        <f t="shared" si="15"/>
        <v>4.4492340013366466E-2</v>
      </c>
      <c r="F240" s="107">
        <f t="shared" si="15"/>
        <v>0.11213031047591092</v>
      </c>
      <c r="G240" s="107">
        <f t="shared" si="15"/>
        <v>0.13206921624469994</v>
      </c>
      <c r="H240" s="107">
        <f t="shared" si="15"/>
        <v>5.0896634938216466E-2</v>
      </c>
      <c r="I240" s="107">
        <f t="shared" si="15"/>
        <v>5.1954293930232903E-2</v>
      </c>
      <c r="J240" s="108">
        <f t="shared" si="15"/>
        <v>4.6278543654931802E-2</v>
      </c>
      <c r="K240" s="109">
        <f t="shared" si="15"/>
        <v>0.19789520219476858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0.44845615478523632</v>
      </c>
      <c r="E241" s="92">
        <f t="shared" si="16"/>
        <v>4.9639816550989029E-2</v>
      </c>
      <c r="F241" s="92">
        <f t="shared" si="16"/>
        <v>8.9088965625172462E-2</v>
      </c>
      <c r="G241" s="92">
        <f t="shared" si="16"/>
        <v>0.14568970274850918</v>
      </c>
      <c r="H241" s="92">
        <f t="shared" si="16"/>
        <v>5.9808155440030479E-2</v>
      </c>
      <c r="I241" s="92">
        <f t="shared" si="16"/>
        <v>6.8162046626357012E-2</v>
      </c>
      <c r="J241" s="93">
        <f t="shared" si="16"/>
        <v>4.7816370760667665E-2</v>
      </c>
      <c r="K241" s="94">
        <f t="shared" si="16"/>
        <v>0.13915515822370553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0.3471543158499088</v>
      </c>
      <c r="E242" s="92">
        <f t="shared" si="16"/>
        <v>4.3069913952150776E-2</v>
      </c>
      <c r="F242" s="92">
        <f t="shared" si="16"/>
        <v>0.1337575284470138</v>
      </c>
      <c r="G242" s="92">
        <f t="shared" si="16"/>
        <v>0.15441152076978013</v>
      </c>
      <c r="H242" s="92">
        <f t="shared" si="16"/>
        <v>5.0097324196784213E-2</v>
      </c>
      <c r="I242" s="92">
        <f t="shared" si="16"/>
        <v>8.0826131458604358E-2</v>
      </c>
      <c r="J242" s="93">
        <f t="shared" si="16"/>
        <v>4.1732476581407565E-2</v>
      </c>
      <c r="K242" s="94">
        <f t="shared" si="16"/>
        <v>0.19068326532575791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0.46519393359431638</v>
      </c>
      <c r="E243" s="107">
        <f t="shared" si="16"/>
        <v>4.8565022473539221E-2</v>
      </c>
      <c r="F243" s="107">
        <f t="shared" si="16"/>
        <v>6.7974319269247505E-2</v>
      </c>
      <c r="G243" s="107">
        <f t="shared" si="16"/>
        <v>0.1411375844570103</v>
      </c>
      <c r="H243" s="107">
        <f t="shared" si="16"/>
        <v>5.8063737857039291E-2</v>
      </c>
      <c r="I243" s="107">
        <f t="shared" si="16"/>
        <v>5.6836027258228214E-2</v>
      </c>
      <c r="J243" s="108">
        <f t="shared" si="16"/>
        <v>4.2072506887052344E-2</v>
      </c>
      <c r="K243" s="109">
        <f t="shared" si="16"/>
        <v>0.1622293750906191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0.43364840167630619</v>
      </c>
      <c r="E244" s="107">
        <f t="shared" si="16"/>
        <v>4.7709348350304409E-2</v>
      </c>
      <c r="F244" s="107">
        <f t="shared" si="16"/>
        <v>6.5939856110360573E-2</v>
      </c>
      <c r="G244" s="107">
        <f t="shared" si="16"/>
        <v>0.13440533065626464</v>
      </c>
      <c r="H244" s="107">
        <f t="shared" si="16"/>
        <v>5.6394550439182935E-2</v>
      </c>
      <c r="I244" s="107">
        <f t="shared" si="16"/>
        <v>8.9139641081838084E-2</v>
      </c>
      <c r="J244" s="108">
        <f t="shared" si="16"/>
        <v>3.8009422628872899E-2</v>
      </c>
      <c r="K244" s="109">
        <f t="shared" si="16"/>
        <v>0.17276287168574314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0.35184548576938701</v>
      </c>
      <c r="E245" s="92">
        <f t="shared" si="16"/>
        <v>3.8335128168197313E-2</v>
      </c>
      <c r="F245" s="92">
        <f t="shared" si="16"/>
        <v>5.4514013666386342E-2</v>
      </c>
      <c r="G245" s="92">
        <f t="shared" si="16"/>
        <v>0.13920956641895899</v>
      </c>
      <c r="H245" s="92">
        <f t="shared" si="16"/>
        <v>5.2302776133416433E-2</v>
      </c>
      <c r="I245" s="92">
        <f t="shared" si="16"/>
        <v>0.21809190601240325</v>
      </c>
      <c r="J245" s="93">
        <f t="shared" si="16"/>
        <v>3.4389604712609906E-2</v>
      </c>
      <c r="K245" s="94">
        <f t="shared" si="16"/>
        <v>0.1457011238312507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0.40073712787839261</v>
      </c>
      <c r="E246" s="92">
        <f t="shared" si="16"/>
        <v>3.9723007818690641E-2</v>
      </c>
      <c r="F246" s="92">
        <f t="shared" si="16"/>
        <v>9.4832068561469335E-2</v>
      </c>
      <c r="G246" s="92">
        <f t="shared" si="16"/>
        <v>0.15098478599819243</v>
      </c>
      <c r="H246" s="92">
        <f t="shared" si="16"/>
        <v>6.0490882832942905E-2</v>
      </c>
      <c r="I246" s="92">
        <f t="shared" si="16"/>
        <v>0.11073804994209899</v>
      </c>
      <c r="J246" s="93">
        <f t="shared" si="16"/>
        <v>4.0084332435129287E-2</v>
      </c>
      <c r="K246" s="94">
        <f t="shared" si="16"/>
        <v>0.14249407696821309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0.46919463517348126</v>
      </c>
      <c r="E247" s="112">
        <f t="shared" si="16"/>
        <v>4.7812927938338093E-2</v>
      </c>
      <c r="F247" s="112">
        <f t="shared" si="16"/>
        <v>7.670236165977104E-2</v>
      </c>
      <c r="G247" s="112">
        <f t="shared" si="16"/>
        <v>0.11901315495237616</v>
      </c>
      <c r="H247" s="112">
        <f t="shared" si="16"/>
        <v>5.4863812551560733E-2</v>
      </c>
      <c r="I247" s="112">
        <f t="shared" si="16"/>
        <v>0.10772899031092262</v>
      </c>
      <c r="J247" s="113">
        <f t="shared" si="16"/>
        <v>4.2753514551750853E-2</v>
      </c>
      <c r="K247" s="114">
        <f t="shared" si="16"/>
        <v>0.12468411741355012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0.50379994165476727</v>
      </c>
      <c r="E248" s="117">
        <f t="shared" si="16"/>
        <v>6.0611484359748807E-2</v>
      </c>
      <c r="F248" s="117">
        <f t="shared" si="16"/>
        <v>7.4515899075908026E-2</v>
      </c>
      <c r="G248" s="117">
        <f t="shared" si="16"/>
        <v>0.11929792698949566</v>
      </c>
      <c r="H248" s="117">
        <f t="shared" si="16"/>
        <v>7.0019280247945306E-2</v>
      </c>
      <c r="I248" s="117">
        <f t="shared" si="16"/>
        <v>6.810336318591291E-2</v>
      </c>
      <c r="J248" s="118">
        <f t="shared" si="16"/>
        <v>5.0134786261233105E-2</v>
      </c>
      <c r="K248" s="119">
        <f t="shared" si="16"/>
        <v>0.10365210448622197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0.58144014137411548</v>
      </c>
      <c r="E249" s="92">
        <f t="shared" si="16"/>
        <v>5.6434460418097472E-2</v>
      </c>
      <c r="F249" s="92">
        <f t="shared" si="16"/>
        <v>2.4537403071252391E-3</v>
      </c>
      <c r="G249" s="92">
        <f t="shared" si="16"/>
        <v>8.8463489021617769E-2</v>
      </c>
      <c r="H249" s="92">
        <f t="shared" si="16"/>
        <v>5.2035393661530205E-2</v>
      </c>
      <c r="I249" s="92">
        <f t="shared" si="16"/>
        <v>5.7936053100041372E-2</v>
      </c>
      <c r="J249" s="93">
        <f t="shared" si="16"/>
        <v>0</v>
      </c>
      <c r="K249" s="94">
        <f t="shared" si="16"/>
        <v>0.16123672211747248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0.36069559368234327</v>
      </c>
      <c r="E250" s="92">
        <f t="shared" si="16"/>
        <v>5.6102105612131282E-2</v>
      </c>
      <c r="F250" s="92">
        <f t="shared" si="16"/>
        <v>0.20471131239572327</v>
      </c>
      <c r="G250" s="92">
        <f t="shared" si="16"/>
        <v>0.10719452658089973</v>
      </c>
      <c r="H250" s="92">
        <f t="shared" si="16"/>
        <v>6.8460354785470287E-2</v>
      </c>
      <c r="I250" s="92">
        <f t="shared" si="16"/>
        <v>6.8757666634187781E-2</v>
      </c>
      <c r="J250" s="93">
        <f t="shared" si="16"/>
        <v>4.6819413463344908E-2</v>
      </c>
      <c r="K250" s="94">
        <f t="shared" si="16"/>
        <v>0.13407844030924435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0.32062866198057011</v>
      </c>
      <c r="E251" s="92">
        <f t="shared" si="16"/>
        <v>4.0270561695626664E-2</v>
      </c>
      <c r="F251" s="92">
        <f t="shared" si="16"/>
        <v>0.27817678117043798</v>
      </c>
      <c r="G251" s="92">
        <f t="shared" si="16"/>
        <v>8.35222753935628E-2</v>
      </c>
      <c r="H251" s="92">
        <f t="shared" si="16"/>
        <v>5.4788791001856192E-2</v>
      </c>
      <c r="I251" s="92">
        <f t="shared" si="16"/>
        <v>5.561601542691378E-2</v>
      </c>
      <c r="J251" s="93">
        <f t="shared" si="16"/>
        <v>4.3373189210973669E-2</v>
      </c>
      <c r="K251" s="94">
        <f t="shared" si="16"/>
        <v>0.16699691333103245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0.51183345297170146</v>
      </c>
      <c r="E252" s="92">
        <f t="shared" si="16"/>
        <v>5.2668776795507612E-2</v>
      </c>
      <c r="F252" s="92">
        <f t="shared" si="16"/>
        <v>5.2847053973700618E-2</v>
      </c>
      <c r="G252" s="92">
        <f t="shared" si="16"/>
        <v>0.11743435207479631</v>
      </c>
      <c r="H252" s="92">
        <f t="shared" si="16"/>
        <v>6.5384254071191375E-2</v>
      </c>
      <c r="I252" s="92">
        <f t="shared" si="16"/>
        <v>5.3679014138601308E-2</v>
      </c>
      <c r="J252" s="93">
        <f t="shared" si="16"/>
        <v>4.2917259363662814E-2</v>
      </c>
      <c r="K252" s="94">
        <f t="shared" si="16"/>
        <v>0.14615309597450132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0.42742291899179535</v>
      </c>
      <c r="E253" s="92">
        <f t="shared" si="16"/>
        <v>4.6074301039909282E-2</v>
      </c>
      <c r="F253" s="92">
        <f t="shared" si="16"/>
        <v>0.1197915407657482</v>
      </c>
      <c r="G253" s="92">
        <f t="shared" si="16"/>
        <v>0.11374297558392561</v>
      </c>
      <c r="H253" s="92">
        <f t="shared" si="16"/>
        <v>5.9054429181008922E-2</v>
      </c>
      <c r="I253" s="92">
        <f t="shared" si="16"/>
        <v>7.9004128105828381E-2</v>
      </c>
      <c r="J253" s="93">
        <f t="shared" si="16"/>
        <v>4.9646884506231989E-2</v>
      </c>
      <c r="K253" s="94">
        <f t="shared" si="16"/>
        <v>0.15490970633178427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0.40290863648399111</v>
      </c>
      <c r="E254" s="92">
        <f t="shared" si="16"/>
        <v>5.057814725723437E-2</v>
      </c>
      <c r="F254" s="92">
        <f t="shared" si="16"/>
        <v>0.18069079010545255</v>
      </c>
      <c r="G254" s="92">
        <f t="shared" si="16"/>
        <v>0.11075421010710555</v>
      </c>
      <c r="H254" s="92">
        <f t="shared" si="16"/>
        <v>7.4700471102132113E-2</v>
      </c>
      <c r="I254" s="92">
        <f t="shared" si="16"/>
        <v>8.5975221982953487E-2</v>
      </c>
      <c r="J254" s="93">
        <f t="shared" si="16"/>
        <v>5.0606416406291981E-2</v>
      </c>
      <c r="K254" s="94">
        <f t="shared" si="16"/>
        <v>9.4392522961130779E-2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0.46727286423217007</v>
      </c>
      <c r="E255" s="92">
        <f t="shared" si="16"/>
        <v>5.2905921204919229E-2</v>
      </c>
      <c r="F255" s="92">
        <f t="shared" si="16"/>
        <v>0.13899029371583416</v>
      </c>
      <c r="G255" s="92">
        <f t="shared" si="16"/>
        <v>7.6703544464375994E-2</v>
      </c>
      <c r="H255" s="92">
        <f t="shared" si="16"/>
        <v>5.5132642525851788E-2</v>
      </c>
      <c r="I255" s="92">
        <f t="shared" si="16"/>
        <v>7.1262600580905194E-2</v>
      </c>
      <c r="J255" s="93">
        <f t="shared" si="16"/>
        <v>5.0355912508257494E-2</v>
      </c>
      <c r="K255" s="94">
        <f t="shared" si="16"/>
        <v>0.13773213327594355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0.39501810227014283</v>
      </c>
      <c r="E256" s="92">
        <f t="shared" si="16"/>
        <v>3.9814476488904037E-2</v>
      </c>
      <c r="F256" s="92">
        <f t="shared" si="16"/>
        <v>0.17050077825077636</v>
      </c>
      <c r="G256" s="92">
        <f t="shared" si="16"/>
        <v>8.8052501705731742E-2</v>
      </c>
      <c r="H256" s="92">
        <f t="shared" si="16"/>
        <v>4.9191732442915186E-2</v>
      </c>
      <c r="I256" s="92">
        <f t="shared" si="16"/>
        <v>4.3379882678439348E-2</v>
      </c>
      <c r="J256" s="93">
        <f t="shared" si="16"/>
        <v>3.8503436392085408E-2</v>
      </c>
      <c r="K256" s="94">
        <f t="shared" si="16"/>
        <v>0.2140425261630905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0.28926409128620245</v>
      </c>
      <c r="E257" s="92">
        <f t="shared" si="17"/>
        <v>3.2633472878804873E-2</v>
      </c>
      <c r="F257" s="92">
        <f t="shared" si="17"/>
        <v>0.19487164736160162</v>
      </c>
      <c r="G257" s="92">
        <f t="shared" si="17"/>
        <v>0.14378365485458905</v>
      </c>
      <c r="H257" s="92">
        <f t="shared" si="17"/>
        <v>4.6484543289422781E-2</v>
      </c>
      <c r="I257" s="92">
        <f t="shared" si="17"/>
        <v>0.19982641116475813</v>
      </c>
      <c r="J257" s="93">
        <f t="shared" si="17"/>
        <v>3.9423992750056314E-2</v>
      </c>
      <c r="K257" s="94">
        <f t="shared" si="17"/>
        <v>9.3136179164621108E-2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0.24496221716880467</v>
      </c>
      <c r="E258" s="92">
        <f t="shared" si="17"/>
        <v>3.2638898369567189E-2</v>
      </c>
      <c r="F258" s="92">
        <f t="shared" si="17"/>
        <v>0.34905125148121796</v>
      </c>
      <c r="G258" s="92">
        <f t="shared" si="17"/>
        <v>7.7316424449977134E-2</v>
      </c>
      <c r="H258" s="92">
        <f t="shared" si="17"/>
        <v>5.663735135328498E-2</v>
      </c>
      <c r="I258" s="92">
        <f t="shared" si="17"/>
        <v>0.11341640884502066</v>
      </c>
      <c r="J258" s="93">
        <f t="shared" si="17"/>
        <v>3.6912375318039557E-2</v>
      </c>
      <c r="K258" s="94">
        <f t="shared" si="17"/>
        <v>0.1259774483321274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0.3401454202016912</v>
      </c>
      <c r="E259" s="92">
        <f t="shared" si="17"/>
        <v>3.7625197622960301E-2</v>
      </c>
      <c r="F259" s="92">
        <f t="shared" si="17"/>
        <v>0.29057559517029441</v>
      </c>
      <c r="G259" s="92">
        <f t="shared" si="17"/>
        <v>7.8859535994252869E-2</v>
      </c>
      <c r="H259" s="92">
        <f t="shared" si="17"/>
        <v>4.5243750278572997E-2</v>
      </c>
      <c r="I259" s="92">
        <f t="shared" si="17"/>
        <v>6.288423045247829E-2</v>
      </c>
      <c r="J259" s="93">
        <f t="shared" si="17"/>
        <v>4.3074595220692444E-2</v>
      </c>
      <c r="K259" s="94">
        <f t="shared" si="17"/>
        <v>0.14466627027974993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0.26009551440407097</v>
      </c>
      <c r="E260" s="92">
        <f t="shared" si="17"/>
        <v>4.0335717311524764E-2</v>
      </c>
      <c r="F260" s="92">
        <f t="shared" si="17"/>
        <v>0.37771521432269639</v>
      </c>
      <c r="G260" s="92">
        <f t="shared" si="17"/>
        <v>8.9681105917438567E-2</v>
      </c>
      <c r="H260" s="92">
        <f t="shared" si="17"/>
        <v>6.1171385856550797E-2</v>
      </c>
      <c r="I260" s="92">
        <f t="shared" si="17"/>
        <v>7.2810080932978333E-2</v>
      </c>
      <c r="J260" s="93">
        <f t="shared" si="17"/>
        <v>3.7193553505583399E-2</v>
      </c>
      <c r="K260" s="94">
        <f t="shared" si="17"/>
        <v>9.819098125474017E-2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0.23832276838860003</v>
      </c>
      <c r="E261" s="92">
        <f t="shared" si="17"/>
        <v>3.3384159414623082E-2</v>
      </c>
      <c r="F261" s="92">
        <f t="shared" si="17"/>
        <v>0.35579846126340364</v>
      </c>
      <c r="G261" s="92">
        <f t="shared" si="17"/>
        <v>0.10618096507535972</v>
      </c>
      <c r="H261" s="92">
        <f t="shared" si="17"/>
        <v>5.5143051919641493E-2</v>
      </c>
      <c r="I261" s="92">
        <f t="shared" si="17"/>
        <v>8.0607064001616352E-2</v>
      </c>
      <c r="J261" s="93">
        <f t="shared" si="17"/>
        <v>3.569211895338003E-2</v>
      </c>
      <c r="K261" s="94">
        <f t="shared" si="17"/>
        <v>0.13056352993675568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0.18499598074772586</v>
      </c>
      <c r="E262" s="92">
        <f t="shared" si="17"/>
        <v>2.7627760378980369E-2</v>
      </c>
      <c r="F262" s="92">
        <f t="shared" si="17"/>
        <v>0.39857338842477641</v>
      </c>
      <c r="G262" s="92">
        <f t="shared" si="17"/>
        <v>6.3668913954554013E-2</v>
      </c>
      <c r="H262" s="92">
        <f t="shared" si="17"/>
        <v>4.8227961285848553E-2</v>
      </c>
      <c r="I262" s="92">
        <f t="shared" si="17"/>
        <v>0.12734298437006999</v>
      </c>
      <c r="J262" s="93">
        <f t="shared" si="17"/>
        <v>2.8311061138345896E-2</v>
      </c>
      <c r="K262" s="94">
        <f t="shared" si="17"/>
        <v>0.14956301083804477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0.11813420330827631</v>
      </c>
      <c r="E263" s="92">
        <f t="shared" si="17"/>
        <v>1.9995225747264166E-2</v>
      </c>
      <c r="F263" s="92">
        <f t="shared" si="17"/>
        <v>0.5280066090635912</v>
      </c>
      <c r="G263" s="92">
        <f t="shared" si="17"/>
        <v>4.7262761764788483E-2</v>
      </c>
      <c r="H263" s="92">
        <f t="shared" si="17"/>
        <v>4.0215122211508761E-2</v>
      </c>
      <c r="I263" s="92">
        <f t="shared" si="17"/>
        <v>6.4124767138163133E-2</v>
      </c>
      <c r="J263" s="93">
        <f t="shared" si="17"/>
        <v>2.68200668395383E-2</v>
      </c>
      <c r="K263" s="94">
        <f t="shared" si="17"/>
        <v>0.18226131076640797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0.36885270873080311</v>
      </c>
      <c r="E264" s="92">
        <f t="shared" si="17"/>
        <v>3.9743127602189648E-2</v>
      </c>
      <c r="F264" s="92">
        <f t="shared" si="17"/>
        <v>0.17706676960754947</v>
      </c>
      <c r="G264" s="92">
        <f t="shared" si="17"/>
        <v>9.7550867101780001E-2</v>
      </c>
      <c r="H264" s="92">
        <f t="shared" si="17"/>
        <v>6.5236535371377427E-2</v>
      </c>
      <c r="I264" s="92">
        <f t="shared" si="17"/>
        <v>5.4714605875931563E-2</v>
      </c>
      <c r="J264" s="93">
        <f t="shared" si="17"/>
        <v>4.8028628252078938E-2</v>
      </c>
      <c r="K264" s="94">
        <f t="shared" si="17"/>
        <v>0.19683538571036877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0.27585239300166392</v>
      </c>
      <c r="E265" s="92">
        <f t="shared" si="17"/>
        <v>3.589081670862742E-2</v>
      </c>
      <c r="F265" s="92">
        <f t="shared" si="17"/>
        <v>0.28981774941505323</v>
      </c>
      <c r="G265" s="92">
        <f t="shared" si="17"/>
        <v>5.7079753806243264E-2</v>
      </c>
      <c r="H265" s="92">
        <f t="shared" si="17"/>
        <v>4.3305912480463393E-2</v>
      </c>
      <c r="I265" s="92">
        <f t="shared" si="17"/>
        <v>9.4979414510110438E-2</v>
      </c>
      <c r="J265" s="93">
        <f t="shared" si="17"/>
        <v>0</v>
      </c>
      <c r="K265" s="94">
        <f t="shared" si="17"/>
        <v>0.20307396007783834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0.39130185058538725</v>
      </c>
      <c r="E266" s="92">
        <f t="shared" si="17"/>
        <v>4.6934067411876015E-2</v>
      </c>
      <c r="F266" s="92">
        <f t="shared" si="17"/>
        <v>0.11474255261038163</v>
      </c>
      <c r="G266" s="92">
        <f t="shared" si="17"/>
        <v>0.13220543821007155</v>
      </c>
      <c r="H266" s="92">
        <f t="shared" si="17"/>
        <v>6.4136508028934544E-2</v>
      </c>
      <c r="I266" s="92">
        <f t="shared" si="17"/>
        <v>5.7208770519450093E-2</v>
      </c>
      <c r="J266" s="93">
        <f t="shared" si="17"/>
        <v>4.1096831860086183E-2</v>
      </c>
      <c r="K266" s="94">
        <f t="shared" si="17"/>
        <v>0.19347081263389893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0.45264548918681224</v>
      </c>
      <c r="E267" s="92">
        <f t="shared" si="17"/>
        <v>4.9472279587709771E-2</v>
      </c>
      <c r="F267" s="92">
        <f t="shared" si="17"/>
        <v>9.6763220362797372E-2</v>
      </c>
      <c r="G267" s="92">
        <f t="shared" si="17"/>
        <v>0.1016329436598398</v>
      </c>
      <c r="H267" s="92">
        <f t="shared" si="17"/>
        <v>8.1443420305045311E-2</v>
      </c>
      <c r="I267" s="92">
        <f t="shared" si="17"/>
        <v>7.0476051825751992E-2</v>
      </c>
      <c r="J267" s="93">
        <f t="shared" si="17"/>
        <v>4.5137132644698014E-2</v>
      </c>
      <c r="K267" s="94">
        <f t="shared" si="17"/>
        <v>0.14756659507204353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0.34652749890040446</v>
      </c>
      <c r="E268" s="92">
        <f t="shared" si="17"/>
        <v>4.2856224584353807E-2</v>
      </c>
      <c r="F268" s="92">
        <f t="shared" si="17"/>
        <v>0.18351690885049574</v>
      </c>
      <c r="G268" s="92">
        <f t="shared" si="17"/>
        <v>9.6445034982449232E-2</v>
      </c>
      <c r="H268" s="92">
        <f t="shared" si="17"/>
        <v>5.4980328665726913E-2</v>
      </c>
      <c r="I268" s="92">
        <f t="shared" si="17"/>
        <v>8.2955436930942636E-2</v>
      </c>
      <c r="J268" s="93">
        <f t="shared" si="17"/>
        <v>4.0213057153311527E-2</v>
      </c>
      <c r="K268" s="94">
        <f t="shared" si="17"/>
        <v>0.19271856708562721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0.42922103069343837</v>
      </c>
      <c r="E269" s="92">
        <f t="shared" si="17"/>
        <v>5.5844578418686716E-2</v>
      </c>
      <c r="F269" s="92">
        <f t="shared" si="17"/>
        <v>0.13429090410373429</v>
      </c>
      <c r="G269" s="92">
        <f t="shared" si="17"/>
        <v>0.10021866212237955</v>
      </c>
      <c r="H269" s="92">
        <f t="shared" si="17"/>
        <v>6.322281344726928E-2</v>
      </c>
      <c r="I269" s="92">
        <f t="shared" si="17"/>
        <v>6.2441508929804594E-2</v>
      </c>
      <c r="J269" s="93">
        <f t="shared" si="17"/>
        <v>5.0281973896242178E-2</v>
      </c>
      <c r="K269" s="94">
        <f t="shared" si="17"/>
        <v>0.15476050228468718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0.35208539367552522</v>
      </c>
      <c r="E270" s="122">
        <f t="shared" si="17"/>
        <v>4.9921685646012286E-2</v>
      </c>
      <c r="F270" s="122">
        <f t="shared" si="17"/>
        <v>0.18994854766870323</v>
      </c>
      <c r="G270" s="122">
        <f t="shared" si="17"/>
        <v>0.11415255100966019</v>
      </c>
      <c r="H270" s="122">
        <f t="shared" si="17"/>
        <v>6.4146373541533935E-2</v>
      </c>
      <c r="I270" s="122">
        <f t="shared" si="17"/>
        <v>6.0487832095846975E-2</v>
      </c>
      <c r="J270" s="123">
        <f t="shared" si="17"/>
        <v>4.5593586364705195E-2</v>
      </c>
      <c r="K270" s="124">
        <f t="shared" si="17"/>
        <v>0.16925761636271816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0.46042757296652109</v>
      </c>
      <c r="E271" s="127">
        <f t="shared" si="17"/>
        <v>4.5972890102787475E-2</v>
      </c>
      <c r="F271" s="127">
        <f t="shared" si="17"/>
        <v>6.147714927042406E-2</v>
      </c>
      <c r="G271" s="127">
        <f t="shared" si="17"/>
        <v>0.16156130970393565</v>
      </c>
      <c r="H271" s="127">
        <f t="shared" si="17"/>
        <v>5.5182178914445296E-2</v>
      </c>
      <c r="I271" s="127">
        <f t="shared" si="17"/>
        <v>9.2756477794588746E-2</v>
      </c>
      <c r="J271" s="128">
        <f t="shared" si="17"/>
        <v>3.1547584054369956E-2</v>
      </c>
      <c r="K271" s="129">
        <f t="shared" si="17"/>
        <v>0.12262242124729771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平成２９年度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27</v>
      </c>
      <c r="E276" s="148">
        <f t="shared" ref="E276:K276" si="18">RANK(E208,E$208:E$270)</f>
        <v>54</v>
      </c>
      <c r="F276" s="148">
        <f t="shared" si="18"/>
        <v>56</v>
      </c>
      <c r="G276" s="148">
        <f t="shared" si="18"/>
        <v>10</v>
      </c>
      <c r="H276" s="148">
        <f t="shared" si="18"/>
        <v>63</v>
      </c>
      <c r="I276" s="148">
        <f t="shared" si="18"/>
        <v>7</v>
      </c>
      <c r="J276" s="149">
        <f t="shared" si="18"/>
        <v>51</v>
      </c>
      <c r="K276" s="150">
        <f t="shared" si="18"/>
        <v>12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92" si="19">RANK(D209,D$208:D$270)</f>
        <v>10</v>
      </c>
      <c r="E277" s="155">
        <f t="shared" si="19"/>
        <v>21</v>
      </c>
      <c r="F277" s="155">
        <f t="shared" si="19"/>
        <v>58</v>
      </c>
      <c r="G277" s="155">
        <f t="shared" si="19"/>
        <v>12</v>
      </c>
      <c r="H277" s="155">
        <f t="shared" si="19"/>
        <v>38</v>
      </c>
      <c r="I277" s="155">
        <f t="shared" si="19"/>
        <v>11</v>
      </c>
      <c r="J277" s="156">
        <f t="shared" si="19"/>
        <v>53</v>
      </c>
      <c r="K277" s="157">
        <f t="shared" si="19"/>
        <v>52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si="19"/>
        <v>23</v>
      </c>
      <c r="E278" s="155">
        <f t="shared" si="19"/>
        <v>17</v>
      </c>
      <c r="F278" s="155">
        <f t="shared" si="19"/>
        <v>38</v>
      </c>
      <c r="G278" s="155">
        <f t="shared" si="19"/>
        <v>20</v>
      </c>
      <c r="H278" s="155">
        <f t="shared" si="19"/>
        <v>18</v>
      </c>
      <c r="I278" s="155">
        <f t="shared" si="19"/>
        <v>60</v>
      </c>
      <c r="J278" s="156">
        <f t="shared" si="19"/>
        <v>57</v>
      </c>
      <c r="K278" s="157">
        <f t="shared" si="19"/>
        <v>26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si="19"/>
        <v>22</v>
      </c>
      <c r="E279" s="155">
        <f t="shared" si="19"/>
        <v>45</v>
      </c>
      <c r="F279" s="155">
        <f t="shared" si="19"/>
        <v>55</v>
      </c>
      <c r="G279" s="155">
        <f t="shared" si="19"/>
        <v>4</v>
      </c>
      <c r="H279" s="155">
        <f t="shared" si="19"/>
        <v>53</v>
      </c>
      <c r="I279" s="155">
        <f t="shared" si="19"/>
        <v>13</v>
      </c>
      <c r="J279" s="156">
        <f t="shared" si="19"/>
        <v>56</v>
      </c>
      <c r="K279" s="157">
        <f t="shared" si="19"/>
        <v>24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si="19"/>
        <v>42</v>
      </c>
      <c r="E280" s="155">
        <f t="shared" si="19"/>
        <v>22</v>
      </c>
      <c r="F280" s="155">
        <f t="shared" si="19"/>
        <v>17</v>
      </c>
      <c r="G280" s="155">
        <f t="shared" si="19"/>
        <v>26</v>
      </c>
      <c r="H280" s="155">
        <f t="shared" si="19"/>
        <v>19</v>
      </c>
      <c r="I280" s="155">
        <f t="shared" si="19"/>
        <v>33</v>
      </c>
      <c r="J280" s="156">
        <f t="shared" si="19"/>
        <v>16</v>
      </c>
      <c r="K280" s="157">
        <f t="shared" si="19"/>
        <v>55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si="19"/>
        <v>57</v>
      </c>
      <c r="E281" s="155">
        <f t="shared" si="19"/>
        <v>59</v>
      </c>
      <c r="F281" s="155">
        <f t="shared" si="19"/>
        <v>9</v>
      </c>
      <c r="G281" s="155">
        <f t="shared" si="19"/>
        <v>49</v>
      </c>
      <c r="H281" s="155">
        <f t="shared" si="19"/>
        <v>5</v>
      </c>
      <c r="I281" s="155">
        <f t="shared" si="19"/>
        <v>38</v>
      </c>
      <c r="J281" s="156">
        <f t="shared" si="19"/>
        <v>48</v>
      </c>
      <c r="K281" s="157">
        <f t="shared" si="19"/>
        <v>7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si="19"/>
        <v>6</v>
      </c>
      <c r="E282" s="155">
        <f t="shared" si="19"/>
        <v>13</v>
      </c>
      <c r="F282" s="155">
        <f t="shared" si="19"/>
        <v>57</v>
      </c>
      <c r="G282" s="155">
        <f t="shared" si="19"/>
        <v>11</v>
      </c>
      <c r="H282" s="155">
        <f t="shared" si="19"/>
        <v>22</v>
      </c>
      <c r="I282" s="155">
        <f t="shared" si="19"/>
        <v>58</v>
      </c>
      <c r="J282" s="156">
        <f t="shared" si="19"/>
        <v>52</v>
      </c>
      <c r="K282" s="157">
        <f t="shared" si="19"/>
        <v>39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si="19"/>
        <v>52</v>
      </c>
      <c r="E283" s="155">
        <f t="shared" si="19"/>
        <v>57</v>
      </c>
      <c r="F283" s="155">
        <f t="shared" si="19"/>
        <v>30</v>
      </c>
      <c r="G283" s="155">
        <f t="shared" si="19"/>
        <v>16</v>
      </c>
      <c r="H283" s="155">
        <f t="shared" si="19"/>
        <v>55</v>
      </c>
      <c r="I283" s="155">
        <f t="shared" si="19"/>
        <v>4</v>
      </c>
      <c r="J283" s="156">
        <f t="shared" si="19"/>
        <v>43</v>
      </c>
      <c r="K283" s="157">
        <f t="shared" si="19"/>
        <v>17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si="19"/>
        <v>47</v>
      </c>
      <c r="E284" s="155">
        <f t="shared" si="19"/>
        <v>42</v>
      </c>
      <c r="F284" s="155">
        <f t="shared" si="19"/>
        <v>19</v>
      </c>
      <c r="G284" s="155">
        <f t="shared" si="19"/>
        <v>42</v>
      </c>
      <c r="H284" s="155">
        <f t="shared" si="19"/>
        <v>45</v>
      </c>
      <c r="I284" s="155">
        <f t="shared" si="19"/>
        <v>19</v>
      </c>
      <c r="J284" s="156">
        <f t="shared" si="19"/>
        <v>39</v>
      </c>
      <c r="K284" s="157">
        <f t="shared" si="19"/>
        <v>6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si="19"/>
        <v>43</v>
      </c>
      <c r="E285" s="155">
        <f t="shared" si="19"/>
        <v>41</v>
      </c>
      <c r="F285" s="155">
        <f t="shared" si="19"/>
        <v>23</v>
      </c>
      <c r="G285" s="155">
        <f t="shared" si="19"/>
        <v>32</v>
      </c>
      <c r="H285" s="155">
        <f t="shared" si="19"/>
        <v>15</v>
      </c>
      <c r="I285" s="155">
        <f t="shared" si="19"/>
        <v>34</v>
      </c>
      <c r="J285" s="156">
        <f t="shared" si="19"/>
        <v>34</v>
      </c>
      <c r="K285" s="157">
        <f t="shared" si="19"/>
        <v>18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si="19"/>
        <v>32</v>
      </c>
      <c r="E286" s="155">
        <f t="shared" si="19"/>
        <v>26</v>
      </c>
      <c r="F286" s="155">
        <f t="shared" si="19"/>
        <v>44</v>
      </c>
      <c r="G286" s="155">
        <f t="shared" si="19"/>
        <v>15</v>
      </c>
      <c r="H286" s="155">
        <f t="shared" si="19"/>
        <v>6</v>
      </c>
      <c r="I286" s="155">
        <f t="shared" si="19"/>
        <v>26</v>
      </c>
      <c r="J286" s="156">
        <f t="shared" si="19"/>
        <v>29</v>
      </c>
      <c r="K286" s="157">
        <f t="shared" si="19"/>
        <v>23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si="19"/>
        <v>40</v>
      </c>
      <c r="E287" s="155">
        <f t="shared" si="19"/>
        <v>25</v>
      </c>
      <c r="F287" s="155">
        <f t="shared" si="19"/>
        <v>26</v>
      </c>
      <c r="G287" s="155">
        <f t="shared" si="19"/>
        <v>1</v>
      </c>
      <c r="H287" s="155">
        <f t="shared" si="19"/>
        <v>14</v>
      </c>
      <c r="I287" s="155">
        <f t="shared" si="19"/>
        <v>28</v>
      </c>
      <c r="J287" s="156">
        <f t="shared" si="19"/>
        <v>7</v>
      </c>
      <c r="K287" s="157">
        <f t="shared" si="19"/>
        <v>53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si="19"/>
        <v>12</v>
      </c>
      <c r="E288" s="155">
        <f t="shared" si="19"/>
        <v>2</v>
      </c>
      <c r="F288" s="155">
        <f t="shared" si="19"/>
        <v>49</v>
      </c>
      <c r="G288" s="155">
        <f t="shared" si="19"/>
        <v>30</v>
      </c>
      <c r="H288" s="155">
        <f t="shared" si="19"/>
        <v>24</v>
      </c>
      <c r="I288" s="155">
        <f t="shared" si="19"/>
        <v>49</v>
      </c>
      <c r="J288" s="156">
        <f t="shared" si="19"/>
        <v>36</v>
      </c>
      <c r="K288" s="157">
        <f t="shared" si="19"/>
        <v>32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si="19"/>
        <v>34</v>
      </c>
      <c r="E289" s="155">
        <f t="shared" si="19"/>
        <v>29</v>
      </c>
      <c r="F289" s="155">
        <f t="shared" si="19"/>
        <v>29</v>
      </c>
      <c r="G289" s="155">
        <f t="shared" si="19"/>
        <v>39</v>
      </c>
      <c r="H289" s="155">
        <f t="shared" si="19"/>
        <v>26</v>
      </c>
      <c r="I289" s="155">
        <f t="shared" si="19"/>
        <v>16</v>
      </c>
      <c r="J289" s="156">
        <f t="shared" si="19"/>
        <v>25</v>
      </c>
      <c r="K289" s="157">
        <f t="shared" si="19"/>
        <v>22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si="19"/>
        <v>38</v>
      </c>
      <c r="E290" s="162">
        <f t="shared" si="19"/>
        <v>31</v>
      </c>
      <c r="F290" s="162">
        <f t="shared" si="19"/>
        <v>18</v>
      </c>
      <c r="G290" s="162">
        <f t="shared" si="19"/>
        <v>38</v>
      </c>
      <c r="H290" s="162">
        <f t="shared" si="19"/>
        <v>30</v>
      </c>
      <c r="I290" s="162">
        <f t="shared" si="19"/>
        <v>47</v>
      </c>
      <c r="J290" s="163">
        <f t="shared" si="19"/>
        <v>9</v>
      </c>
      <c r="K290" s="164">
        <f t="shared" si="19"/>
        <v>40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si="19"/>
        <v>45</v>
      </c>
      <c r="E291" s="155">
        <f t="shared" si="19"/>
        <v>35</v>
      </c>
      <c r="F291" s="155">
        <f t="shared" si="19"/>
        <v>24</v>
      </c>
      <c r="G291" s="155">
        <f t="shared" si="19"/>
        <v>23</v>
      </c>
      <c r="H291" s="155">
        <f t="shared" si="19"/>
        <v>11</v>
      </c>
      <c r="I291" s="155">
        <f t="shared" si="19"/>
        <v>50</v>
      </c>
      <c r="J291" s="156">
        <f t="shared" si="19"/>
        <v>55</v>
      </c>
      <c r="K291" s="157">
        <f t="shared" si="19"/>
        <v>16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si="19"/>
        <v>13</v>
      </c>
      <c r="E292" s="162">
        <f t="shared" si="19"/>
        <v>7</v>
      </c>
      <c r="F292" s="162">
        <f t="shared" si="19"/>
        <v>48</v>
      </c>
      <c r="G292" s="162">
        <f t="shared" si="19"/>
        <v>24</v>
      </c>
      <c r="H292" s="162">
        <f t="shared" si="19"/>
        <v>16</v>
      </c>
      <c r="I292" s="162">
        <f t="shared" si="19"/>
        <v>12</v>
      </c>
      <c r="J292" s="163">
        <f t="shared" si="19"/>
        <v>22</v>
      </c>
      <c r="K292" s="164">
        <f t="shared" si="19"/>
        <v>58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308" si="20">RANK(D225,D$208:D$270)</f>
        <v>11</v>
      </c>
      <c r="E293" s="155">
        <f t="shared" si="20"/>
        <v>16</v>
      </c>
      <c r="F293" s="155">
        <f t="shared" si="20"/>
        <v>50</v>
      </c>
      <c r="G293" s="155">
        <f t="shared" si="20"/>
        <v>5</v>
      </c>
      <c r="H293" s="155">
        <f t="shared" si="20"/>
        <v>37</v>
      </c>
      <c r="I293" s="155">
        <f t="shared" si="20"/>
        <v>27</v>
      </c>
      <c r="J293" s="156">
        <f t="shared" si="20"/>
        <v>14</v>
      </c>
      <c r="K293" s="157">
        <f t="shared" si="20"/>
        <v>57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si="20"/>
        <v>19</v>
      </c>
      <c r="E294" s="155">
        <f t="shared" si="20"/>
        <v>19</v>
      </c>
      <c r="F294" s="155">
        <f t="shared" si="20"/>
        <v>53</v>
      </c>
      <c r="G294" s="155">
        <f t="shared" si="20"/>
        <v>6</v>
      </c>
      <c r="H294" s="155">
        <f t="shared" si="20"/>
        <v>33</v>
      </c>
      <c r="I294" s="155">
        <f t="shared" si="20"/>
        <v>15</v>
      </c>
      <c r="J294" s="156">
        <f t="shared" si="20"/>
        <v>38</v>
      </c>
      <c r="K294" s="157">
        <f t="shared" si="20"/>
        <v>42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si="20"/>
        <v>17</v>
      </c>
      <c r="E295" s="155">
        <f t="shared" si="20"/>
        <v>40</v>
      </c>
      <c r="F295" s="155">
        <f t="shared" si="20"/>
        <v>45</v>
      </c>
      <c r="G295" s="155">
        <f t="shared" si="20"/>
        <v>2</v>
      </c>
      <c r="H295" s="155">
        <f t="shared" si="20"/>
        <v>51</v>
      </c>
      <c r="I295" s="155">
        <f t="shared" si="20"/>
        <v>37</v>
      </c>
      <c r="J295" s="156">
        <f t="shared" si="20"/>
        <v>26</v>
      </c>
      <c r="K295" s="157">
        <f t="shared" si="20"/>
        <v>51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si="20"/>
        <v>5</v>
      </c>
      <c r="E296" s="155">
        <f t="shared" si="20"/>
        <v>44</v>
      </c>
      <c r="F296" s="155">
        <f t="shared" si="20"/>
        <v>63</v>
      </c>
      <c r="G296" s="155">
        <f t="shared" si="20"/>
        <v>13</v>
      </c>
      <c r="H296" s="155">
        <f t="shared" si="20"/>
        <v>57</v>
      </c>
      <c r="I296" s="155">
        <f t="shared" si="20"/>
        <v>62</v>
      </c>
      <c r="J296" s="156">
        <f t="shared" si="20"/>
        <v>59</v>
      </c>
      <c r="K296" s="157">
        <f t="shared" si="20"/>
        <v>11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si="20"/>
        <v>7</v>
      </c>
      <c r="E297" s="155">
        <f t="shared" si="20"/>
        <v>6</v>
      </c>
      <c r="F297" s="155">
        <f t="shared" si="20"/>
        <v>51</v>
      </c>
      <c r="G297" s="155">
        <f t="shared" si="20"/>
        <v>22</v>
      </c>
      <c r="H297" s="155">
        <f t="shared" si="20"/>
        <v>25</v>
      </c>
      <c r="I297" s="155">
        <f t="shared" si="20"/>
        <v>42</v>
      </c>
      <c r="J297" s="156">
        <f t="shared" si="20"/>
        <v>32</v>
      </c>
      <c r="K297" s="157">
        <f t="shared" si="20"/>
        <v>56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si="20"/>
        <v>4</v>
      </c>
      <c r="E298" s="155">
        <f t="shared" si="20"/>
        <v>20</v>
      </c>
      <c r="F298" s="155">
        <f t="shared" si="20"/>
        <v>59</v>
      </c>
      <c r="G298" s="155">
        <f t="shared" si="20"/>
        <v>7</v>
      </c>
      <c r="H298" s="155">
        <f t="shared" si="20"/>
        <v>27</v>
      </c>
      <c r="I298" s="155">
        <f t="shared" si="20"/>
        <v>52</v>
      </c>
      <c r="J298" s="156">
        <f t="shared" si="20"/>
        <v>58</v>
      </c>
      <c r="K298" s="157">
        <f t="shared" si="20"/>
        <v>48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si="20"/>
        <v>18</v>
      </c>
      <c r="E299" s="155">
        <f t="shared" si="20"/>
        <v>43</v>
      </c>
      <c r="F299" s="155">
        <f t="shared" si="20"/>
        <v>41</v>
      </c>
      <c r="G299" s="155">
        <f t="shared" si="20"/>
        <v>18</v>
      </c>
      <c r="H299" s="155">
        <f t="shared" si="20"/>
        <v>13</v>
      </c>
      <c r="I299" s="155">
        <f t="shared" si="20"/>
        <v>22</v>
      </c>
      <c r="J299" s="156">
        <f t="shared" si="20"/>
        <v>31</v>
      </c>
      <c r="K299" s="157">
        <f t="shared" si="20"/>
        <v>47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si="20"/>
        <v>3</v>
      </c>
      <c r="E300" s="155">
        <f t="shared" si="20"/>
        <v>33</v>
      </c>
      <c r="F300" s="155">
        <f t="shared" si="20"/>
        <v>60</v>
      </c>
      <c r="G300" s="155">
        <f t="shared" si="20"/>
        <v>19</v>
      </c>
      <c r="H300" s="155">
        <f t="shared" si="20"/>
        <v>36</v>
      </c>
      <c r="I300" s="155">
        <f t="shared" si="20"/>
        <v>32</v>
      </c>
      <c r="J300" s="156">
        <f t="shared" si="20"/>
        <v>59</v>
      </c>
      <c r="K300" s="157">
        <f t="shared" si="20"/>
        <v>44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si="20"/>
        <v>37</v>
      </c>
      <c r="E301" s="167">
        <f t="shared" si="20"/>
        <v>47</v>
      </c>
      <c r="F301" s="167">
        <f t="shared" si="20"/>
        <v>52</v>
      </c>
      <c r="G301" s="167">
        <f t="shared" si="20"/>
        <v>8</v>
      </c>
      <c r="H301" s="167">
        <f t="shared" si="20"/>
        <v>44</v>
      </c>
      <c r="I301" s="167">
        <f t="shared" si="20"/>
        <v>6</v>
      </c>
      <c r="J301" s="168">
        <f t="shared" si="20"/>
        <v>47</v>
      </c>
      <c r="K301" s="169">
        <f t="shared" si="20"/>
        <v>15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si="20"/>
        <v>44</v>
      </c>
      <c r="E302" s="155">
        <f t="shared" si="20"/>
        <v>46</v>
      </c>
      <c r="F302" s="155">
        <f t="shared" si="20"/>
        <v>39</v>
      </c>
      <c r="G302" s="155">
        <f t="shared" si="20"/>
        <v>34</v>
      </c>
      <c r="H302" s="155">
        <f t="shared" si="20"/>
        <v>49</v>
      </c>
      <c r="I302" s="155">
        <f t="shared" si="20"/>
        <v>3</v>
      </c>
      <c r="J302" s="156">
        <f t="shared" si="20"/>
        <v>20</v>
      </c>
      <c r="K302" s="157">
        <f t="shared" si="20"/>
        <v>37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si="20"/>
        <v>31</v>
      </c>
      <c r="E303" s="155">
        <f t="shared" si="20"/>
        <v>32</v>
      </c>
      <c r="F303" s="155">
        <f t="shared" si="20"/>
        <v>33</v>
      </c>
      <c r="G303" s="155">
        <f t="shared" si="20"/>
        <v>35</v>
      </c>
      <c r="H303" s="155">
        <f t="shared" si="20"/>
        <v>29</v>
      </c>
      <c r="I303" s="155">
        <f t="shared" si="20"/>
        <v>45</v>
      </c>
      <c r="J303" s="156">
        <f t="shared" si="20"/>
        <v>45</v>
      </c>
      <c r="K303" s="157">
        <f t="shared" si="20"/>
        <v>14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si="20"/>
        <v>20</v>
      </c>
      <c r="E304" s="174">
        <f t="shared" si="20"/>
        <v>12</v>
      </c>
      <c r="F304" s="174">
        <f t="shared" si="20"/>
        <v>34</v>
      </c>
      <c r="G304" s="174">
        <f t="shared" si="20"/>
        <v>25</v>
      </c>
      <c r="H304" s="174">
        <f t="shared" si="20"/>
        <v>32</v>
      </c>
      <c r="I304" s="174">
        <f t="shared" si="20"/>
        <v>21</v>
      </c>
      <c r="J304" s="175">
        <f t="shared" si="20"/>
        <v>15</v>
      </c>
      <c r="K304" s="176">
        <f t="shared" si="20"/>
        <v>54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si="20"/>
        <v>2</v>
      </c>
      <c r="E305" s="155">
        <f t="shared" si="20"/>
        <v>28</v>
      </c>
      <c r="F305" s="155">
        <f t="shared" si="20"/>
        <v>62</v>
      </c>
      <c r="G305" s="155">
        <f t="shared" si="20"/>
        <v>9</v>
      </c>
      <c r="H305" s="155">
        <f t="shared" si="20"/>
        <v>56</v>
      </c>
      <c r="I305" s="155">
        <f t="shared" si="20"/>
        <v>63</v>
      </c>
      <c r="J305" s="156">
        <f t="shared" si="20"/>
        <v>59</v>
      </c>
      <c r="K305" s="157">
        <f t="shared" si="20"/>
        <v>20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si="20"/>
        <v>25</v>
      </c>
      <c r="E306" s="155">
        <f t="shared" si="20"/>
        <v>38</v>
      </c>
      <c r="F306" s="155">
        <f t="shared" si="20"/>
        <v>35</v>
      </c>
      <c r="G306" s="155">
        <f t="shared" si="20"/>
        <v>3</v>
      </c>
      <c r="H306" s="155">
        <f t="shared" si="20"/>
        <v>28</v>
      </c>
      <c r="I306" s="155">
        <f t="shared" si="20"/>
        <v>29</v>
      </c>
      <c r="J306" s="156">
        <f t="shared" si="20"/>
        <v>42</v>
      </c>
      <c r="K306" s="157">
        <f t="shared" si="20"/>
        <v>60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si="20"/>
        <v>26</v>
      </c>
      <c r="E307" s="155">
        <f t="shared" si="20"/>
        <v>36</v>
      </c>
      <c r="F307" s="155">
        <f t="shared" si="20"/>
        <v>54</v>
      </c>
      <c r="G307" s="155">
        <f t="shared" si="20"/>
        <v>14</v>
      </c>
      <c r="H307" s="155">
        <f t="shared" si="20"/>
        <v>48</v>
      </c>
      <c r="I307" s="155">
        <f t="shared" si="20"/>
        <v>31</v>
      </c>
      <c r="J307" s="156">
        <f t="shared" si="20"/>
        <v>54</v>
      </c>
      <c r="K307" s="157">
        <f t="shared" si="20"/>
        <v>2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si="20"/>
        <v>33</v>
      </c>
      <c r="E308" s="181">
        <f t="shared" si="20"/>
        <v>34</v>
      </c>
      <c r="F308" s="181">
        <f t="shared" si="20"/>
        <v>28</v>
      </c>
      <c r="G308" s="181">
        <f t="shared" si="20"/>
        <v>37</v>
      </c>
      <c r="H308" s="181">
        <f t="shared" si="20"/>
        <v>50</v>
      </c>
      <c r="I308" s="181">
        <f t="shared" si="20"/>
        <v>59</v>
      </c>
      <c r="J308" s="182">
        <f t="shared" si="20"/>
        <v>11</v>
      </c>
      <c r="K308" s="183">
        <f t="shared" si="20"/>
        <v>4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24" si="21">RANK(D241,D$208:D$270)</f>
        <v>24</v>
      </c>
      <c r="E309" s="155">
        <f t="shared" si="21"/>
        <v>14</v>
      </c>
      <c r="F309" s="155">
        <f t="shared" si="21"/>
        <v>36</v>
      </c>
      <c r="G309" s="155">
        <f t="shared" si="21"/>
        <v>27</v>
      </c>
      <c r="H309" s="155">
        <f t="shared" si="21"/>
        <v>21</v>
      </c>
      <c r="I309" s="155">
        <f t="shared" si="21"/>
        <v>40</v>
      </c>
      <c r="J309" s="156">
        <f t="shared" si="21"/>
        <v>8</v>
      </c>
      <c r="K309" s="157">
        <f t="shared" si="21"/>
        <v>41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si="21"/>
        <v>51</v>
      </c>
      <c r="E310" s="155">
        <f t="shared" si="21"/>
        <v>37</v>
      </c>
      <c r="F310" s="155">
        <f t="shared" si="21"/>
        <v>22</v>
      </c>
      <c r="G310" s="155">
        <f t="shared" si="21"/>
        <v>17</v>
      </c>
      <c r="H310" s="155">
        <f t="shared" si="21"/>
        <v>52</v>
      </c>
      <c r="I310" s="155">
        <f t="shared" si="21"/>
        <v>23</v>
      </c>
      <c r="J310" s="156">
        <f t="shared" si="21"/>
        <v>24</v>
      </c>
      <c r="K310" s="157">
        <f t="shared" si="21"/>
        <v>10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si="21"/>
        <v>16</v>
      </c>
      <c r="E311" s="181">
        <f t="shared" si="21"/>
        <v>18</v>
      </c>
      <c r="F311" s="181">
        <f t="shared" si="21"/>
        <v>42</v>
      </c>
      <c r="G311" s="181">
        <f t="shared" si="21"/>
        <v>29</v>
      </c>
      <c r="H311" s="181">
        <f t="shared" si="21"/>
        <v>31</v>
      </c>
      <c r="I311" s="181">
        <f t="shared" si="21"/>
        <v>54</v>
      </c>
      <c r="J311" s="182">
        <f t="shared" si="21"/>
        <v>23</v>
      </c>
      <c r="K311" s="183">
        <f t="shared" si="21"/>
        <v>27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si="21"/>
        <v>28</v>
      </c>
      <c r="E312" s="181">
        <f t="shared" si="21"/>
        <v>24</v>
      </c>
      <c r="F312" s="181">
        <f t="shared" si="21"/>
        <v>43</v>
      </c>
      <c r="G312" s="181">
        <f t="shared" si="21"/>
        <v>33</v>
      </c>
      <c r="H312" s="181">
        <f t="shared" si="21"/>
        <v>35</v>
      </c>
      <c r="I312" s="181">
        <f t="shared" si="21"/>
        <v>17</v>
      </c>
      <c r="J312" s="182">
        <f t="shared" si="21"/>
        <v>37</v>
      </c>
      <c r="K312" s="183">
        <f t="shared" si="21"/>
        <v>19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si="21"/>
        <v>50</v>
      </c>
      <c r="E313" s="155">
        <f t="shared" si="21"/>
        <v>53</v>
      </c>
      <c r="F313" s="155">
        <f t="shared" si="21"/>
        <v>46</v>
      </c>
      <c r="G313" s="155">
        <f t="shared" si="21"/>
        <v>31</v>
      </c>
      <c r="H313" s="155">
        <f t="shared" si="21"/>
        <v>46</v>
      </c>
      <c r="I313" s="155">
        <f t="shared" si="21"/>
        <v>1</v>
      </c>
      <c r="J313" s="156">
        <f t="shared" si="21"/>
        <v>46</v>
      </c>
      <c r="K313" s="157">
        <f t="shared" si="21"/>
        <v>35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si="21"/>
        <v>36</v>
      </c>
      <c r="E314" s="155">
        <f t="shared" si="21"/>
        <v>52</v>
      </c>
      <c r="F314" s="155">
        <f t="shared" si="21"/>
        <v>32</v>
      </c>
      <c r="G314" s="155">
        <f t="shared" si="21"/>
        <v>21</v>
      </c>
      <c r="H314" s="155">
        <f t="shared" si="21"/>
        <v>20</v>
      </c>
      <c r="I314" s="155">
        <f t="shared" si="21"/>
        <v>9</v>
      </c>
      <c r="J314" s="156">
        <f t="shared" si="21"/>
        <v>30</v>
      </c>
      <c r="K314" s="157">
        <f t="shared" si="21"/>
        <v>38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si="21"/>
        <v>14</v>
      </c>
      <c r="E315" s="188">
        <f t="shared" si="21"/>
        <v>23</v>
      </c>
      <c r="F315" s="188">
        <f t="shared" si="21"/>
        <v>37</v>
      </c>
      <c r="G315" s="188">
        <f t="shared" si="21"/>
        <v>41</v>
      </c>
      <c r="H315" s="188">
        <f t="shared" si="21"/>
        <v>42</v>
      </c>
      <c r="I315" s="188">
        <f t="shared" si="21"/>
        <v>10</v>
      </c>
      <c r="J315" s="189">
        <f t="shared" si="21"/>
        <v>21</v>
      </c>
      <c r="K315" s="190">
        <f t="shared" si="21"/>
        <v>50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si="21"/>
        <v>9</v>
      </c>
      <c r="E316" s="195">
        <f t="shared" si="21"/>
        <v>1</v>
      </c>
      <c r="F316" s="195">
        <f t="shared" si="21"/>
        <v>40</v>
      </c>
      <c r="G316" s="195">
        <f t="shared" si="21"/>
        <v>40</v>
      </c>
      <c r="H316" s="195">
        <f t="shared" si="21"/>
        <v>3</v>
      </c>
      <c r="I316" s="195">
        <f t="shared" si="21"/>
        <v>41</v>
      </c>
      <c r="J316" s="196">
        <f t="shared" si="21"/>
        <v>4</v>
      </c>
      <c r="K316" s="197">
        <f t="shared" si="21"/>
        <v>59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si="21"/>
        <v>1</v>
      </c>
      <c r="E317" s="155">
        <f t="shared" si="21"/>
        <v>3</v>
      </c>
      <c r="F317" s="155">
        <f t="shared" si="21"/>
        <v>61</v>
      </c>
      <c r="G317" s="155">
        <f t="shared" si="21"/>
        <v>55</v>
      </c>
      <c r="H317" s="155">
        <f t="shared" si="21"/>
        <v>47</v>
      </c>
      <c r="I317" s="155">
        <f t="shared" si="21"/>
        <v>51</v>
      </c>
      <c r="J317" s="156">
        <f t="shared" si="21"/>
        <v>59</v>
      </c>
      <c r="K317" s="157">
        <f t="shared" si="21"/>
        <v>28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si="21"/>
        <v>48</v>
      </c>
      <c r="E318" s="155">
        <f t="shared" si="21"/>
        <v>4</v>
      </c>
      <c r="F318" s="155">
        <f t="shared" si="21"/>
        <v>10</v>
      </c>
      <c r="G318" s="155">
        <f t="shared" si="21"/>
        <v>47</v>
      </c>
      <c r="H318" s="155">
        <f t="shared" si="21"/>
        <v>4</v>
      </c>
      <c r="I318" s="155">
        <f t="shared" si="21"/>
        <v>39</v>
      </c>
      <c r="J318" s="156">
        <f t="shared" si="21"/>
        <v>10</v>
      </c>
      <c r="K318" s="157">
        <f t="shared" si="21"/>
        <v>45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si="21"/>
        <v>55</v>
      </c>
      <c r="E319" s="155">
        <f t="shared" si="21"/>
        <v>49</v>
      </c>
      <c r="F319" s="155">
        <f t="shared" si="21"/>
        <v>8</v>
      </c>
      <c r="G319" s="155">
        <f t="shared" si="21"/>
        <v>57</v>
      </c>
      <c r="H319" s="155">
        <f t="shared" si="21"/>
        <v>43</v>
      </c>
      <c r="I319" s="155">
        <f t="shared" si="21"/>
        <v>55</v>
      </c>
      <c r="J319" s="156">
        <f t="shared" si="21"/>
        <v>17</v>
      </c>
      <c r="K319" s="157">
        <f t="shared" si="21"/>
        <v>25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si="21"/>
        <v>8</v>
      </c>
      <c r="E320" s="155">
        <f t="shared" si="21"/>
        <v>9</v>
      </c>
      <c r="F320" s="155">
        <f t="shared" si="21"/>
        <v>47</v>
      </c>
      <c r="G320" s="155">
        <f t="shared" si="21"/>
        <v>43</v>
      </c>
      <c r="H320" s="155">
        <f t="shared" si="21"/>
        <v>7</v>
      </c>
      <c r="I320" s="155">
        <f t="shared" si="21"/>
        <v>57</v>
      </c>
      <c r="J320" s="156">
        <f t="shared" si="21"/>
        <v>19</v>
      </c>
      <c r="K320" s="157">
        <f t="shared" si="21"/>
        <v>34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si="21"/>
        <v>30</v>
      </c>
      <c r="E321" s="155">
        <f t="shared" si="21"/>
        <v>30</v>
      </c>
      <c r="F321" s="155">
        <f t="shared" si="21"/>
        <v>25</v>
      </c>
      <c r="G321" s="155">
        <f t="shared" si="21"/>
        <v>45</v>
      </c>
      <c r="H321" s="155">
        <f t="shared" si="21"/>
        <v>23</v>
      </c>
      <c r="I321" s="155">
        <f t="shared" si="21"/>
        <v>25</v>
      </c>
      <c r="J321" s="156">
        <f t="shared" si="21"/>
        <v>5</v>
      </c>
      <c r="K321" s="157">
        <f t="shared" si="21"/>
        <v>29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si="21"/>
        <v>35</v>
      </c>
      <c r="E322" s="155">
        <f t="shared" si="21"/>
        <v>10</v>
      </c>
      <c r="F322" s="155">
        <f t="shared" si="21"/>
        <v>14</v>
      </c>
      <c r="G322" s="155">
        <f t="shared" si="21"/>
        <v>46</v>
      </c>
      <c r="H322" s="155">
        <f t="shared" si="21"/>
        <v>2</v>
      </c>
      <c r="I322" s="155">
        <f t="shared" si="21"/>
        <v>18</v>
      </c>
      <c r="J322" s="156">
        <f t="shared" si="21"/>
        <v>1</v>
      </c>
      <c r="K322" s="157">
        <f t="shared" si="21"/>
        <v>62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si="21"/>
        <v>15</v>
      </c>
      <c r="E323" s="155">
        <f t="shared" si="21"/>
        <v>8</v>
      </c>
      <c r="F323" s="155">
        <f t="shared" si="21"/>
        <v>20</v>
      </c>
      <c r="G323" s="155">
        <f t="shared" si="21"/>
        <v>60</v>
      </c>
      <c r="H323" s="155">
        <f t="shared" si="21"/>
        <v>40</v>
      </c>
      <c r="I323" s="155">
        <f t="shared" si="21"/>
        <v>35</v>
      </c>
      <c r="J323" s="156">
        <f t="shared" si="21"/>
        <v>2</v>
      </c>
      <c r="K323" s="157">
        <f t="shared" si="21"/>
        <v>43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si="21"/>
        <v>39</v>
      </c>
      <c r="E324" s="155">
        <f t="shared" si="21"/>
        <v>50</v>
      </c>
      <c r="F324" s="155">
        <f t="shared" si="21"/>
        <v>16</v>
      </c>
      <c r="G324" s="155">
        <f t="shared" si="21"/>
        <v>56</v>
      </c>
      <c r="H324" s="155">
        <f t="shared" si="21"/>
        <v>54</v>
      </c>
      <c r="I324" s="155">
        <f t="shared" si="21"/>
        <v>61</v>
      </c>
      <c r="J324" s="156">
        <f t="shared" si="21"/>
        <v>35</v>
      </c>
      <c r="K324" s="157">
        <f t="shared" si="21"/>
        <v>1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38" si="22">RANK(D257,D$208:D$270)</f>
        <v>56</v>
      </c>
      <c r="E325" s="155">
        <f t="shared" si="22"/>
        <v>61</v>
      </c>
      <c r="F325" s="155">
        <f t="shared" si="22"/>
        <v>11</v>
      </c>
      <c r="G325" s="155">
        <f t="shared" si="22"/>
        <v>28</v>
      </c>
      <c r="H325" s="155">
        <f t="shared" si="22"/>
        <v>59</v>
      </c>
      <c r="I325" s="155">
        <f t="shared" si="22"/>
        <v>2</v>
      </c>
      <c r="J325" s="156">
        <f t="shared" si="22"/>
        <v>33</v>
      </c>
      <c r="K325" s="157">
        <f t="shared" si="22"/>
        <v>63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si="22"/>
        <v>60</v>
      </c>
      <c r="E326" s="155">
        <f t="shared" si="22"/>
        <v>60</v>
      </c>
      <c r="F326" s="155">
        <f t="shared" si="22"/>
        <v>5</v>
      </c>
      <c r="G326" s="155">
        <f t="shared" si="22"/>
        <v>59</v>
      </c>
      <c r="H326" s="155">
        <f t="shared" si="22"/>
        <v>34</v>
      </c>
      <c r="I326" s="155">
        <f t="shared" si="22"/>
        <v>8</v>
      </c>
      <c r="J326" s="156">
        <f t="shared" si="22"/>
        <v>41</v>
      </c>
      <c r="K326" s="157">
        <f t="shared" si="22"/>
        <v>49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si="22"/>
        <v>54</v>
      </c>
      <c r="E327" s="155">
        <f t="shared" si="22"/>
        <v>55</v>
      </c>
      <c r="F327" s="155">
        <f t="shared" si="22"/>
        <v>6</v>
      </c>
      <c r="G327" s="155">
        <f t="shared" si="22"/>
        <v>58</v>
      </c>
      <c r="H327" s="155">
        <f t="shared" si="22"/>
        <v>60</v>
      </c>
      <c r="I327" s="155">
        <f t="shared" si="22"/>
        <v>44</v>
      </c>
      <c r="J327" s="156">
        <f t="shared" si="22"/>
        <v>18</v>
      </c>
      <c r="K327" s="157">
        <f t="shared" si="22"/>
        <v>36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si="22"/>
        <v>59</v>
      </c>
      <c r="E328" s="155">
        <f t="shared" si="22"/>
        <v>48</v>
      </c>
      <c r="F328" s="155">
        <f t="shared" si="22"/>
        <v>3</v>
      </c>
      <c r="G328" s="155">
        <f t="shared" si="22"/>
        <v>54</v>
      </c>
      <c r="H328" s="155">
        <f t="shared" si="22"/>
        <v>17</v>
      </c>
      <c r="I328" s="155">
        <f t="shared" si="22"/>
        <v>30</v>
      </c>
      <c r="J328" s="156">
        <f t="shared" si="22"/>
        <v>40</v>
      </c>
      <c r="K328" s="157">
        <f t="shared" si="22"/>
        <v>61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si="22"/>
        <v>61</v>
      </c>
      <c r="E329" s="155">
        <f t="shared" si="22"/>
        <v>58</v>
      </c>
      <c r="F329" s="155">
        <f t="shared" si="22"/>
        <v>4</v>
      </c>
      <c r="G329" s="155">
        <f t="shared" si="22"/>
        <v>48</v>
      </c>
      <c r="H329" s="155">
        <f t="shared" si="22"/>
        <v>39</v>
      </c>
      <c r="I329" s="155">
        <f t="shared" si="22"/>
        <v>24</v>
      </c>
      <c r="J329" s="156">
        <f t="shared" si="22"/>
        <v>44</v>
      </c>
      <c r="K329" s="157">
        <f t="shared" si="22"/>
        <v>46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si="22"/>
        <v>62</v>
      </c>
      <c r="E330" s="155">
        <f t="shared" si="22"/>
        <v>62</v>
      </c>
      <c r="F330" s="155">
        <f t="shared" si="22"/>
        <v>2</v>
      </c>
      <c r="G330" s="155">
        <f t="shared" si="22"/>
        <v>61</v>
      </c>
      <c r="H330" s="155">
        <f t="shared" si="22"/>
        <v>58</v>
      </c>
      <c r="I330" s="155">
        <f t="shared" si="22"/>
        <v>5</v>
      </c>
      <c r="J330" s="156">
        <f t="shared" si="22"/>
        <v>49</v>
      </c>
      <c r="K330" s="157">
        <f t="shared" si="22"/>
        <v>31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si="22"/>
        <v>63</v>
      </c>
      <c r="E331" s="155">
        <f t="shared" si="22"/>
        <v>63</v>
      </c>
      <c r="F331" s="155">
        <f t="shared" si="22"/>
        <v>1</v>
      </c>
      <c r="G331" s="155">
        <f t="shared" si="22"/>
        <v>63</v>
      </c>
      <c r="H331" s="155">
        <f t="shared" si="22"/>
        <v>62</v>
      </c>
      <c r="I331" s="155">
        <f t="shared" si="22"/>
        <v>43</v>
      </c>
      <c r="J331" s="156">
        <f t="shared" si="22"/>
        <v>50</v>
      </c>
      <c r="K331" s="157">
        <f t="shared" si="22"/>
        <v>13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si="22"/>
        <v>46</v>
      </c>
      <c r="E332" s="155">
        <f t="shared" si="22"/>
        <v>51</v>
      </c>
      <c r="F332" s="155">
        <f t="shared" si="22"/>
        <v>15</v>
      </c>
      <c r="G332" s="155">
        <f t="shared" si="22"/>
        <v>52</v>
      </c>
      <c r="H332" s="155">
        <f t="shared" si="22"/>
        <v>8</v>
      </c>
      <c r="I332" s="155">
        <f t="shared" si="22"/>
        <v>56</v>
      </c>
      <c r="J332" s="156">
        <f t="shared" si="22"/>
        <v>6</v>
      </c>
      <c r="K332" s="157">
        <f t="shared" si="22"/>
        <v>5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si="22"/>
        <v>58</v>
      </c>
      <c r="E333" s="155">
        <f t="shared" si="22"/>
        <v>56</v>
      </c>
      <c r="F333" s="155">
        <f t="shared" si="22"/>
        <v>7</v>
      </c>
      <c r="G333" s="155">
        <f t="shared" si="22"/>
        <v>62</v>
      </c>
      <c r="H333" s="155">
        <f t="shared" si="22"/>
        <v>61</v>
      </c>
      <c r="I333" s="155">
        <f t="shared" si="22"/>
        <v>14</v>
      </c>
      <c r="J333" s="156">
        <f t="shared" si="22"/>
        <v>59</v>
      </c>
      <c r="K333" s="157">
        <f t="shared" si="22"/>
        <v>3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si="22"/>
        <v>41</v>
      </c>
      <c r="E334" s="155">
        <f t="shared" si="22"/>
        <v>27</v>
      </c>
      <c r="F334" s="155">
        <f t="shared" si="22"/>
        <v>27</v>
      </c>
      <c r="G334" s="155">
        <f t="shared" si="22"/>
        <v>36</v>
      </c>
      <c r="H334" s="155">
        <f t="shared" si="22"/>
        <v>10</v>
      </c>
      <c r="I334" s="155">
        <f t="shared" si="22"/>
        <v>53</v>
      </c>
      <c r="J334" s="156">
        <f t="shared" si="22"/>
        <v>27</v>
      </c>
      <c r="K334" s="157">
        <f t="shared" si="22"/>
        <v>8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si="22"/>
        <v>21</v>
      </c>
      <c r="E335" s="155">
        <f t="shared" si="22"/>
        <v>15</v>
      </c>
      <c r="F335" s="155">
        <f t="shared" si="22"/>
        <v>31</v>
      </c>
      <c r="G335" s="155">
        <f t="shared" si="22"/>
        <v>50</v>
      </c>
      <c r="H335" s="155">
        <f t="shared" si="22"/>
        <v>1</v>
      </c>
      <c r="I335" s="155">
        <f t="shared" si="22"/>
        <v>36</v>
      </c>
      <c r="J335" s="156">
        <f t="shared" si="22"/>
        <v>13</v>
      </c>
      <c r="K335" s="157">
        <f t="shared" si="22"/>
        <v>33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si="22"/>
        <v>53</v>
      </c>
      <c r="E336" s="155">
        <f t="shared" si="22"/>
        <v>39</v>
      </c>
      <c r="F336" s="155">
        <f t="shared" si="22"/>
        <v>13</v>
      </c>
      <c r="G336" s="155">
        <f t="shared" si="22"/>
        <v>53</v>
      </c>
      <c r="H336" s="155">
        <f t="shared" si="22"/>
        <v>41</v>
      </c>
      <c r="I336" s="155">
        <f t="shared" si="22"/>
        <v>20</v>
      </c>
      <c r="J336" s="156">
        <f t="shared" si="22"/>
        <v>28</v>
      </c>
      <c r="K336" s="157">
        <f t="shared" si="22"/>
        <v>9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si="22"/>
        <v>29</v>
      </c>
      <c r="E337" s="155">
        <f t="shared" si="22"/>
        <v>5</v>
      </c>
      <c r="F337" s="155">
        <f t="shared" si="22"/>
        <v>21</v>
      </c>
      <c r="G337" s="155">
        <f t="shared" si="22"/>
        <v>51</v>
      </c>
      <c r="H337" s="155">
        <f t="shared" si="22"/>
        <v>12</v>
      </c>
      <c r="I337" s="155">
        <f t="shared" si="22"/>
        <v>46</v>
      </c>
      <c r="J337" s="156">
        <f t="shared" si="22"/>
        <v>3</v>
      </c>
      <c r="K337" s="157">
        <f t="shared" si="22"/>
        <v>30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si="22"/>
        <v>49</v>
      </c>
      <c r="E338" s="202">
        <f t="shared" si="22"/>
        <v>11</v>
      </c>
      <c r="F338" s="202">
        <f t="shared" si="22"/>
        <v>12</v>
      </c>
      <c r="G338" s="202">
        <f t="shared" si="22"/>
        <v>44</v>
      </c>
      <c r="H338" s="202">
        <f t="shared" si="22"/>
        <v>9</v>
      </c>
      <c r="I338" s="202">
        <f t="shared" si="22"/>
        <v>48</v>
      </c>
      <c r="J338" s="203">
        <f t="shared" si="22"/>
        <v>12</v>
      </c>
      <c r="K338" s="204">
        <f t="shared" si="22"/>
        <v>21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4E0E-DF79-4E2D-B3F3-72D2EDF51D2D}">
  <sheetPr>
    <pageSetUpPr fitToPage="1"/>
  </sheetPr>
  <dimension ref="B1:M339"/>
  <sheetViews>
    <sheetView zoomScaleNormal="100" workbookViewId="0">
      <selection activeCell="Q48" sqref="Q48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123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230091060</v>
      </c>
      <c r="E4" s="50">
        <v>18924681</v>
      </c>
      <c r="F4" s="50">
        <v>5793916</v>
      </c>
      <c r="G4" s="50">
        <v>75920240</v>
      </c>
      <c r="H4" s="50">
        <v>19651692</v>
      </c>
      <c r="I4" s="50">
        <v>43990760</v>
      </c>
      <c r="J4" s="51">
        <v>10866260</v>
      </c>
      <c r="K4" s="52">
        <f>+L4-SUM(D4:I4)</f>
        <v>67881904</v>
      </c>
      <c r="L4" s="53">
        <v>462254253</v>
      </c>
      <c r="M4" s="54">
        <v>1281414</v>
      </c>
    </row>
    <row r="5" spans="2:13" x14ac:dyDescent="0.15">
      <c r="B5" s="5" t="s">
        <v>6</v>
      </c>
      <c r="C5" s="29" t="s">
        <v>7</v>
      </c>
      <c r="D5" s="26">
        <v>56225902</v>
      </c>
      <c r="E5" s="6">
        <v>5187966</v>
      </c>
      <c r="F5" s="6">
        <v>1644970</v>
      </c>
      <c r="G5" s="6">
        <v>17713677</v>
      </c>
      <c r="H5" s="6">
        <v>5760070</v>
      </c>
      <c r="I5" s="6">
        <v>10618900</v>
      </c>
      <c r="J5" s="23">
        <v>2786600</v>
      </c>
      <c r="K5" s="13">
        <f t="shared" ref="K5:K67" si="0">+L5-SUM(D5:I5)</f>
        <v>15063111</v>
      </c>
      <c r="L5" s="19">
        <v>112214596</v>
      </c>
      <c r="M5" s="16">
        <v>351654</v>
      </c>
    </row>
    <row r="6" spans="2:13" x14ac:dyDescent="0.15">
      <c r="B6" s="5" t="s">
        <v>8</v>
      </c>
      <c r="C6" s="29" t="s">
        <v>9</v>
      </c>
      <c r="D6" s="26">
        <v>30105613</v>
      </c>
      <c r="E6" s="6">
        <v>3131467</v>
      </c>
      <c r="F6" s="6">
        <v>5639798</v>
      </c>
      <c r="G6" s="6">
        <v>10182416</v>
      </c>
      <c r="H6" s="6">
        <v>3978281</v>
      </c>
      <c r="I6" s="6">
        <v>3191200</v>
      </c>
      <c r="J6" s="23">
        <v>1000000</v>
      </c>
      <c r="K6" s="13">
        <f t="shared" si="0"/>
        <v>10405960</v>
      </c>
      <c r="L6" s="19">
        <v>66634735</v>
      </c>
      <c r="M6" s="16">
        <v>199718</v>
      </c>
    </row>
    <row r="7" spans="2:13" x14ac:dyDescent="0.15">
      <c r="B7" s="5" t="s">
        <v>10</v>
      </c>
      <c r="C7" s="29" t="s">
        <v>11</v>
      </c>
      <c r="D7" s="26">
        <v>93853235</v>
      </c>
      <c r="E7" s="6">
        <v>8074109</v>
      </c>
      <c r="F7" s="6">
        <v>4409932</v>
      </c>
      <c r="G7" s="6">
        <v>37741433</v>
      </c>
      <c r="H7" s="6">
        <v>9903862</v>
      </c>
      <c r="I7" s="6">
        <v>15418596</v>
      </c>
      <c r="J7" s="23">
        <v>3918296</v>
      </c>
      <c r="K7" s="13">
        <f t="shared" si="0"/>
        <v>31303902</v>
      </c>
      <c r="L7" s="19">
        <v>200705069</v>
      </c>
      <c r="M7" s="16">
        <v>595495</v>
      </c>
    </row>
    <row r="8" spans="2:13" x14ac:dyDescent="0.15">
      <c r="B8" s="5" t="s">
        <v>12</v>
      </c>
      <c r="C8" s="29" t="s">
        <v>13</v>
      </c>
      <c r="D8" s="26">
        <v>10332171</v>
      </c>
      <c r="E8" s="6">
        <v>1264511</v>
      </c>
      <c r="F8" s="6">
        <v>4870672</v>
      </c>
      <c r="G8" s="6">
        <v>3994298</v>
      </c>
      <c r="H8" s="6">
        <v>1772959</v>
      </c>
      <c r="I8" s="6">
        <v>2161437</v>
      </c>
      <c r="J8" s="23">
        <v>1191737</v>
      </c>
      <c r="K8" s="13">
        <f t="shared" si="0"/>
        <v>3664423</v>
      </c>
      <c r="L8" s="19">
        <v>28060471</v>
      </c>
      <c r="M8" s="16">
        <v>82836</v>
      </c>
    </row>
    <row r="9" spans="2:13" x14ac:dyDescent="0.15">
      <c r="B9" s="5" t="s">
        <v>14</v>
      </c>
      <c r="C9" s="29" t="s">
        <v>15</v>
      </c>
      <c r="D9" s="26">
        <v>8692248</v>
      </c>
      <c r="E9" s="6">
        <v>997577</v>
      </c>
      <c r="F9" s="6">
        <v>7304640</v>
      </c>
      <c r="G9" s="6">
        <v>4031310</v>
      </c>
      <c r="H9" s="6">
        <v>1674500</v>
      </c>
      <c r="I9" s="6">
        <v>4585000</v>
      </c>
      <c r="J9" s="23">
        <v>900000</v>
      </c>
      <c r="K9" s="13">
        <f t="shared" si="0"/>
        <v>7466920</v>
      </c>
      <c r="L9" s="19">
        <v>34752195</v>
      </c>
      <c r="M9" s="16">
        <v>64540</v>
      </c>
    </row>
    <row r="10" spans="2:13" x14ac:dyDescent="0.15">
      <c r="B10" s="5" t="s">
        <v>16</v>
      </c>
      <c r="C10" s="29" t="s">
        <v>17</v>
      </c>
      <c r="D10" s="26">
        <v>52232324</v>
      </c>
      <c r="E10" s="6">
        <v>4801979</v>
      </c>
      <c r="F10" s="6">
        <v>1461675</v>
      </c>
      <c r="G10" s="6">
        <v>17523102</v>
      </c>
      <c r="H10" s="6">
        <v>5921688</v>
      </c>
      <c r="I10" s="6">
        <v>7554735</v>
      </c>
      <c r="J10" s="23">
        <v>2462535</v>
      </c>
      <c r="K10" s="13">
        <f t="shared" si="0"/>
        <v>16070554</v>
      </c>
      <c r="L10" s="19">
        <v>105566057</v>
      </c>
      <c r="M10" s="16">
        <v>343993</v>
      </c>
    </row>
    <row r="11" spans="2:13" x14ac:dyDescent="0.15">
      <c r="B11" s="5" t="s">
        <v>18</v>
      </c>
      <c r="C11" s="29" t="s">
        <v>19</v>
      </c>
      <c r="D11" s="26">
        <v>12050659</v>
      </c>
      <c r="E11" s="6">
        <v>1181494</v>
      </c>
      <c r="F11" s="6">
        <v>3379329</v>
      </c>
      <c r="G11" s="6">
        <v>5158741</v>
      </c>
      <c r="H11" s="6">
        <v>1323221</v>
      </c>
      <c r="I11" s="6">
        <v>3840509</v>
      </c>
      <c r="J11" s="23">
        <v>1122009</v>
      </c>
      <c r="K11" s="13">
        <f t="shared" si="0"/>
        <v>5070096</v>
      </c>
      <c r="L11" s="19">
        <v>32004049</v>
      </c>
      <c r="M11" s="16">
        <v>80293</v>
      </c>
    </row>
    <row r="12" spans="2:13" x14ac:dyDescent="0.15">
      <c r="B12" s="5" t="s">
        <v>20</v>
      </c>
      <c r="C12" s="29" t="s">
        <v>21</v>
      </c>
      <c r="D12" s="26">
        <v>15150789</v>
      </c>
      <c r="E12" s="6">
        <v>1704706</v>
      </c>
      <c r="F12" s="6">
        <v>6378315</v>
      </c>
      <c r="G12" s="6">
        <v>5500711</v>
      </c>
      <c r="H12" s="6">
        <v>2433886</v>
      </c>
      <c r="I12" s="6">
        <v>3189520</v>
      </c>
      <c r="J12" s="23">
        <v>1536420</v>
      </c>
      <c r="K12" s="13">
        <f t="shared" si="0"/>
        <v>10251673</v>
      </c>
      <c r="L12" s="19">
        <v>44609600</v>
      </c>
      <c r="M12" s="16">
        <v>113917</v>
      </c>
    </row>
    <row r="13" spans="2:13" x14ac:dyDescent="0.15">
      <c r="B13" s="5" t="s">
        <v>22</v>
      </c>
      <c r="C13" s="29" t="s">
        <v>23</v>
      </c>
      <c r="D13" s="26">
        <v>11368371</v>
      </c>
      <c r="E13" s="6">
        <v>1231771</v>
      </c>
      <c r="F13" s="6">
        <v>4247830</v>
      </c>
      <c r="G13" s="6">
        <v>4235570</v>
      </c>
      <c r="H13" s="6">
        <v>1926099</v>
      </c>
      <c r="I13" s="6">
        <v>4314219</v>
      </c>
      <c r="J13" s="23">
        <v>1142419</v>
      </c>
      <c r="K13" s="13">
        <f t="shared" si="0"/>
        <v>5353104</v>
      </c>
      <c r="L13" s="19">
        <v>32676964</v>
      </c>
      <c r="M13" s="16">
        <v>78989</v>
      </c>
    </row>
    <row r="14" spans="2:13" x14ac:dyDescent="0.15">
      <c r="B14" s="5" t="s">
        <v>24</v>
      </c>
      <c r="C14" s="29" t="s">
        <v>25</v>
      </c>
      <c r="D14" s="26">
        <v>12770837</v>
      </c>
      <c r="E14" s="6">
        <v>1390861</v>
      </c>
      <c r="F14" s="6">
        <v>2213787</v>
      </c>
      <c r="G14" s="6">
        <v>5010234</v>
      </c>
      <c r="H14" s="6">
        <v>1936098</v>
      </c>
      <c r="I14" s="6">
        <v>2390735</v>
      </c>
      <c r="J14" s="23">
        <v>1217535</v>
      </c>
      <c r="K14" s="13">
        <f t="shared" si="0"/>
        <v>5952870</v>
      </c>
      <c r="L14" s="19">
        <v>31665422</v>
      </c>
      <c r="M14" s="16">
        <v>89953</v>
      </c>
    </row>
    <row r="15" spans="2:13" x14ac:dyDescent="0.15">
      <c r="B15" s="5" t="s">
        <v>26</v>
      </c>
      <c r="C15" s="29" t="s">
        <v>27</v>
      </c>
      <c r="D15" s="26">
        <v>28229532</v>
      </c>
      <c r="E15" s="6">
        <v>3233237</v>
      </c>
      <c r="F15" s="6">
        <v>8336029</v>
      </c>
      <c r="G15" s="6">
        <v>12081161</v>
      </c>
      <c r="H15" s="6">
        <v>4157361</v>
      </c>
      <c r="I15" s="6">
        <v>6056145</v>
      </c>
      <c r="J15" s="23">
        <v>3327145</v>
      </c>
      <c r="K15" s="13">
        <f t="shared" si="0"/>
        <v>9430480</v>
      </c>
      <c r="L15" s="19">
        <v>71523945</v>
      </c>
      <c r="M15" s="16">
        <v>236466</v>
      </c>
    </row>
    <row r="16" spans="2:13" x14ac:dyDescent="0.15">
      <c r="B16" s="5" t="s">
        <v>28</v>
      </c>
      <c r="C16" s="29" t="s">
        <v>29</v>
      </c>
      <c r="D16" s="26">
        <v>21653307</v>
      </c>
      <c r="E16" s="6">
        <v>2422645</v>
      </c>
      <c r="F16" s="6">
        <v>2531872</v>
      </c>
      <c r="G16" s="6">
        <v>6675051</v>
      </c>
      <c r="H16" s="6">
        <v>2532634</v>
      </c>
      <c r="I16" s="6">
        <v>3436747</v>
      </c>
      <c r="J16" s="23">
        <v>1942747</v>
      </c>
      <c r="K16" s="13">
        <f t="shared" si="0"/>
        <v>6988651</v>
      </c>
      <c r="L16" s="19">
        <v>46240907</v>
      </c>
      <c r="M16" s="16">
        <v>153054</v>
      </c>
    </row>
    <row r="17" spans="2:13" x14ac:dyDescent="0.15">
      <c r="B17" s="5" t="s">
        <v>30</v>
      </c>
      <c r="C17" s="29" t="s">
        <v>31</v>
      </c>
      <c r="D17" s="26">
        <v>7551561</v>
      </c>
      <c r="E17" s="6">
        <v>846224</v>
      </c>
      <c r="F17" s="6">
        <v>2043683</v>
      </c>
      <c r="G17" s="6">
        <v>2402549</v>
      </c>
      <c r="H17" s="6">
        <v>1198681</v>
      </c>
      <c r="I17" s="6">
        <v>1818204</v>
      </c>
      <c r="J17" s="23">
        <v>760604</v>
      </c>
      <c r="K17" s="13">
        <f t="shared" si="0"/>
        <v>3208729</v>
      </c>
      <c r="L17" s="19">
        <v>19069631</v>
      </c>
      <c r="M17" s="16">
        <v>55441</v>
      </c>
    </row>
    <row r="18" spans="2:13" x14ac:dyDescent="0.15">
      <c r="B18" s="69" t="s">
        <v>32</v>
      </c>
      <c r="C18" s="70" t="s">
        <v>33</v>
      </c>
      <c r="D18" s="71">
        <v>14888589</v>
      </c>
      <c r="E18" s="72">
        <v>1616562</v>
      </c>
      <c r="F18" s="72">
        <v>6353716</v>
      </c>
      <c r="G18" s="72">
        <v>4752276</v>
      </c>
      <c r="H18" s="72">
        <v>2174364</v>
      </c>
      <c r="I18" s="72">
        <v>3029145</v>
      </c>
      <c r="J18" s="73">
        <v>1704245</v>
      </c>
      <c r="K18" s="74">
        <f t="shared" si="0"/>
        <v>4859038</v>
      </c>
      <c r="L18" s="75">
        <v>37673690</v>
      </c>
      <c r="M18" s="76">
        <v>119041</v>
      </c>
    </row>
    <row r="19" spans="2:13" x14ac:dyDescent="0.15">
      <c r="B19" s="5" t="s">
        <v>34</v>
      </c>
      <c r="C19" s="29" t="s">
        <v>35</v>
      </c>
      <c r="D19" s="26">
        <v>19192621</v>
      </c>
      <c r="E19" s="6">
        <v>2135136</v>
      </c>
      <c r="F19" s="6">
        <v>7312674</v>
      </c>
      <c r="G19" s="6">
        <v>7798089</v>
      </c>
      <c r="H19" s="6">
        <v>3383092</v>
      </c>
      <c r="I19" s="6">
        <v>2057500</v>
      </c>
      <c r="J19" s="23">
        <v>800000</v>
      </c>
      <c r="K19" s="13">
        <f t="shared" si="0"/>
        <v>9667270</v>
      </c>
      <c r="L19" s="19">
        <v>51546382</v>
      </c>
      <c r="M19" s="16">
        <v>144696</v>
      </c>
    </row>
    <row r="20" spans="2:13" x14ac:dyDescent="0.15">
      <c r="B20" s="69" t="s">
        <v>36</v>
      </c>
      <c r="C20" s="70" t="s">
        <v>37</v>
      </c>
      <c r="D20" s="71">
        <v>30374536</v>
      </c>
      <c r="E20" s="72">
        <v>3167310</v>
      </c>
      <c r="F20" s="72">
        <v>3036132</v>
      </c>
      <c r="G20" s="72">
        <v>9563909</v>
      </c>
      <c r="H20" s="72">
        <v>3951929</v>
      </c>
      <c r="I20" s="72">
        <v>6002600</v>
      </c>
      <c r="J20" s="73">
        <v>2520200</v>
      </c>
      <c r="K20" s="74">
        <f t="shared" si="0"/>
        <v>7327002</v>
      </c>
      <c r="L20" s="75">
        <v>63423418</v>
      </c>
      <c r="M20" s="76">
        <v>228092</v>
      </c>
    </row>
    <row r="21" spans="2:13" x14ac:dyDescent="0.15">
      <c r="B21" s="5" t="s">
        <v>38</v>
      </c>
      <c r="C21" s="29" t="s">
        <v>39</v>
      </c>
      <c r="D21" s="26">
        <v>35556082</v>
      </c>
      <c r="E21" s="6">
        <v>3410390</v>
      </c>
      <c r="F21" s="6">
        <v>3080950</v>
      </c>
      <c r="G21" s="6">
        <v>12235114</v>
      </c>
      <c r="H21" s="6">
        <v>3824778</v>
      </c>
      <c r="I21" s="6">
        <v>4461700</v>
      </c>
      <c r="J21" s="23">
        <v>2937600</v>
      </c>
      <c r="K21" s="13">
        <f t="shared" si="0"/>
        <v>10873151</v>
      </c>
      <c r="L21" s="19">
        <v>73442165</v>
      </c>
      <c r="M21" s="16">
        <v>247040</v>
      </c>
    </row>
    <row r="22" spans="2:13" x14ac:dyDescent="0.15">
      <c r="B22" s="5" t="s">
        <v>40</v>
      </c>
      <c r="C22" s="29" t="s">
        <v>41</v>
      </c>
      <c r="D22" s="26">
        <v>47968863</v>
      </c>
      <c r="E22" s="6">
        <v>4724878</v>
      </c>
      <c r="F22" s="6">
        <v>3342087</v>
      </c>
      <c r="G22" s="6">
        <v>16786355</v>
      </c>
      <c r="H22" s="6">
        <v>5464255</v>
      </c>
      <c r="I22" s="6">
        <v>7342300</v>
      </c>
      <c r="J22" s="23">
        <v>3968400</v>
      </c>
      <c r="K22" s="13">
        <f t="shared" si="0"/>
        <v>13902467</v>
      </c>
      <c r="L22" s="19">
        <v>99531205</v>
      </c>
      <c r="M22" s="16">
        <v>339156</v>
      </c>
    </row>
    <row r="23" spans="2:13" x14ac:dyDescent="0.15">
      <c r="B23" s="5" t="s">
        <v>42</v>
      </c>
      <c r="C23" s="29" t="s">
        <v>43</v>
      </c>
      <c r="D23" s="26">
        <v>11352827</v>
      </c>
      <c r="E23" s="6">
        <v>1007805</v>
      </c>
      <c r="F23" s="6">
        <v>1626256</v>
      </c>
      <c r="G23" s="6">
        <v>4556195</v>
      </c>
      <c r="H23" s="6">
        <v>1235420</v>
      </c>
      <c r="I23" s="6">
        <v>1438400</v>
      </c>
      <c r="J23" s="23">
        <v>949600</v>
      </c>
      <c r="K23" s="13">
        <f t="shared" si="0"/>
        <v>3116024</v>
      </c>
      <c r="L23" s="19">
        <v>24332927</v>
      </c>
      <c r="M23" s="16">
        <v>73900</v>
      </c>
    </row>
    <row r="24" spans="2:13" x14ac:dyDescent="0.15">
      <c r="B24" s="5" t="s">
        <v>44</v>
      </c>
      <c r="C24" s="29" t="s">
        <v>45</v>
      </c>
      <c r="D24" s="26">
        <v>27830754</v>
      </c>
      <c r="E24" s="6">
        <v>2074883</v>
      </c>
      <c r="F24" s="6">
        <v>24446</v>
      </c>
      <c r="G24" s="6">
        <v>9169914</v>
      </c>
      <c r="H24" s="6">
        <v>2598284</v>
      </c>
      <c r="I24" s="6">
        <v>2338600</v>
      </c>
      <c r="J24" s="23">
        <v>0</v>
      </c>
      <c r="K24" s="13">
        <f t="shared" si="0"/>
        <v>8075858</v>
      </c>
      <c r="L24" s="19">
        <v>52112739</v>
      </c>
      <c r="M24" s="16">
        <v>137320</v>
      </c>
    </row>
    <row r="25" spans="2:13" x14ac:dyDescent="0.15">
      <c r="B25" s="5" t="s">
        <v>46</v>
      </c>
      <c r="C25" s="29" t="s">
        <v>47</v>
      </c>
      <c r="D25" s="26">
        <v>21153378</v>
      </c>
      <c r="E25" s="6">
        <v>2118064</v>
      </c>
      <c r="F25" s="6">
        <v>1538029</v>
      </c>
      <c r="G25" s="6">
        <v>5906673</v>
      </c>
      <c r="H25" s="6">
        <v>2308734</v>
      </c>
      <c r="I25" s="6">
        <v>2353569</v>
      </c>
      <c r="J25" s="23">
        <v>1406069</v>
      </c>
      <c r="K25" s="13">
        <f t="shared" si="0"/>
        <v>4699848</v>
      </c>
      <c r="L25" s="19">
        <v>40078295</v>
      </c>
      <c r="M25" s="16">
        <v>149124</v>
      </c>
    </row>
    <row r="26" spans="2:13" x14ac:dyDescent="0.15">
      <c r="B26" s="5" t="s">
        <v>48</v>
      </c>
      <c r="C26" s="29" t="s">
        <v>49</v>
      </c>
      <c r="D26" s="26">
        <v>21634756</v>
      </c>
      <c r="E26" s="6">
        <v>1855695</v>
      </c>
      <c r="F26" s="6">
        <v>401441</v>
      </c>
      <c r="G26" s="6">
        <v>7489125</v>
      </c>
      <c r="H26" s="6">
        <v>2425367</v>
      </c>
      <c r="I26" s="6">
        <v>1686090</v>
      </c>
      <c r="J26" s="23">
        <v>561290</v>
      </c>
      <c r="K26" s="13">
        <f t="shared" si="0"/>
        <v>4681216</v>
      </c>
      <c r="L26" s="19">
        <v>40173690</v>
      </c>
      <c r="M26" s="16">
        <v>136910</v>
      </c>
    </row>
    <row r="27" spans="2:13" x14ac:dyDescent="0.15">
      <c r="B27" s="5" t="s">
        <v>50</v>
      </c>
      <c r="C27" s="29" t="s">
        <v>51</v>
      </c>
      <c r="D27" s="26">
        <v>10822053</v>
      </c>
      <c r="E27" s="6">
        <v>925466</v>
      </c>
      <c r="F27" s="6">
        <v>1903755</v>
      </c>
      <c r="G27" s="6">
        <v>3553005</v>
      </c>
      <c r="H27" s="6">
        <v>1422013</v>
      </c>
      <c r="I27" s="6">
        <v>1417200</v>
      </c>
      <c r="J27" s="23">
        <v>900000</v>
      </c>
      <c r="K27" s="13">
        <f t="shared" si="0"/>
        <v>3176269</v>
      </c>
      <c r="L27" s="19">
        <v>23219761</v>
      </c>
      <c r="M27" s="16">
        <v>75421</v>
      </c>
    </row>
    <row r="28" spans="2:13" x14ac:dyDescent="0.15">
      <c r="B28" s="5" t="s">
        <v>52</v>
      </c>
      <c r="C28" s="29" t="s">
        <v>53</v>
      </c>
      <c r="D28" s="26">
        <v>14541678</v>
      </c>
      <c r="E28" s="6">
        <v>1149419</v>
      </c>
      <c r="F28" s="6">
        <v>118745</v>
      </c>
      <c r="G28" s="6">
        <v>4048645</v>
      </c>
      <c r="H28" s="6">
        <v>1551942</v>
      </c>
      <c r="I28" s="6">
        <v>1579300</v>
      </c>
      <c r="J28" s="23">
        <v>0</v>
      </c>
      <c r="K28" s="13">
        <f t="shared" si="0"/>
        <v>3783567</v>
      </c>
      <c r="L28" s="19">
        <v>26773296</v>
      </c>
      <c r="M28" s="16">
        <v>81368</v>
      </c>
    </row>
    <row r="29" spans="2:13" x14ac:dyDescent="0.15">
      <c r="B29" s="5" t="s">
        <v>54</v>
      </c>
      <c r="C29" s="29" t="s">
        <v>55</v>
      </c>
      <c r="D29" s="134">
        <v>23437427</v>
      </c>
      <c r="E29" s="135">
        <v>2269182</v>
      </c>
      <c r="F29" s="135">
        <v>2216534</v>
      </c>
      <c r="G29" s="135">
        <v>9480052</v>
      </c>
      <c r="H29" s="135">
        <v>2945195</v>
      </c>
      <c r="I29" s="135">
        <v>4856600</v>
      </c>
      <c r="J29" s="136">
        <v>1794600</v>
      </c>
      <c r="K29" s="137">
        <f t="shared" si="0"/>
        <v>7704393</v>
      </c>
      <c r="L29" s="143">
        <v>52909383</v>
      </c>
      <c r="M29" s="144">
        <v>164767</v>
      </c>
    </row>
    <row r="30" spans="2:13" x14ac:dyDescent="0.15">
      <c r="B30" s="69" t="s">
        <v>56</v>
      </c>
      <c r="C30" s="70" t="s">
        <v>57</v>
      </c>
      <c r="D30" s="71">
        <v>10128068</v>
      </c>
      <c r="E30" s="72">
        <v>1037441</v>
      </c>
      <c r="F30" s="72">
        <v>1966605</v>
      </c>
      <c r="G30" s="72">
        <v>3646916</v>
      </c>
      <c r="H30" s="72">
        <v>1373975</v>
      </c>
      <c r="I30" s="72">
        <v>2315555</v>
      </c>
      <c r="J30" s="73">
        <v>988055</v>
      </c>
      <c r="K30" s="74">
        <f t="shared" si="0"/>
        <v>3312869</v>
      </c>
      <c r="L30" s="75">
        <v>23781429</v>
      </c>
      <c r="M30" s="76">
        <v>75266</v>
      </c>
    </row>
    <row r="31" spans="2:13" x14ac:dyDescent="0.15">
      <c r="B31" s="5" t="s">
        <v>58</v>
      </c>
      <c r="C31" s="29" t="s">
        <v>59</v>
      </c>
      <c r="D31" s="26">
        <v>22247710</v>
      </c>
      <c r="E31" s="6">
        <v>2245330</v>
      </c>
      <c r="F31" s="6">
        <v>5241449</v>
      </c>
      <c r="G31" s="6">
        <v>6856829</v>
      </c>
      <c r="H31" s="6">
        <v>3107174</v>
      </c>
      <c r="I31" s="6">
        <v>2742920</v>
      </c>
      <c r="J31" s="23">
        <v>1762720</v>
      </c>
      <c r="K31" s="13">
        <f t="shared" si="0"/>
        <v>9275504</v>
      </c>
      <c r="L31" s="19">
        <v>51716916</v>
      </c>
      <c r="M31" s="16">
        <v>154241</v>
      </c>
    </row>
    <row r="32" spans="2:13" x14ac:dyDescent="0.15">
      <c r="B32" s="61" t="s">
        <v>60</v>
      </c>
      <c r="C32" s="62" t="s">
        <v>61</v>
      </c>
      <c r="D32" s="63">
        <v>9373294</v>
      </c>
      <c r="E32" s="64">
        <v>943033</v>
      </c>
      <c r="F32" s="64">
        <v>1902432</v>
      </c>
      <c r="G32" s="64">
        <v>2928476</v>
      </c>
      <c r="H32" s="64">
        <v>1125108</v>
      </c>
      <c r="I32" s="64">
        <v>1380400</v>
      </c>
      <c r="J32" s="65">
        <v>768500</v>
      </c>
      <c r="K32" s="66">
        <f t="shared" si="0"/>
        <v>2830172</v>
      </c>
      <c r="L32" s="67">
        <v>20482915</v>
      </c>
      <c r="M32" s="68">
        <v>67593</v>
      </c>
    </row>
    <row r="33" spans="2:13" x14ac:dyDescent="0.15">
      <c r="B33" s="5" t="s">
        <v>62</v>
      </c>
      <c r="C33" s="29" t="s">
        <v>63</v>
      </c>
      <c r="D33" s="26">
        <v>16371893</v>
      </c>
      <c r="E33" s="6">
        <v>1366860</v>
      </c>
      <c r="F33" s="6">
        <v>139174</v>
      </c>
      <c r="G33" s="6">
        <v>4927496</v>
      </c>
      <c r="H33" s="6">
        <v>1463449</v>
      </c>
      <c r="I33" s="6">
        <v>962600</v>
      </c>
      <c r="J33" s="23">
        <v>71700</v>
      </c>
      <c r="K33" s="13">
        <f t="shared" si="0"/>
        <v>4864775</v>
      </c>
      <c r="L33" s="19">
        <v>30096247</v>
      </c>
      <c r="M33" s="16">
        <v>87109</v>
      </c>
    </row>
    <row r="34" spans="2:13" x14ac:dyDescent="0.15">
      <c r="B34" s="5" t="s">
        <v>64</v>
      </c>
      <c r="C34" s="29" t="s">
        <v>65</v>
      </c>
      <c r="D34" s="26">
        <v>15154672</v>
      </c>
      <c r="E34" s="6">
        <v>1368190</v>
      </c>
      <c r="F34" s="6">
        <v>3217302</v>
      </c>
      <c r="G34" s="6">
        <v>5630211</v>
      </c>
      <c r="H34" s="6">
        <v>2150942</v>
      </c>
      <c r="I34" s="6">
        <v>3053441</v>
      </c>
      <c r="J34" s="23">
        <v>1221141</v>
      </c>
      <c r="K34" s="13">
        <f t="shared" si="0"/>
        <v>3697621</v>
      </c>
      <c r="L34" s="19">
        <v>34272379</v>
      </c>
      <c r="M34" s="16">
        <v>110398</v>
      </c>
    </row>
    <row r="35" spans="2:13" x14ac:dyDescent="0.15">
      <c r="B35" s="5" t="s">
        <v>66</v>
      </c>
      <c r="C35" s="29" t="s">
        <v>67</v>
      </c>
      <c r="D35" s="26">
        <v>21499755</v>
      </c>
      <c r="E35" s="6">
        <v>1994215</v>
      </c>
      <c r="F35" s="6">
        <v>1216754</v>
      </c>
      <c r="G35" s="6">
        <v>8053467</v>
      </c>
      <c r="H35" s="6">
        <v>2352748</v>
      </c>
      <c r="I35" s="6">
        <v>4181100</v>
      </c>
      <c r="J35" s="23">
        <v>1086900</v>
      </c>
      <c r="K35" s="13">
        <f t="shared" si="0"/>
        <v>8445790</v>
      </c>
      <c r="L35" s="19">
        <v>47743829</v>
      </c>
      <c r="M35" s="16">
        <v>139164</v>
      </c>
    </row>
    <row r="36" spans="2:13" x14ac:dyDescent="0.15">
      <c r="B36" s="77" t="s">
        <v>68</v>
      </c>
      <c r="C36" s="78" t="s">
        <v>69</v>
      </c>
      <c r="D36" s="79">
        <v>8061976</v>
      </c>
      <c r="E36" s="80">
        <v>852957</v>
      </c>
      <c r="F36" s="80">
        <v>2284902</v>
      </c>
      <c r="G36" s="80">
        <v>2793771</v>
      </c>
      <c r="H36" s="80">
        <v>976076</v>
      </c>
      <c r="I36" s="80">
        <v>1002629</v>
      </c>
      <c r="J36" s="81">
        <v>855729</v>
      </c>
      <c r="K36" s="82">
        <f t="shared" si="0"/>
        <v>2382998</v>
      </c>
      <c r="L36" s="83">
        <v>18355309</v>
      </c>
      <c r="M36" s="84">
        <v>62347</v>
      </c>
    </row>
    <row r="37" spans="2:13" x14ac:dyDescent="0.15">
      <c r="B37" s="5" t="s">
        <v>70</v>
      </c>
      <c r="C37" s="29" t="s">
        <v>71</v>
      </c>
      <c r="D37" s="26">
        <v>13415776</v>
      </c>
      <c r="E37" s="6">
        <v>1404039</v>
      </c>
      <c r="F37" s="6">
        <v>2850925</v>
      </c>
      <c r="G37" s="6">
        <v>4876935</v>
      </c>
      <c r="H37" s="6">
        <v>1659824</v>
      </c>
      <c r="I37" s="6">
        <v>2890592</v>
      </c>
      <c r="J37" s="23">
        <v>1354892</v>
      </c>
      <c r="K37" s="13">
        <f t="shared" si="0"/>
        <v>4301577</v>
      </c>
      <c r="L37" s="19">
        <v>31399668</v>
      </c>
      <c r="M37" s="16">
        <v>101545</v>
      </c>
    </row>
    <row r="38" spans="2:13" x14ac:dyDescent="0.15">
      <c r="B38" s="5" t="s">
        <v>72</v>
      </c>
      <c r="C38" s="29" t="s">
        <v>73</v>
      </c>
      <c r="D38" s="26">
        <v>6297149</v>
      </c>
      <c r="E38" s="6">
        <v>756268</v>
      </c>
      <c r="F38" s="6">
        <v>2487296</v>
      </c>
      <c r="G38" s="6">
        <v>3122032</v>
      </c>
      <c r="H38" s="6">
        <v>911732</v>
      </c>
      <c r="I38" s="6">
        <v>1319000</v>
      </c>
      <c r="J38" s="23">
        <v>748900</v>
      </c>
      <c r="K38" s="13">
        <f t="shared" si="0"/>
        <v>3266358</v>
      </c>
      <c r="L38" s="19">
        <v>18159835</v>
      </c>
      <c r="M38" s="16">
        <v>52401</v>
      </c>
    </row>
    <row r="39" spans="2:13" x14ac:dyDescent="0.15">
      <c r="B39" s="77" t="s">
        <v>74</v>
      </c>
      <c r="C39" s="78" t="s">
        <v>75</v>
      </c>
      <c r="D39" s="79">
        <v>9962742</v>
      </c>
      <c r="E39" s="80">
        <v>984963</v>
      </c>
      <c r="F39" s="80">
        <v>1500560</v>
      </c>
      <c r="G39" s="80">
        <v>3047539</v>
      </c>
      <c r="H39" s="80">
        <v>1175975</v>
      </c>
      <c r="I39" s="80">
        <v>1208807</v>
      </c>
      <c r="J39" s="81">
        <v>867307</v>
      </c>
      <c r="K39" s="82">
        <f t="shared" si="0"/>
        <v>3379495</v>
      </c>
      <c r="L39" s="83">
        <v>21260081</v>
      </c>
      <c r="M39" s="84">
        <v>70061</v>
      </c>
    </row>
    <row r="40" spans="2:13" x14ac:dyDescent="0.15">
      <c r="B40" s="77" t="s">
        <v>76</v>
      </c>
      <c r="C40" s="78" t="s">
        <v>77</v>
      </c>
      <c r="D40" s="79">
        <v>8109238</v>
      </c>
      <c r="E40" s="80">
        <v>861180</v>
      </c>
      <c r="F40" s="80">
        <v>1330459</v>
      </c>
      <c r="G40" s="80">
        <v>2691531</v>
      </c>
      <c r="H40" s="80">
        <v>1062620</v>
      </c>
      <c r="I40" s="80">
        <v>1933373</v>
      </c>
      <c r="J40" s="81">
        <v>741973</v>
      </c>
      <c r="K40" s="82">
        <f t="shared" si="0"/>
        <v>3378385</v>
      </c>
      <c r="L40" s="83">
        <v>19366786</v>
      </c>
      <c r="M40" s="84">
        <v>56600</v>
      </c>
    </row>
    <row r="41" spans="2:13" x14ac:dyDescent="0.15">
      <c r="B41" s="5" t="s">
        <v>78</v>
      </c>
      <c r="C41" s="29" t="s">
        <v>79</v>
      </c>
      <c r="D41" s="26">
        <v>9397436</v>
      </c>
      <c r="E41" s="6">
        <v>956584</v>
      </c>
      <c r="F41" s="6">
        <v>1516103</v>
      </c>
      <c r="G41" s="6">
        <v>3321509</v>
      </c>
      <c r="H41" s="6">
        <v>1333386</v>
      </c>
      <c r="I41" s="6">
        <v>1521956</v>
      </c>
      <c r="J41" s="23">
        <v>839656</v>
      </c>
      <c r="K41" s="13">
        <f t="shared" si="0"/>
        <v>3277115</v>
      </c>
      <c r="L41" s="19">
        <v>21324089</v>
      </c>
      <c r="M41" s="16">
        <v>71584</v>
      </c>
    </row>
    <row r="42" spans="2:13" x14ac:dyDescent="0.15">
      <c r="B42" s="5">
        <v>39</v>
      </c>
      <c r="C42" s="29" t="s">
        <v>80</v>
      </c>
      <c r="D42" s="26">
        <v>16082826</v>
      </c>
      <c r="E42" s="6">
        <v>1486604</v>
      </c>
      <c r="F42" s="6">
        <v>3939839</v>
      </c>
      <c r="G42" s="6">
        <v>6476777</v>
      </c>
      <c r="H42" s="6">
        <v>2191799</v>
      </c>
      <c r="I42" s="6">
        <v>5193982</v>
      </c>
      <c r="J42" s="23">
        <v>1573782</v>
      </c>
      <c r="K42" s="13">
        <f t="shared" si="0"/>
        <v>6961513</v>
      </c>
      <c r="L42" s="19">
        <v>42333340</v>
      </c>
      <c r="M42" s="16">
        <v>113553</v>
      </c>
    </row>
    <row r="43" spans="2:13" x14ac:dyDescent="0.15">
      <c r="B43" s="7">
        <v>40</v>
      </c>
      <c r="C43" s="55" t="s">
        <v>81</v>
      </c>
      <c r="D43" s="56">
        <v>7162567</v>
      </c>
      <c r="E43" s="8">
        <v>690954</v>
      </c>
      <c r="F43" s="8">
        <v>1273692</v>
      </c>
      <c r="G43" s="8">
        <v>1879695</v>
      </c>
      <c r="H43" s="8">
        <v>807320</v>
      </c>
      <c r="I43" s="8">
        <v>1243534</v>
      </c>
      <c r="J43" s="57">
        <v>674734</v>
      </c>
      <c r="K43" s="58">
        <f t="shared" si="0"/>
        <v>1752777</v>
      </c>
      <c r="L43" s="59">
        <v>14810539</v>
      </c>
      <c r="M43" s="60">
        <v>52257</v>
      </c>
    </row>
    <row r="44" spans="2:13" x14ac:dyDescent="0.15">
      <c r="B44" s="32">
        <v>41</v>
      </c>
      <c r="C44" s="33" t="s">
        <v>82</v>
      </c>
      <c r="D44" s="34">
        <v>5706295</v>
      </c>
      <c r="E44" s="35">
        <v>639586</v>
      </c>
      <c r="F44" s="35">
        <v>828845</v>
      </c>
      <c r="G44" s="35">
        <v>1358054</v>
      </c>
      <c r="H44" s="35">
        <v>780490</v>
      </c>
      <c r="I44" s="35">
        <v>908721</v>
      </c>
      <c r="J44" s="36">
        <v>497121</v>
      </c>
      <c r="K44" s="37">
        <f t="shared" si="0"/>
        <v>1289670</v>
      </c>
      <c r="L44" s="38">
        <v>11511661</v>
      </c>
      <c r="M44" s="39">
        <v>44501</v>
      </c>
    </row>
    <row r="45" spans="2:13" x14ac:dyDescent="0.15">
      <c r="B45" s="5">
        <v>42</v>
      </c>
      <c r="C45" s="29" t="s">
        <v>83</v>
      </c>
      <c r="D45" s="26">
        <v>7738442</v>
      </c>
      <c r="E45" s="6">
        <v>713741</v>
      </c>
      <c r="F45" s="6">
        <v>36115</v>
      </c>
      <c r="G45" s="6">
        <v>1272692</v>
      </c>
      <c r="H45" s="6">
        <v>669440</v>
      </c>
      <c r="I45" s="6">
        <v>1776500</v>
      </c>
      <c r="J45" s="23">
        <v>0</v>
      </c>
      <c r="K45" s="13">
        <f t="shared" si="0"/>
        <v>2139182</v>
      </c>
      <c r="L45" s="19">
        <v>14346112</v>
      </c>
      <c r="M45" s="16">
        <v>38243</v>
      </c>
    </row>
    <row r="46" spans="2:13" x14ac:dyDescent="0.15">
      <c r="B46" s="5">
        <v>43</v>
      </c>
      <c r="C46" s="29" t="s">
        <v>84</v>
      </c>
      <c r="D46" s="26">
        <v>3615339</v>
      </c>
      <c r="E46" s="6">
        <v>538937</v>
      </c>
      <c r="F46" s="6">
        <v>2041981</v>
      </c>
      <c r="G46" s="6">
        <v>1014972</v>
      </c>
      <c r="H46" s="6">
        <v>666124</v>
      </c>
      <c r="I46" s="6">
        <v>1112350</v>
      </c>
      <c r="J46" s="23">
        <v>430550</v>
      </c>
      <c r="K46" s="13">
        <f t="shared" si="0"/>
        <v>1522961</v>
      </c>
      <c r="L46" s="19">
        <v>10512664</v>
      </c>
      <c r="M46" s="16">
        <v>34690</v>
      </c>
    </row>
    <row r="47" spans="2:13" x14ac:dyDescent="0.15">
      <c r="B47" s="5">
        <v>44</v>
      </c>
      <c r="C47" s="29" t="s">
        <v>85</v>
      </c>
      <c r="D47" s="26">
        <v>1367467</v>
      </c>
      <c r="E47" s="6">
        <v>164168</v>
      </c>
      <c r="F47" s="6">
        <v>1185263</v>
      </c>
      <c r="G47" s="6">
        <v>478619</v>
      </c>
      <c r="H47" s="6">
        <v>237345</v>
      </c>
      <c r="I47" s="6">
        <v>235133</v>
      </c>
      <c r="J47" s="23">
        <v>178833</v>
      </c>
      <c r="K47" s="13">
        <f t="shared" si="0"/>
        <v>734806</v>
      </c>
      <c r="L47" s="19">
        <v>4402801</v>
      </c>
      <c r="M47" s="16">
        <v>11904</v>
      </c>
    </row>
    <row r="48" spans="2:13" x14ac:dyDescent="0.15">
      <c r="B48" s="5">
        <v>45</v>
      </c>
      <c r="C48" s="29" t="s">
        <v>86</v>
      </c>
      <c r="D48" s="26">
        <v>3042485</v>
      </c>
      <c r="E48" s="6">
        <v>299494</v>
      </c>
      <c r="F48" s="6">
        <v>342907</v>
      </c>
      <c r="G48" s="6">
        <v>744503</v>
      </c>
      <c r="H48" s="6">
        <v>358653</v>
      </c>
      <c r="I48" s="6">
        <v>340977</v>
      </c>
      <c r="J48" s="23">
        <v>242277</v>
      </c>
      <c r="K48" s="13">
        <f t="shared" si="0"/>
        <v>1078366</v>
      </c>
      <c r="L48" s="19">
        <v>6207385</v>
      </c>
      <c r="M48" s="16">
        <v>18286</v>
      </c>
    </row>
    <row r="49" spans="2:13" x14ac:dyDescent="0.15">
      <c r="B49" s="5">
        <v>46</v>
      </c>
      <c r="C49" s="29" t="s">
        <v>87</v>
      </c>
      <c r="D49" s="26">
        <v>2725880</v>
      </c>
      <c r="E49" s="6">
        <v>288709</v>
      </c>
      <c r="F49" s="6">
        <v>758147</v>
      </c>
      <c r="G49" s="6">
        <v>685116</v>
      </c>
      <c r="H49" s="6">
        <v>559245</v>
      </c>
      <c r="I49" s="6">
        <v>584135</v>
      </c>
      <c r="J49" s="23">
        <v>287835</v>
      </c>
      <c r="K49" s="13">
        <f t="shared" si="0"/>
        <v>1087753</v>
      </c>
      <c r="L49" s="19">
        <v>6688985</v>
      </c>
      <c r="M49" s="16">
        <v>18052</v>
      </c>
    </row>
    <row r="50" spans="2:13" x14ac:dyDescent="0.15">
      <c r="B50" s="5">
        <v>47</v>
      </c>
      <c r="C50" s="29" t="s">
        <v>88</v>
      </c>
      <c r="D50" s="26">
        <v>3764884</v>
      </c>
      <c r="E50" s="6">
        <v>451929</v>
      </c>
      <c r="F50" s="6">
        <v>1690398</v>
      </c>
      <c r="G50" s="6">
        <v>1066438</v>
      </c>
      <c r="H50" s="6">
        <v>638725</v>
      </c>
      <c r="I50" s="6">
        <v>635060</v>
      </c>
      <c r="J50" s="23">
        <v>457460</v>
      </c>
      <c r="K50" s="13">
        <f t="shared" si="0"/>
        <v>910745</v>
      </c>
      <c r="L50" s="19">
        <v>9158179</v>
      </c>
      <c r="M50" s="16">
        <v>31199</v>
      </c>
    </row>
    <row r="51" spans="2:13" x14ac:dyDescent="0.15">
      <c r="B51" s="5">
        <v>48</v>
      </c>
      <c r="C51" s="29" t="s">
        <v>89</v>
      </c>
      <c r="D51" s="26">
        <v>3289252</v>
      </c>
      <c r="E51" s="6">
        <v>352616</v>
      </c>
      <c r="F51" s="6">
        <v>1060800</v>
      </c>
      <c r="G51" s="6">
        <v>590663</v>
      </c>
      <c r="H51" s="6">
        <v>375266</v>
      </c>
      <c r="I51" s="6">
        <v>401668</v>
      </c>
      <c r="J51" s="23">
        <v>333668</v>
      </c>
      <c r="K51" s="13">
        <f t="shared" si="0"/>
        <v>956115</v>
      </c>
      <c r="L51" s="19">
        <v>7026380</v>
      </c>
      <c r="M51" s="16">
        <v>20744</v>
      </c>
    </row>
    <row r="52" spans="2:13" x14ac:dyDescent="0.15">
      <c r="B52" s="5">
        <v>49</v>
      </c>
      <c r="C52" s="29" t="s">
        <v>90</v>
      </c>
      <c r="D52" s="26">
        <v>2771130</v>
      </c>
      <c r="E52" s="6">
        <v>283184</v>
      </c>
      <c r="F52" s="6">
        <v>1280807</v>
      </c>
      <c r="G52" s="6">
        <v>624040</v>
      </c>
      <c r="H52" s="6">
        <v>381049</v>
      </c>
      <c r="I52" s="6">
        <v>287564</v>
      </c>
      <c r="J52" s="23">
        <v>269664</v>
      </c>
      <c r="K52" s="13">
        <f t="shared" si="0"/>
        <v>1192067</v>
      </c>
      <c r="L52" s="19">
        <v>6819841</v>
      </c>
      <c r="M52" s="16">
        <v>19745</v>
      </c>
    </row>
    <row r="53" spans="2:13" x14ac:dyDescent="0.15">
      <c r="B53" s="5">
        <v>50</v>
      </c>
      <c r="C53" s="29" t="s">
        <v>91</v>
      </c>
      <c r="D53" s="26">
        <v>1807915</v>
      </c>
      <c r="E53" s="6">
        <v>196026</v>
      </c>
      <c r="F53" s="6">
        <v>1151079</v>
      </c>
      <c r="G53" s="6">
        <v>609750</v>
      </c>
      <c r="H53" s="6">
        <v>249799</v>
      </c>
      <c r="I53" s="6">
        <v>637926</v>
      </c>
      <c r="J53" s="23">
        <v>218826</v>
      </c>
      <c r="K53" s="13">
        <f t="shared" si="0"/>
        <v>599539</v>
      </c>
      <c r="L53" s="19">
        <v>5252034</v>
      </c>
      <c r="M53" s="16">
        <v>14165</v>
      </c>
    </row>
    <row r="54" spans="2:13" x14ac:dyDescent="0.15">
      <c r="B54" s="5">
        <v>51</v>
      </c>
      <c r="C54" s="29" t="s">
        <v>92</v>
      </c>
      <c r="D54" s="26">
        <v>1356498</v>
      </c>
      <c r="E54" s="6">
        <v>183357</v>
      </c>
      <c r="F54" s="6">
        <v>2041057</v>
      </c>
      <c r="G54" s="6">
        <v>452268</v>
      </c>
      <c r="H54" s="6">
        <v>349868</v>
      </c>
      <c r="I54" s="6">
        <v>517726</v>
      </c>
      <c r="J54" s="23">
        <v>211126</v>
      </c>
      <c r="K54" s="13">
        <f t="shared" si="0"/>
        <v>909624</v>
      </c>
      <c r="L54" s="19">
        <v>5810398</v>
      </c>
      <c r="M54" s="16">
        <v>11640</v>
      </c>
    </row>
    <row r="55" spans="2:13" x14ac:dyDescent="0.15">
      <c r="B55" s="5">
        <v>52</v>
      </c>
      <c r="C55" s="29" t="s">
        <v>93</v>
      </c>
      <c r="D55" s="26">
        <v>1147052</v>
      </c>
      <c r="E55" s="6">
        <v>124759</v>
      </c>
      <c r="F55" s="6">
        <v>1002995</v>
      </c>
      <c r="G55" s="6">
        <v>504585</v>
      </c>
      <c r="H55" s="6">
        <v>153885</v>
      </c>
      <c r="I55" s="6">
        <v>293797</v>
      </c>
      <c r="J55" s="23">
        <v>144197</v>
      </c>
      <c r="K55" s="13">
        <f t="shared" si="0"/>
        <v>463762</v>
      </c>
      <c r="L55" s="19">
        <v>3690835</v>
      </c>
      <c r="M55" s="16">
        <v>8518</v>
      </c>
    </row>
    <row r="56" spans="2:13" x14ac:dyDescent="0.15">
      <c r="B56" s="5">
        <v>53</v>
      </c>
      <c r="C56" s="29" t="s">
        <v>94</v>
      </c>
      <c r="D56" s="26">
        <v>1072827</v>
      </c>
      <c r="E56" s="6">
        <v>161048</v>
      </c>
      <c r="F56" s="6">
        <v>1556809</v>
      </c>
      <c r="G56" s="6">
        <v>345594</v>
      </c>
      <c r="H56" s="6">
        <v>242773</v>
      </c>
      <c r="I56" s="6">
        <v>188900</v>
      </c>
      <c r="J56" s="23">
        <v>145800</v>
      </c>
      <c r="K56" s="13">
        <f t="shared" si="0"/>
        <v>494087</v>
      </c>
      <c r="L56" s="19">
        <v>4062038</v>
      </c>
      <c r="M56" s="16">
        <v>10077</v>
      </c>
    </row>
    <row r="57" spans="2:13" x14ac:dyDescent="0.15">
      <c r="B57" s="5">
        <v>54</v>
      </c>
      <c r="C57" s="29" t="s">
        <v>95</v>
      </c>
      <c r="D57" s="26">
        <v>840748</v>
      </c>
      <c r="E57" s="6">
        <v>111625</v>
      </c>
      <c r="F57" s="6">
        <v>1248709</v>
      </c>
      <c r="G57" s="6">
        <v>305804</v>
      </c>
      <c r="H57" s="6">
        <v>226289</v>
      </c>
      <c r="I57" s="6">
        <v>204369</v>
      </c>
      <c r="J57" s="23">
        <v>121569</v>
      </c>
      <c r="K57" s="13">
        <f t="shared" si="0"/>
        <v>396514</v>
      </c>
      <c r="L57" s="19">
        <v>3334058</v>
      </c>
      <c r="M57" s="16">
        <v>7362</v>
      </c>
    </row>
    <row r="58" spans="2:13" x14ac:dyDescent="0.15">
      <c r="B58" s="5">
        <v>55</v>
      </c>
      <c r="C58" s="29" t="s">
        <v>96</v>
      </c>
      <c r="D58" s="26">
        <v>1273460</v>
      </c>
      <c r="E58" s="6">
        <v>194488</v>
      </c>
      <c r="F58" s="6">
        <v>2963855</v>
      </c>
      <c r="G58" s="6">
        <v>573524</v>
      </c>
      <c r="H58" s="6">
        <v>350001</v>
      </c>
      <c r="I58" s="6">
        <v>869382</v>
      </c>
      <c r="J58" s="23">
        <v>204182</v>
      </c>
      <c r="K58" s="13">
        <f t="shared" si="0"/>
        <v>1108727</v>
      </c>
      <c r="L58" s="19">
        <v>7333437</v>
      </c>
      <c r="M58" s="16">
        <v>12220</v>
      </c>
    </row>
    <row r="59" spans="2:13" x14ac:dyDescent="0.15">
      <c r="B59" s="5">
        <v>56</v>
      </c>
      <c r="C59" s="29" t="s">
        <v>97</v>
      </c>
      <c r="D59" s="26">
        <v>253746</v>
      </c>
      <c r="E59" s="6">
        <v>42796</v>
      </c>
      <c r="F59" s="6">
        <v>1164253</v>
      </c>
      <c r="G59" s="6">
        <v>125318</v>
      </c>
      <c r="H59" s="6">
        <v>77560</v>
      </c>
      <c r="I59" s="6">
        <v>307800</v>
      </c>
      <c r="J59" s="23">
        <v>57600</v>
      </c>
      <c r="K59" s="13">
        <f t="shared" si="0"/>
        <v>369251</v>
      </c>
      <c r="L59" s="19">
        <v>2340724</v>
      </c>
      <c r="M59" s="16">
        <v>2993</v>
      </c>
    </row>
    <row r="60" spans="2:13" x14ac:dyDescent="0.15">
      <c r="B60" s="5">
        <v>57</v>
      </c>
      <c r="C60" s="29" t="s">
        <v>98</v>
      </c>
      <c r="D60" s="26">
        <v>1766644</v>
      </c>
      <c r="E60" s="6">
        <v>185423</v>
      </c>
      <c r="F60" s="6">
        <v>861222</v>
      </c>
      <c r="G60" s="6">
        <v>635556</v>
      </c>
      <c r="H60" s="6">
        <v>337568</v>
      </c>
      <c r="I60" s="6">
        <v>279800</v>
      </c>
      <c r="J60" s="23">
        <v>235300</v>
      </c>
      <c r="K60" s="13">
        <f t="shared" si="0"/>
        <v>1163925</v>
      </c>
      <c r="L60" s="19">
        <v>5230138</v>
      </c>
      <c r="M60" s="16">
        <v>11319</v>
      </c>
    </row>
    <row r="61" spans="2:13" x14ac:dyDescent="0.15">
      <c r="B61" s="5">
        <v>58</v>
      </c>
      <c r="C61" s="29" t="s">
        <v>99</v>
      </c>
      <c r="D61" s="26">
        <v>1727198</v>
      </c>
      <c r="E61" s="6">
        <v>217260</v>
      </c>
      <c r="F61" s="6">
        <v>1800023</v>
      </c>
      <c r="G61" s="6">
        <v>416926</v>
      </c>
      <c r="H61" s="6">
        <v>273199</v>
      </c>
      <c r="I61" s="6">
        <v>1481100</v>
      </c>
      <c r="J61" s="23">
        <v>200000</v>
      </c>
      <c r="K61" s="13">
        <f t="shared" si="0"/>
        <v>1049750</v>
      </c>
      <c r="L61" s="19">
        <v>6965456</v>
      </c>
      <c r="M61" s="16">
        <v>13943</v>
      </c>
    </row>
    <row r="62" spans="2:13" x14ac:dyDescent="0.15">
      <c r="B62" s="5">
        <v>59</v>
      </c>
      <c r="C62" s="29" t="s">
        <v>100</v>
      </c>
      <c r="D62" s="26">
        <v>3881182</v>
      </c>
      <c r="E62" s="6">
        <v>449144</v>
      </c>
      <c r="F62" s="6">
        <v>1184285</v>
      </c>
      <c r="G62" s="6">
        <v>1212430</v>
      </c>
      <c r="H62" s="6">
        <v>703535</v>
      </c>
      <c r="I62" s="6">
        <v>626300</v>
      </c>
      <c r="J62" s="23">
        <v>390000</v>
      </c>
      <c r="K62" s="13">
        <f t="shared" si="0"/>
        <v>1865891</v>
      </c>
      <c r="L62" s="19">
        <v>9922767</v>
      </c>
      <c r="M62" s="16">
        <v>31259</v>
      </c>
    </row>
    <row r="63" spans="2:13" x14ac:dyDescent="0.15">
      <c r="B63" s="5">
        <v>60</v>
      </c>
      <c r="C63" s="29" t="s">
        <v>101</v>
      </c>
      <c r="D63" s="26">
        <v>5143056</v>
      </c>
      <c r="E63" s="6">
        <v>533055</v>
      </c>
      <c r="F63" s="6">
        <v>1127071</v>
      </c>
      <c r="G63" s="6">
        <v>1724831</v>
      </c>
      <c r="H63" s="6">
        <v>838241</v>
      </c>
      <c r="I63" s="6">
        <v>1373448</v>
      </c>
      <c r="J63" s="23">
        <v>438548</v>
      </c>
      <c r="K63" s="13">
        <f t="shared" si="0"/>
        <v>1860374</v>
      </c>
      <c r="L63" s="19">
        <v>12600076</v>
      </c>
      <c r="M63" s="16">
        <v>34465</v>
      </c>
    </row>
    <row r="64" spans="2:13" x14ac:dyDescent="0.15">
      <c r="B64" s="5">
        <v>61</v>
      </c>
      <c r="C64" s="29" t="s">
        <v>102</v>
      </c>
      <c r="D64" s="26">
        <v>3702126</v>
      </c>
      <c r="E64" s="6">
        <v>438985</v>
      </c>
      <c r="F64" s="6">
        <v>1989006</v>
      </c>
      <c r="G64" s="6">
        <v>940652</v>
      </c>
      <c r="H64" s="6">
        <v>566896</v>
      </c>
      <c r="I64" s="6">
        <v>551732</v>
      </c>
      <c r="J64" s="23">
        <v>421032</v>
      </c>
      <c r="K64" s="13">
        <f t="shared" si="0"/>
        <v>1958534</v>
      </c>
      <c r="L64" s="19">
        <v>10147931</v>
      </c>
      <c r="M64" s="16">
        <v>33780</v>
      </c>
    </row>
    <row r="65" spans="2:13" x14ac:dyDescent="0.15">
      <c r="B65" s="5">
        <v>62</v>
      </c>
      <c r="C65" s="29" t="s">
        <v>103</v>
      </c>
      <c r="D65" s="26">
        <v>5337949</v>
      </c>
      <c r="E65" s="6">
        <v>661463</v>
      </c>
      <c r="F65" s="6">
        <v>1711215</v>
      </c>
      <c r="G65" s="6">
        <v>1428671</v>
      </c>
      <c r="H65" s="6">
        <v>749117</v>
      </c>
      <c r="I65" s="6">
        <v>762900</v>
      </c>
      <c r="J65" s="23">
        <v>583000</v>
      </c>
      <c r="K65" s="13">
        <f t="shared" si="0"/>
        <v>2329758</v>
      </c>
      <c r="L65" s="19">
        <v>12981073</v>
      </c>
      <c r="M65" s="16">
        <v>45883</v>
      </c>
    </row>
    <row r="66" spans="2:13" ht="12.75" thickBot="1" x14ac:dyDescent="0.2">
      <c r="B66" s="11">
        <v>63</v>
      </c>
      <c r="C66" s="30" t="s">
        <v>104</v>
      </c>
      <c r="D66" s="27">
        <v>3128204</v>
      </c>
      <c r="E66" s="12">
        <v>419612</v>
      </c>
      <c r="F66" s="12">
        <v>1737018</v>
      </c>
      <c r="G66" s="12">
        <v>998540</v>
      </c>
      <c r="H66" s="12">
        <v>551096</v>
      </c>
      <c r="I66" s="12">
        <v>826684</v>
      </c>
      <c r="J66" s="24">
        <v>386884</v>
      </c>
      <c r="K66" s="14">
        <f t="shared" si="0"/>
        <v>1466348</v>
      </c>
      <c r="L66" s="20">
        <v>9127502</v>
      </c>
      <c r="M66" s="17">
        <v>30102</v>
      </c>
    </row>
    <row r="67" spans="2:13" ht="12.75" thickTop="1" x14ac:dyDescent="0.15">
      <c r="B67" s="9"/>
      <c r="C67" s="31" t="s">
        <v>105</v>
      </c>
      <c r="D67" s="28">
        <f>SUM(D4:D66)</f>
        <v>1108786054</v>
      </c>
      <c r="E67" s="10">
        <f t="shared" ref="E67:J67" si="1">SUM(E4:E66)</f>
        <v>105448041</v>
      </c>
      <c r="F67" s="10">
        <f t="shared" si="1"/>
        <v>152842565</v>
      </c>
      <c r="G67" s="10">
        <f t="shared" si="1"/>
        <v>381872575</v>
      </c>
      <c r="H67" s="10">
        <f t="shared" si="1"/>
        <v>129484697</v>
      </c>
      <c r="I67" s="10">
        <f t="shared" si="1"/>
        <v>197283572</v>
      </c>
      <c r="J67" s="25">
        <f t="shared" si="1"/>
        <v>71727772</v>
      </c>
      <c r="K67" s="15">
        <f t="shared" si="0"/>
        <v>368053178</v>
      </c>
      <c r="L67" s="21">
        <v>2443770682</v>
      </c>
      <c r="M67" s="18">
        <v>7343807</v>
      </c>
    </row>
    <row r="69" spans="2:13" s="131" customFormat="1" ht="13.5" x14ac:dyDescent="0.15">
      <c r="B69" s="132" t="str">
        <f>+$B$1</f>
        <v>平成２８年度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179560.28262528736</v>
      </c>
      <c r="E72" s="50">
        <f t="shared" ref="E72:L72" si="2">+E4*1000/$M72</f>
        <v>14768.592351886276</v>
      </c>
      <c r="F72" s="50">
        <f t="shared" si="2"/>
        <v>4521.5020282281921</v>
      </c>
      <c r="G72" s="50">
        <f t="shared" si="2"/>
        <v>59247.237816974062</v>
      </c>
      <c r="H72" s="50">
        <f t="shared" si="2"/>
        <v>15335.942950521845</v>
      </c>
      <c r="I72" s="50">
        <f t="shared" si="2"/>
        <v>34329.857485558925</v>
      </c>
      <c r="J72" s="51">
        <f t="shared" si="2"/>
        <v>8479.8979876917219</v>
      </c>
      <c r="K72" s="52">
        <f t="shared" si="2"/>
        <v>52974.217544056803</v>
      </c>
      <c r="L72" s="53">
        <f t="shared" si="2"/>
        <v>360737.63280251349</v>
      </c>
      <c r="M72" s="54">
        <f>+M4</f>
        <v>1281414</v>
      </c>
    </row>
    <row r="73" spans="2:13" x14ac:dyDescent="0.15">
      <c r="B73" s="5" t="s">
        <v>6</v>
      </c>
      <c r="C73" s="29" t="s">
        <v>7</v>
      </c>
      <c r="D73" s="26">
        <f t="shared" ref="D73:L88" si="3">+D5*1000/$M73</f>
        <v>159889.84058193566</v>
      </c>
      <c r="E73" s="6">
        <f t="shared" si="3"/>
        <v>14753.041341773447</v>
      </c>
      <c r="F73" s="6">
        <f t="shared" si="3"/>
        <v>4677.8083002041776</v>
      </c>
      <c r="G73" s="6">
        <f t="shared" si="3"/>
        <v>50372.459861113479</v>
      </c>
      <c r="H73" s="6">
        <f t="shared" si="3"/>
        <v>16379.935959778646</v>
      </c>
      <c r="I73" s="6">
        <f t="shared" si="3"/>
        <v>30197.011835497393</v>
      </c>
      <c r="J73" s="23">
        <f t="shared" si="3"/>
        <v>7924.2664664698823</v>
      </c>
      <c r="K73" s="13">
        <f t="shared" si="3"/>
        <v>42835.033868518483</v>
      </c>
      <c r="L73" s="19">
        <f t="shared" si="3"/>
        <v>319105.1317488213</v>
      </c>
      <c r="M73" s="16">
        <f t="shared" ref="M73:M135" si="4">+M5</f>
        <v>351654</v>
      </c>
    </row>
    <row r="74" spans="2:13" x14ac:dyDescent="0.15">
      <c r="B74" s="5" t="s">
        <v>8</v>
      </c>
      <c r="C74" s="29" t="s">
        <v>9</v>
      </c>
      <c r="D74" s="26">
        <f t="shared" si="3"/>
        <v>150740.60925905526</v>
      </c>
      <c r="E74" s="6">
        <f t="shared" si="3"/>
        <v>15679.443014650657</v>
      </c>
      <c r="F74" s="6">
        <f t="shared" si="3"/>
        <v>28238.806717471634</v>
      </c>
      <c r="G74" s="6">
        <f t="shared" si="3"/>
        <v>50983.967394025574</v>
      </c>
      <c r="H74" s="6">
        <f t="shared" si="3"/>
        <v>19919.491482991016</v>
      </c>
      <c r="I74" s="6">
        <f t="shared" si="3"/>
        <v>15978.529726914951</v>
      </c>
      <c r="J74" s="23">
        <f t="shared" si="3"/>
        <v>5007.0599545358955</v>
      </c>
      <c r="K74" s="13">
        <f t="shared" si="3"/>
        <v>52103.265604502347</v>
      </c>
      <c r="L74" s="19">
        <f t="shared" si="3"/>
        <v>333644.11319961143</v>
      </c>
      <c r="M74" s="16">
        <f t="shared" si="4"/>
        <v>199718</v>
      </c>
    </row>
    <row r="75" spans="2:13" x14ac:dyDescent="0.15">
      <c r="B75" s="5" t="s">
        <v>10</v>
      </c>
      <c r="C75" s="29" t="s">
        <v>11</v>
      </c>
      <c r="D75" s="26">
        <f t="shared" si="3"/>
        <v>157605.41230404956</v>
      </c>
      <c r="E75" s="6">
        <f t="shared" si="3"/>
        <v>13558.65120613943</v>
      </c>
      <c r="F75" s="6">
        <f t="shared" si="3"/>
        <v>7405.4895507099136</v>
      </c>
      <c r="G75" s="6">
        <f t="shared" si="3"/>
        <v>63378.253385838674</v>
      </c>
      <c r="H75" s="6">
        <f t="shared" si="3"/>
        <v>16631.310086566638</v>
      </c>
      <c r="I75" s="6">
        <f t="shared" si="3"/>
        <v>25892.06626420037</v>
      </c>
      <c r="J75" s="23">
        <f t="shared" si="3"/>
        <v>6579.8973962837636</v>
      </c>
      <c r="K75" s="13">
        <f t="shared" si="3"/>
        <v>52567.867068573207</v>
      </c>
      <c r="L75" s="19">
        <f t="shared" si="3"/>
        <v>337039.04986607778</v>
      </c>
      <c r="M75" s="16">
        <f t="shared" si="4"/>
        <v>595495</v>
      </c>
    </row>
    <row r="76" spans="2:13" x14ac:dyDescent="0.15">
      <c r="B76" s="5" t="s">
        <v>12</v>
      </c>
      <c r="C76" s="29" t="s">
        <v>13</v>
      </c>
      <c r="D76" s="26">
        <f t="shared" si="3"/>
        <v>124730.44328552803</v>
      </c>
      <c r="E76" s="6">
        <f t="shared" si="3"/>
        <v>15265.234922014582</v>
      </c>
      <c r="F76" s="6">
        <f t="shared" si="3"/>
        <v>58798.976290501712</v>
      </c>
      <c r="G76" s="6">
        <f t="shared" si="3"/>
        <v>48219.34907528128</v>
      </c>
      <c r="H76" s="6">
        <f t="shared" si="3"/>
        <v>21403.242551547635</v>
      </c>
      <c r="I76" s="6">
        <f t="shared" si="3"/>
        <v>26092.966826017673</v>
      </c>
      <c r="J76" s="23">
        <f t="shared" si="3"/>
        <v>14386.703848568255</v>
      </c>
      <c r="K76" s="13">
        <f t="shared" si="3"/>
        <v>44237.082910811725</v>
      </c>
      <c r="L76" s="19">
        <f t="shared" si="3"/>
        <v>338747.29586170265</v>
      </c>
      <c r="M76" s="16">
        <f t="shared" si="4"/>
        <v>82836</v>
      </c>
    </row>
    <row r="77" spans="2:13" x14ac:dyDescent="0.15">
      <c r="B77" s="5" t="s">
        <v>14</v>
      </c>
      <c r="C77" s="29" t="s">
        <v>15</v>
      </c>
      <c r="D77" s="26">
        <f t="shared" si="3"/>
        <v>134680.01239541371</v>
      </c>
      <c r="E77" s="6">
        <f t="shared" si="3"/>
        <v>15456.724511930586</v>
      </c>
      <c r="F77" s="6">
        <f t="shared" si="3"/>
        <v>113180.04338394794</v>
      </c>
      <c r="G77" s="6">
        <f t="shared" si="3"/>
        <v>62462.193988224361</v>
      </c>
      <c r="H77" s="6">
        <f t="shared" si="3"/>
        <v>25945.150294391075</v>
      </c>
      <c r="I77" s="6">
        <f t="shared" si="3"/>
        <v>71041.214750542305</v>
      </c>
      <c r="J77" s="23">
        <f t="shared" si="3"/>
        <v>13944.840409048653</v>
      </c>
      <c r="K77" s="13">
        <f t="shared" si="3"/>
        <v>115694.45305237062</v>
      </c>
      <c r="L77" s="19">
        <f t="shared" si="3"/>
        <v>538459.79237682058</v>
      </c>
      <c r="M77" s="16">
        <f t="shared" si="4"/>
        <v>64540</v>
      </c>
    </row>
    <row r="78" spans="2:13" x14ac:dyDescent="0.15">
      <c r="B78" s="5" t="s">
        <v>16</v>
      </c>
      <c r="C78" s="29" t="s">
        <v>17</v>
      </c>
      <c r="D78" s="26">
        <f t="shared" si="3"/>
        <v>151841.24095548457</v>
      </c>
      <c r="E78" s="6">
        <f t="shared" si="3"/>
        <v>13959.525339178414</v>
      </c>
      <c r="F78" s="6">
        <f t="shared" si="3"/>
        <v>4249.1416976508244</v>
      </c>
      <c r="G78" s="6">
        <f t="shared" si="3"/>
        <v>50940.286575598919</v>
      </c>
      <c r="H78" s="6">
        <f t="shared" si="3"/>
        <v>17214.559598596483</v>
      </c>
      <c r="I78" s="6">
        <f t="shared" si="3"/>
        <v>21961.885852328389</v>
      </c>
      <c r="J78" s="23">
        <f t="shared" si="3"/>
        <v>7158.6776475102688</v>
      </c>
      <c r="K78" s="13">
        <f t="shared" si="3"/>
        <v>46717.677394598148</v>
      </c>
      <c r="L78" s="19">
        <f t="shared" si="3"/>
        <v>306884.31741343573</v>
      </c>
      <c r="M78" s="16">
        <f t="shared" si="4"/>
        <v>343993</v>
      </c>
    </row>
    <row r="79" spans="2:13" x14ac:dyDescent="0.15">
      <c r="B79" s="5" t="s">
        <v>18</v>
      </c>
      <c r="C79" s="29" t="s">
        <v>19</v>
      </c>
      <c r="D79" s="26">
        <f t="shared" si="3"/>
        <v>150083.55647441247</v>
      </c>
      <c r="E79" s="6">
        <f t="shared" si="3"/>
        <v>14714.78211052022</v>
      </c>
      <c r="F79" s="6">
        <f t="shared" si="3"/>
        <v>42087.467151557423</v>
      </c>
      <c r="G79" s="6">
        <f t="shared" si="3"/>
        <v>64248.950717995343</v>
      </c>
      <c r="H79" s="6">
        <f t="shared" si="3"/>
        <v>16479.904848492395</v>
      </c>
      <c r="I79" s="6">
        <f t="shared" si="3"/>
        <v>47831.180800318834</v>
      </c>
      <c r="J79" s="23">
        <f t="shared" si="3"/>
        <v>13973.93297049556</v>
      </c>
      <c r="K79" s="13">
        <f t="shared" si="3"/>
        <v>63144.931687693825</v>
      </c>
      <c r="L79" s="19">
        <f t="shared" si="3"/>
        <v>398590.77379099053</v>
      </c>
      <c r="M79" s="16">
        <f t="shared" si="4"/>
        <v>80293</v>
      </c>
    </row>
    <row r="80" spans="2:13" x14ac:dyDescent="0.15">
      <c r="B80" s="5" t="s">
        <v>20</v>
      </c>
      <c r="C80" s="29" t="s">
        <v>21</v>
      </c>
      <c r="D80" s="26">
        <f t="shared" si="3"/>
        <v>132998.49012877798</v>
      </c>
      <c r="E80" s="6">
        <f t="shared" si="3"/>
        <v>14964.456578034886</v>
      </c>
      <c r="F80" s="6">
        <f t="shared" si="3"/>
        <v>55990.89688106253</v>
      </c>
      <c r="G80" s="6">
        <f t="shared" si="3"/>
        <v>48287.007207001589</v>
      </c>
      <c r="H80" s="6">
        <f t="shared" si="3"/>
        <v>21365.432727336571</v>
      </c>
      <c r="I80" s="6">
        <f t="shared" si="3"/>
        <v>27998.630581914902</v>
      </c>
      <c r="J80" s="23">
        <f t="shared" si="3"/>
        <v>13487.188040415391</v>
      </c>
      <c r="K80" s="13">
        <f t="shared" si="3"/>
        <v>89992.476978853025</v>
      </c>
      <c r="L80" s="19">
        <f t="shared" si="3"/>
        <v>391597.39108298148</v>
      </c>
      <c r="M80" s="16">
        <f t="shared" si="4"/>
        <v>113917</v>
      </c>
    </row>
    <row r="81" spans="2:13" x14ac:dyDescent="0.15">
      <c r="B81" s="5" t="s">
        <v>22</v>
      </c>
      <c r="C81" s="29" t="s">
        <v>23</v>
      </c>
      <c r="D81" s="26">
        <f t="shared" si="3"/>
        <v>143923.47035663194</v>
      </c>
      <c r="E81" s="6">
        <f t="shared" si="3"/>
        <v>15594.209320285103</v>
      </c>
      <c r="F81" s="6">
        <f t="shared" si="3"/>
        <v>53777.488004658873</v>
      </c>
      <c r="G81" s="6">
        <f t="shared" si="3"/>
        <v>53622.276519515377</v>
      </c>
      <c r="H81" s="6">
        <f t="shared" si="3"/>
        <v>24384.395295547482</v>
      </c>
      <c r="I81" s="6">
        <f t="shared" si="3"/>
        <v>54617.97212270063</v>
      </c>
      <c r="J81" s="23">
        <f t="shared" si="3"/>
        <v>14463.013837369761</v>
      </c>
      <c r="K81" s="13">
        <f t="shared" si="3"/>
        <v>67770.246490017598</v>
      </c>
      <c r="L81" s="19">
        <f t="shared" si="3"/>
        <v>413690.05810935702</v>
      </c>
      <c r="M81" s="16">
        <f t="shared" si="4"/>
        <v>78989</v>
      </c>
    </row>
    <row r="82" spans="2:13" x14ac:dyDescent="0.15">
      <c r="B82" s="5" t="s">
        <v>24</v>
      </c>
      <c r="C82" s="29" t="s">
        <v>25</v>
      </c>
      <c r="D82" s="26">
        <f t="shared" si="3"/>
        <v>141972.32999455271</v>
      </c>
      <c r="E82" s="6">
        <f t="shared" si="3"/>
        <v>15462.085755894745</v>
      </c>
      <c r="F82" s="6">
        <f t="shared" si="3"/>
        <v>24610.485475748446</v>
      </c>
      <c r="G82" s="6">
        <f t="shared" si="3"/>
        <v>55698.353584649762</v>
      </c>
      <c r="H82" s="6">
        <f t="shared" si="3"/>
        <v>21523.440018676421</v>
      </c>
      <c r="I82" s="6">
        <f t="shared" si="3"/>
        <v>26577.601636410127</v>
      </c>
      <c r="J82" s="23">
        <f t="shared" si="3"/>
        <v>13535.23506720176</v>
      </c>
      <c r="K82" s="13">
        <f t="shared" si="3"/>
        <v>66177.559392127005</v>
      </c>
      <c r="L82" s="19">
        <f t="shared" si="3"/>
        <v>352021.85585805919</v>
      </c>
      <c r="M82" s="16">
        <f t="shared" si="4"/>
        <v>89953</v>
      </c>
    </row>
    <row r="83" spans="2:13" x14ac:dyDescent="0.15">
      <c r="B83" s="5" t="s">
        <v>26</v>
      </c>
      <c r="C83" s="29" t="s">
        <v>27</v>
      </c>
      <c r="D83" s="26">
        <f t="shared" si="3"/>
        <v>119380.93425693334</v>
      </c>
      <c r="E83" s="6">
        <f t="shared" si="3"/>
        <v>13673.15808615192</v>
      </c>
      <c r="F83" s="6">
        <f t="shared" si="3"/>
        <v>35252.547935009687</v>
      </c>
      <c r="G83" s="6">
        <f t="shared" si="3"/>
        <v>51090.478123704888</v>
      </c>
      <c r="H83" s="6">
        <f t="shared" si="3"/>
        <v>17581.220978914516</v>
      </c>
      <c r="I83" s="6">
        <f t="shared" si="3"/>
        <v>25611.060363857807</v>
      </c>
      <c r="J83" s="23">
        <f t="shared" si="3"/>
        <v>14070.289174765083</v>
      </c>
      <c r="K83" s="13">
        <f t="shared" si="3"/>
        <v>39880.913112244467</v>
      </c>
      <c r="L83" s="19">
        <f t="shared" si="3"/>
        <v>302470.31285681663</v>
      </c>
      <c r="M83" s="16">
        <f t="shared" si="4"/>
        <v>236466</v>
      </c>
    </row>
    <row r="84" spans="2:13" x14ac:dyDescent="0.15">
      <c r="B84" s="5" t="s">
        <v>28</v>
      </c>
      <c r="C84" s="29" t="s">
        <v>29</v>
      </c>
      <c r="D84" s="26">
        <f t="shared" si="3"/>
        <v>141474.95001764083</v>
      </c>
      <c r="E84" s="6">
        <f t="shared" si="3"/>
        <v>15828.694447711265</v>
      </c>
      <c r="F84" s="6">
        <f t="shared" si="3"/>
        <v>16542.344531995244</v>
      </c>
      <c r="G84" s="6">
        <f t="shared" si="3"/>
        <v>43612.391704888469</v>
      </c>
      <c r="H84" s="6">
        <f t="shared" si="3"/>
        <v>16547.323166986815</v>
      </c>
      <c r="I84" s="6">
        <f t="shared" si="3"/>
        <v>22454.473584486521</v>
      </c>
      <c r="J84" s="23">
        <f t="shared" si="3"/>
        <v>12693.212852979994</v>
      </c>
      <c r="K84" s="13">
        <f t="shared" si="3"/>
        <v>45661.341748663872</v>
      </c>
      <c r="L84" s="19">
        <f t="shared" si="3"/>
        <v>302121.51920237299</v>
      </c>
      <c r="M84" s="16">
        <f t="shared" si="4"/>
        <v>153054</v>
      </c>
    </row>
    <row r="85" spans="2:13" x14ac:dyDescent="0.15">
      <c r="B85" s="5" t="s">
        <v>30</v>
      </c>
      <c r="C85" s="29" t="s">
        <v>31</v>
      </c>
      <c r="D85" s="26">
        <f t="shared" si="3"/>
        <v>136208.96087732905</v>
      </c>
      <c r="E85" s="6">
        <f t="shared" si="3"/>
        <v>15263.505348027633</v>
      </c>
      <c r="F85" s="6">
        <f t="shared" si="3"/>
        <v>36862.304070994389</v>
      </c>
      <c r="G85" s="6">
        <f t="shared" si="3"/>
        <v>43335.239263361051</v>
      </c>
      <c r="H85" s="6">
        <f t="shared" si="3"/>
        <v>21620.840172435561</v>
      </c>
      <c r="I85" s="6">
        <f t="shared" si="3"/>
        <v>32795.295900146099</v>
      </c>
      <c r="J85" s="23">
        <f t="shared" si="3"/>
        <v>13719.160909795999</v>
      </c>
      <c r="K85" s="13">
        <f t="shared" si="3"/>
        <v>57876.463267257081</v>
      </c>
      <c r="L85" s="19">
        <f t="shared" si="3"/>
        <v>343962.60889955086</v>
      </c>
      <c r="M85" s="16">
        <f t="shared" si="4"/>
        <v>55441</v>
      </c>
    </row>
    <row r="86" spans="2:13" x14ac:dyDescent="0.15">
      <c r="B86" s="69" t="s">
        <v>32</v>
      </c>
      <c r="C86" s="70" t="s">
        <v>33</v>
      </c>
      <c r="D86" s="71">
        <f t="shared" si="3"/>
        <v>125071.10155324636</v>
      </c>
      <c r="E86" s="72">
        <f t="shared" si="3"/>
        <v>13579.875841096766</v>
      </c>
      <c r="F86" s="72">
        <f t="shared" si="3"/>
        <v>53374.182004519454</v>
      </c>
      <c r="G86" s="72">
        <f t="shared" si="3"/>
        <v>39921.338026394267</v>
      </c>
      <c r="H86" s="72">
        <f t="shared" si="3"/>
        <v>18265.673171428331</v>
      </c>
      <c r="I86" s="72">
        <f t="shared" si="3"/>
        <v>25446.232810544265</v>
      </c>
      <c r="J86" s="73">
        <f t="shared" si="3"/>
        <v>14316.453994842113</v>
      </c>
      <c r="K86" s="74">
        <f t="shared" si="3"/>
        <v>40818.188691291238</v>
      </c>
      <c r="L86" s="75">
        <f t="shared" si="3"/>
        <v>316476.59209852066</v>
      </c>
      <c r="M86" s="76">
        <f t="shared" si="4"/>
        <v>119041</v>
      </c>
    </row>
    <row r="87" spans="2:13" x14ac:dyDescent="0.15">
      <c r="B87" s="5" t="s">
        <v>34</v>
      </c>
      <c r="C87" s="29" t="s">
        <v>35</v>
      </c>
      <c r="D87" s="26">
        <f t="shared" si="3"/>
        <v>132640.99214905733</v>
      </c>
      <c r="E87" s="6">
        <f t="shared" si="3"/>
        <v>14756.012605738928</v>
      </c>
      <c r="F87" s="6">
        <f t="shared" si="3"/>
        <v>50538.190413003817</v>
      </c>
      <c r="G87" s="6">
        <f t="shared" si="3"/>
        <v>53892.913418477357</v>
      </c>
      <c r="H87" s="6">
        <f t="shared" si="3"/>
        <v>23380.687786808205</v>
      </c>
      <c r="I87" s="6">
        <f t="shared" si="3"/>
        <v>14219.467020511969</v>
      </c>
      <c r="J87" s="23">
        <f t="shared" si="3"/>
        <v>5528.8328633825404</v>
      </c>
      <c r="K87" s="13">
        <f t="shared" si="3"/>
        <v>66810.90009399016</v>
      </c>
      <c r="L87" s="19">
        <f t="shared" si="3"/>
        <v>356239.16348758776</v>
      </c>
      <c r="M87" s="16">
        <f t="shared" si="4"/>
        <v>144696</v>
      </c>
    </row>
    <row r="88" spans="2:13" x14ac:dyDescent="0.15">
      <c r="B88" s="69" t="s">
        <v>36</v>
      </c>
      <c r="C88" s="70" t="s">
        <v>37</v>
      </c>
      <c r="D88" s="71">
        <f t="shared" si="3"/>
        <v>133167.91470108554</v>
      </c>
      <c r="E88" s="72">
        <f t="shared" si="3"/>
        <v>13886.107360187994</v>
      </c>
      <c r="F88" s="72">
        <f t="shared" si="3"/>
        <v>13310.997316872139</v>
      </c>
      <c r="G88" s="72">
        <f t="shared" si="3"/>
        <v>41930.05015520053</v>
      </c>
      <c r="H88" s="72">
        <f t="shared" si="3"/>
        <v>17326.030724444521</v>
      </c>
      <c r="I88" s="72">
        <f t="shared" si="3"/>
        <v>26316.574013994352</v>
      </c>
      <c r="J88" s="73">
        <f t="shared" si="3"/>
        <v>11049.050383178717</v>
      </c>
      <c r="K88" s="74">
        <f t="shared" si="3"/>
        <v>32123.011767181662</v>
      </c>
      <c r="L88" s="75">
        <f t="shared" si="3"/>
        <v>278060.68603896676</v>
      </c>
      <c r="M88" s="76">
        <f t="shared" si="4"/>
        <v>228092</v>
      </c>
    </row>
    <row r="89" spans="2:13" x14ac:dyDescent="0.15">
      <c r="B89" s="5" t="s">
        <v>38</v>
      </c>
      <c r="C89" s="29" t="s">
        <v>39</v>
      </c>
      <c r="D89" s="26">
        <f t="shared" ref="D89:L104" si="5">+D21*1000/$M89</f>
        <v>143928.44073834197</v>
      </c>
      <c r="E89" s="6">
        <f t="shared" si="5"/>
        <v>13805.011334196892</v>
      </c>
      <c r="F89" s="6">
        <f t="shared" si="5"/>
        <v>12471.462111398963</v>
      </c>
      <c r="G89" s="6">
        <f t="shared" si="5"/>
        <v>49526.8539507772</v>
      </c>
      <c r="H89" s="6">
        <f t="shared" si="5"/>
        <v>15482.423898963731</v>
      </c>
      <c r="I89" s="6">
        <f t="shared" si="5"/>
        <v>18060.637953367877</v>
      </c>
      <c r="J89" s="23">
        <f t="shared" si="5"/>
        <v>11891.191709844559</v>
      </c>
      <c r="K89" s="13">
        <f t="shared" si="5"/>
        <v>44013.726522020726</v>
      </c>
      <c r="L89" s="19">
        <f t="shared" si="5"/>
        <v>297288.55650906736</v>
      </c>
      <c r="M89" s="16">
        <f t="shared" si="4"/>
        <v>247040</v>
      </c>
    </row>
    <row r="90" spans="2:13" x14ac:dyDescent="0.15">
      <c r="B90" s="5" t="s">
        <v>40</v>
      </c>
      <c r="C90" s="29" t="s">
        <v>41</v>
      </c>
      <c r="D90" s="26">
        <f t="shared" si="5"/>
        <v>141435.98521034568</v>
      </c>
      <c r="E90" s="6">
        <f t="shared" si="5"/>
        <v>13931.28235974006</v>
      </c>
      <c r="F90" s="6">
        <f t="shared" si="5"/>
        <v>9854.1290733467777</v>
      </c>
      <c r="G90" s="6">
        <f t="shared" si="5"/>
        <v>49494.495158570098</v>
      </c>
      <c r="H90" s="6">
        <f t="shared" si="5"/>
        <v>16111.332248286924</v>
      </c>
      <c r="I90" s="6">
        <f t="shared" si="5"/>
        <v>21648.739812947435</v>
      </c>
      <c r="J90" s="23">
        <f t="shared" si="5"/>
        <v>11700.810246612178</v>
      </c>
      <c r="K90" s="13">
        <f t="shared" si="5"/>
        <v>40991.363856160584</v>
      </c>
      <c r="L90" s="19">
        <f t="shared" si="5"/>
        <v>293467.32771939755</v>
      </c>
      <c r="M90" s="16">
        <f t="shared" si="4"/>
        <v>339156</v>
      </c>
    </row>
    <row r="91" spans="2:13" x14ac:dyDescent="0.15">
      <c r="B91" s="5" t="s">
        <v>42</v>
      </c>
      <c r="C91" s="29" t="s">
        <v>43</v>
      </c>
      <c r="D91" s="26">
        <f t="shared" si="5"/>
        <v>153624.18132611638</v>
      </c>
      <c r="E91" s="6">
        <f t="shared" si="5"/>
        <v>13637.415426251691</v>
      </c>
      <c r="F91" s="6">
        <f t="shared" si="5"/>
        <v>22006.170500676591</v>
      </c>
      <c r="G91" s="6">
        <f t="shared" si="5"/>
        <v>61653.518267929634</v>
      </c>
      <c r="H91" s="6">
        <f t="shared" si="5"/>
        <v>16717.45602165088</v>
      </c>
      <c r="I91" s="6">
        <f t="shared" si="5"/>
        <v>19464.140730717187</v>
      </c>
      <c r="J91" s="23">
        <f t="shared" si="5"/>
        <v>12849.797023004059</v>
      </c>
      <c r="K91" s="13">
        <f t="shared" si="5"/>
        <v>42165.412719891749</v>
      </c>
      <c r="L91" s="19">
        <f t="shared" si="5"/>
        <v>329268.2949932341</v>
      </c>
      <c r="M91" s="16">
        <f t="shared" si="4"/>
        <v>73900</v>
      </c>
    </row>
    <row r="92" spans="2:13" x14ac:dyDescent="0.15">
      <c r="B92" s="5" t="s">
        <v>44</v>
      </c>
      <c r="C92" s="29" t="s">
        <v>45</v>
      </c>
      <c r="D92" s="26">
        <f t="shared" si="5"/>
        <v>202670.79813574132</v>
      </c>
      <c r="E92" s="6">
        <f t="shared" si="5"/>
        <v>15109.838333818818</v>
      </c>
      <c r="F92" s="6">
        <f t="shared" si="5"/>
        <v>178.02213807165745</v>
      </c>
      <c r="G92" s="6">
        <f t="shared" si="5"/>
        <v>66777.701718613462</v>
      </c>
      <c r="H92" s="6">
        <f t="shared" si="5"/>
        <v>18921.380716574426</v>
      </c>
      <c r="I92" s="6">
        <f t="shared" si="5"/>
        <v>17030.294203320711</v>
      </c>
      <c r="J92" s="23">
        <f t="shared" si="5"/>
        <v>0</v>
      </c>
      <c r="K92" s="13">
        <f t="shared" si="5"/>
        <v>58810.501019516458</v>
      </c>
      <c r="L92" s="19">
        <f t="shared" si="5"/>
        <v>379498.53626565688</v>
      </c>
      <c r="M92" s="16">
        <f t="shared" si="4"/>
        <v>137320</v>
      </c>
    </row>
    <row r="93" spans="2:13" x14ac:dyDescent="0.15">
      <c r="B93" s="5" t="s">
        <v>46</v>
      </c>
      <c r="C93" s="29" t="s">
        <v>47</v>
      </c>
      <c r="D93" s="26">
        <f t="shared" si="5"/>
        <v>141850.9294278587</v>
      </c>
      <c r="E93" s="6">
        <f t="shared" si="5"/>
        <v>14203.374373005016</v>
      </c>
      <c r="F93" s="6">
        <f t="shared" si="5"/>
        <v>10313.75901933961</v>
      </c>
      <c r="G93" s="6">
        <f t="shared" si="5"/>
        <v>39609.137362195223</v>
      </c>
      <c r="H93" s="6">
        <f t="shared" si="5"/>
        <v>15481.974732437435</v>
      </c>
      <c r="I93" s="6">
        <f t="shared" si="5"/>
        <v>15782.630562484912</v>
      </c>
      <c r="J93" s="23">
        <f t="shared" si="5"/>
        <v>9428.8578632547415</v>
      </c>
      <c r="K93" s="13">
        <f t="shared" si="5"/>
        <v>31516.375633700813</v>
      </c>
      <c r="L93" s="19">
        <f t="shared" si="5"/>
        <v>268758.18111102172</v>
      </c>
      <c r="M93" s="16">
        <f t="shared" si="4"/>
        <v>149124</v>
      </c>
    </row>
    <row r="94" spans="2:13" x14ac:dyDescent="0.15">
      <c r="B94" s="5" t="s">
        <v>48</v>
      </c>
      <c r="C94" s="29" t="s">
        <v>49</v>
      </c>
      <c r="D94" s="26">
        <f t="shared" si="5"/>
        <v>158021.73690745747</v>
      </c>
      <c r="E94" s="6">
        <f t="shared" si="5"/>
        <v>13554.123146592652</v>
      </c>
      <c r="F94" s="6">
        <f t="shared" si="5"/>
        <v>2932.152508947484</v>
      </c>
      <c r="G94" s="6">
        <f t="shared" si="5"/>
        <v>54701.081002118182</v>
      </c>
      <c r="H94" s="6">
        <f t="shared" si="5"/>
        <v>17715.046380834123</v>
      </c>
      <c r="I94" s="6">
        <f t="shared" si="5"/>
        <v>12315.31663136367</v>
      </c>
      <c r="J94" s="23">
        <f t="shared" si="5"/>
        <v>4099.7005331969904</v>
      </c>
      <c r="K94" s="13">
        <f t="shared" si="5"/>
        <v>34191.921700387116</v>
      </c>
      <c r="L94" s="19">
        <f t="shared" si="5"/>
        <v>293431.37827770069</v>
      </c>
      <c r="M94" s="16">
        <f t="shared" si="4"/>
        <v>136910</v>
      </c>
    </row>
    <row r="95" spans="2:13" x14ac:dyDescent="0.15">
      <c r="B95" s="5" t="s">
        <v>50</v>
      </c>
      <c r="C95" s="29" t="s">
        <v>51</v>
      </c>
      <c r="D95" s="26">
        <f t="shared" si="5"/>
        <v>143488.59071080998</v>
      </c>
      <c r="E95" s="6">
        <f t="shared" si="5"/>
        <v>12270.667320772729</v>
      </c>
      <c r="F95" s="6">
        <f t="shared" si="5"/>
        <v>25241.709868604234</v>
      </c>
      <c r="G95" s="6">
        <f t="shared" si="5"/>
        <v>47108.961695018632</v>
      </c>
      <c r="H95" s="6">
        <f t="shared" si="5"/>
        <v>18854.337651317273</v>
      </c>
      <c r="I95" s="6">
        <f t="shared" si="5"/>
        <v>18790.522533511885</v>
      </c>
      <c r="J95" s="23">
        <f t="shared" si="5"/>
        <v>11933.016003500352</v>
      </c>
      <c r="K95" s="13">
        <f t="shared" si="5"/>
        <v>42113.854231580066</v>
      </c>
      <c r="L95" s="19">
        <f t="shared" si="5"/>
        <v>307868.64401161479</v>
      </c>
      <c r="M95" s="16">
        <f t="shared" si="4"/>
        <v>75421</v>
      </c>
    </row>
    <row r="96" spans="2:13" x14ac:dyDescent="0.15">
      <c r="B96" s="5" t="s">
        <v>52</v>
      </c>
      <c r="C96" s="29" t="s">
        <v>53</v>
      </c>
      <c r="D96" s="26">
        <f t="shared" si="5"/>
        <v>178714.94936584408</v>
      </c>
      <c r="E96" s="6">
        <f t="shared" si="5"/>
        <v>14126.179824992627</v>
      </c>
      <c r="F96" s="6">
        <f t="shared" si="5"/>
        <v>1459.3574869727656</v>
      </c>
      <c r="G96" s="6">
        <f t="shared" si="5"/>
        <v>49757.214138236159</v>
      </c>
      <c r="H96" s="6">
        <f t="shared" si="5"/>
        <v>19073.12456985547</v>
      </c>
      <c r="I96" s="6">
        <f t="shared" si="5"/>
        <v>19409.350113066561</v>
      </c>
      <c r="J96" s="23">
        <f t="shared" si="5"/>
        <v>0</v>
      </c>
      <c r="K96" s="13">
        <f t="shared" si="5"/>
        <v>46499.446957034706</v>
      </c>
      <c r="L96" s="19">
        <f t="shared" si="5"/>
        <v>329039.62245600234</v>
      </c>
      <c r="M96" s="16">
        <f t="shared" si="4"/>
        <v>81368</v>
      </c>
    </row>
    <row r="97" spans="2:13" x14ac:dyDescent="0.15">
      <c r="B97" s="5" t="s">
        <v>54</v>
      </c>
      <c r="C97" s="29" t="s">
        <v>55</v>
      </c>
      <c r="D97" s="134">
        <f t="shared" si="5"/>
        <v>142245.88054646866</v>
      </c>
      <c r="E97" s="135">
        <f t="shared" si="5"/>
        <v>13772.066008363325</v>
      </c>
      <c r="F97" s="135">
        <f t="shared" si="5"/>
        <v>13452.536005389429</v>
      </c>
      <c r="G97" s="135">
        <f t="shared" si="5"/>
        <v>57536.10856542876</v>
      </c>
      <c r="H97" s="135">
        <f t="shared" si="5"/>
        <v>17874.90820370584</v>
      </c>
      <c r="I97" s="135">
        <f t="shared" si="5"/>
        <v>29475.562460929676</v>
      </c>
      <c r="J97" s="136">
        <f t="shared" si="5"/>
        <v>10891.744099243173</v>
      </c>
      <c r="K97" s="137">
        <f t="shared" si="5"/>
        <v>46759.320737769092</v>
      </c>
      <c r="L97" s="143">
        <f t="shared" si="5"/>
        <v>321116.38252805476</v>
      </c>
      <c r="M97" s="144">
        <f t="shared" si="4"/>
        <v>164767</v>
      </c>
    </row>
    <row r="98" spans="2:13" x14ac:dyDescent="0.15">
      <c r="B98" s="69" t="s">
        <v>56</v>
      </c>
      <c r="C98" s="70" t="s">
        <v>57</v>
      </c>
      <c r="D98" s="71">
        <f t="shared" si="5"/>
        <v>134563.65423963012</v>
      </c>
      <c r="E98" s="72">
        <f t="shared" si="5"/>
        <v>13783.660617011665</v>
      </c>
      <c r="F98" s="72">
        <f t="shared" si="5"/>
        <v>26128.730103898175</v>
      </c>
      <c r="G98" s="72">
        <f t="shared" si="5"/>
        <v>48453.697552679827</v>
      </c>
      <c r="H98" s="72">
        <f t="shared" si="5"/>
        <v>18254.92254138655</v>
      </c>
      <c r="I98" s="72">
        <f t="shared" si="5"/>
        <v>30764.953631121622</v>
      </c>
      <c r="J98" s="73">
        <f t="shared" si="5"/>
        <v>13127.507772433768</v>
      </c>
      <c r="K98" s="74">
        <f t="shared" si="5"/>
        <v>44015.478436478625</v>
      </c>
      <c r="L98" s="75">
        <f t="shared" si="5"/>
        <v>315965.09712220659</v>
      </c>
      <c r="M98" s="76">
        <f t="shared" si="4"/>
        <v>75266</v>
      </c>
    </row>
    <row r="99" spans="2:13" x14ac:dyDescent="0.15">
      <c r="B99" s="5" t="s">
        <v>58</v>
      </c>
      <c r="C99" s="29" t="s">
        <v>59</v>
      </c>
      <c r="D99" s="26">
        <f t="shared" si="5"/>
        <v>144239.9232370122</v>
      </c>
      <c r="E99" s="6">
        <f t="shared" si="5"/>
        <v>14557.283731303609</v>
      </c>
      <c r="F99" s="6">
        <f t="shared" si="5"/>
        <v>33982.203175549948</v>
      </c>
      <c r="G99" s="6">
        <f t="shared" si="5"/>
        <v>44455.29398797985</v>
      </c>
      <c r="H99" s="6">
        <f t="shared" si="5"/>
        <v>20144.929039619816</v>
      </c>
      <c r="I99" s="6">
        <f t="shared" si="5"/>
        <v>17783.339060301736</v>
      </c>
      <c r="J99" s="23">
        <f t="shared" si="5"/>
        <v>11428.349141927243</v>
      </c>
      <c r="K99" s="13">
        <f t="shared" si="5"/>
        <v>60136.435837423254</v>
      </c>
      <c r="L99" s="19">
        <f t="shared" si="5"/>
        <v>335299.40806919039</v>
      </c>
      <c r="M99" s="16">
        <f t="shared" si="4"/>
        <v>154241</v>
      </c>
    </row>
    <row r="100" spans="2:13" x14ac:dyDescent="0.15">
      <c r="B100" s="61" t="s">
        <v>60</v>
      </c>
      <c r="C100" s="62" t="s">
        <v>61</v>
      </c>
      <c r="D100" s="63">
        <f t="shared" si="5"/>
        <v>138672.55485035433</v>
      </c>
      <c r="E100" s="64">
        <f t="shared" si="5"/>
        <v>13951.637003831758</v>
      </c>
      <c r="F100" s="64">
        <f t="shared" si="5"/>
        <v>28145.399671563624</v>
      </c>
      <c r="G100" s="64">
        <f t="shared" si="5"/>
        <v>43325.13721835101</v>
      </c>
      <c r="H100" s="64">
        <f t="shared" si="5"/>
        <v>16645.333096622431</v>
      </c>
      <c r="I100" s="64">
        <f t="shared" si="5"/>
        <v>20422.233071471899</v>
      </c>
      <c r="J100" s="65">
        <f t="shared" si="5"/>
        <v>11369.520512479103</v>
      </c>
      <c r="K100" s="66">
        <f t="shared" si="5"/>
        <v>41870.785436361752</v>
      </c>
      <c r="L100" s="67">
        <f t="shared" si="5"/>
        <v>303033.0803485568</v>
      </c>
      <c r="M100" s="68">
        <f t="shared" si="4"/>
        <v>67593</v>
      </c>
    </row>
    <row r="101" spans="2:13" x14ac:dyDescent="0.15">
      <c r="B101" s="5" t="s">
        <v>62</v>
      </c>
      <c r="C101" s="29" t="s">
        <v>63</v>
      </c>
      <c r="D101" s="26">
        <f t="shared" si="5"/>
        <v>187947.20407764983</v>
      </c>
      <c r="E101" s="6">
        <f t="shared" si="5"/>
        <v>15691.375173633034</v>
      </c>
      <c r="F101" s="6">
        <f t="shared" si="5"/>
        <v>1597.6994340424067</v>
      </c>
      <c r="G101" s="6">
        <f t="shared" si="5"/>
        <v>56567.013741404444</v>
      </c>
      <c r="H101" s="6">
        <f t="shared" si="5"/>
        <v>16800.204341686851</v>
      </c>
      <c r="I101" s="6">
        <f t="shared" si="5"/>
        <v>11050.52290808068</v>
      </c>
      <c r="J101" s="23">
        <f t="shared" si="5"/>
        <v>823.10668243235489</v>
      </c>
      <c r="K101" s="13">
        <f t="shared" si="5"/>
        <v>55846.98481213193</v>
      </c>
      <c r="L101" s="19">
        <f t="shared" si="5"/>
        <v>345501.00448862917</v>
      </c>
      <c r="M101" s="16">
        <f t="shared" si="4"/>
        <v>87109</v>
      </c>
    </row>
    <row r="102" spans="2:13" x14ac:dyDescent="0.15">
      <c r="B102" s="5" t="s">
        <v>64</v>
      </c>
      <c r="C102" s="29" t="s">
        <v>65</v>
      </c>
      <c r="D102" s="26">
        <f t="shared" si="5"/>
        <v>137273.06654106051</v>
      </c>
      <c r="E102" s="6">
        <f t="shared" si="5"/>
        <v>12393.249877715176</v>
      </c>
      <c r="F102" s="6">
        <f t="shared" si="5"/>
        <v>29142.756209351617</v>
      </c>
      <c r="G102" s="6">
        <f t="shared" si="5"/>
        <v>50999.211942245332</v>
      </c>
      <c r="H102" s="6">
        <f t="shared" si="5"/>
        <v>19483.52325223283</v>
      </c>
      <c r="I102" s="6">
        <f t="shared" si="5"/>
        <v>27658.481131904562</v>
      </c>
      <c r="J102" s="23">
        <f t="shared" si="5"/>
        <v>11061.260167756662</v>
      </c>
      <c r="K102" s="13">
        <f t="shared" si="5"/>
        <v>33493.550607800869</v>
      </c>
      <c r="L102" s="19">
        <f t="shared" si="5"/>
        <v>310443.8395623109</v>
      </c>
      <c r="M102" s="16">
        <f t="shared" si="4"/>
        <v>110398</v>
      </c>
    </row>
    <row r="103" spans="2:13" x14ac:dyDescent="0.15">
      <c r="B103" s="5" t="s">
        <v>66</v>
      </c>
      <c r="C103" s="29" t="s">
        <v>67</v>
      </c>
      <c r="D103" s="26">
        <f t="shared" si="5"/>
        <v>154492.21781495214</v>
      </c>
      <c r="E103" s="6">
        <f t="shared" si="5"/>
        <v>14329.963208875859</v>
      </c>
      <c r="F103" s="6">
        <f t="shared" si="5"/>
        <v>8743.3100514500875</v>
      </c>
      <c r="G103" s="6">
        <f t="shared" si="5"/>
        <v>57870.332844701217</v>
      </c>
      <c r="H103" s="6">
        <f t="shared" si="5"/>
        <v>16906.297605702624</v>
      </c>
      <c r="I103" s="6">
        <f t="shared" si="5"/>
        <v>30044.408036561181</v>
      </c>
      <c r="J103" s="23">
        <f t="shared" si="5"/>
        <v>7810.2095369492108</v>
      </c>
      <c r="K103" s="13">
        <f t="shared" si="5"/>
        <v>60689.4742893277</v>
      </c>
      <c r="L103" s="19">
        <f t="shared" si="5"/>
        <v>343076.00385157083</v>
      </c>
      <c r="M103" s="16">
        <f t="shared" si="4"/>
        <v>139164</v>
      </c>
    </row>
    <row r="104" spans="2:13" x14ac:dyDescent="0.15">
      <c r="B104" s="77" t="s">
        <v>68</v>
      </c>
      <c r="C104" s="78" t="s">
        <v>69</v>
      </c>
      <c r="D104" s="79">
        <f t="shared" si="5"/>
        <v>129308.16238150993</v>
      </c>
      <c r="E104" s="80">
        <f t="shared" si="5"/>
        <v>13680.802604776492</v>
      </c>
      <c r="F104" s="80">
        <f t="shared" si="5"/>
        <v>36648.146663031097</v>
      </c>
      <c r="G104" s="80">
        <f t="shared" si="5"/>
        <v>44810.030955779752</v>
      </c>
      <c r="H104" s="80">
        <f t="shared" si="5"/>
        <v>15655.540763789757</v>
      </c>
      <c r="I104" s="80">
        <f t="shared" si="5"/>
        <v>16081.43134392994</v>
      </c>
      <c r="J104" s="81">
        <f t="shared" si="5"/>
        <v>13725.263444913147</v>
      </c>
      <c r="K104" s="82">
        <f t="shared" si="5"/>
        <v>38221.534316005578</v>
      </c>
      <c r="L104" s="83">
        <f t="shared" si="5"/>
        <v>294405.64902882255</v>
      </c>
      <c r="M104" s="84">
        <f t="shared" si="4"/>
        <v>62347</v>
      </c>
    </row>
    <row r="105" spans="2:13" x14ac:dyDescent="0.15">
      <c r="B105" s="5" t="s">
        <v>70</v>
      </c>
      <c r="C105" s="29" t="s">
        <v>71</v>
      </c>
      <c r="D105" s="26">
        <f t="shared" ref="D105:L120" si="6">+D37*1000/$M105</f>
        <v>132116.55916096311</v>
      </c>
      <c r="E105" s="6">
        <f t="shared" si="6"/>
        <v>13826.766458220492</v>
      </c>
      <c r="F105" s="6">
        <f t="shared" si="6"/>
        <v>28075.483775665962</v>
      </c>
      <c r="G105" s="6">
        <f t="shared" si="6"/>
        <v>48027.327785710768</v>
      </c>
      <c r="H105" s="6">
        <f t="shared" si="6"/>
        <v>16345.6989512039</v>
      </c>
      <c r="I105" s="6">
        <f t="shared" si="6"/>
        <v>28466.118469644</v>
      </c>
      <c r="J105" s="23">
        <f t="shared" si="6"/>
        <v>13342.774139544044</v>
      </c>
      <c r="K105" s="13">
        <f t="shared" si="6"/>
        <v>42361.288098872421</v>
      </c>
      <c r="L105" s="19">
        <f t="shared" si="6"/>
        <v>309219.24270028068</v>
      </c>
      <c r="M105" s="16">
        <f t="shared" si="4"/>
        <v>101545</v>
      </c>
    </row>
    <row r="106" spans="2:13" x14ac:dyDescent="0.15">
      <c r="B106" s="5" t="s">
        <v>72</v>
      </c>
      <c r="C106" s="29" t="s">
        <v>73</v>
      </c>
      <c r="D106" s="26">
        <f t="shared" si="6"/>
        <v>120172.30587202535</v>
      </c>
      <c r="E106" s="6">
        <f t="shared" si="6"/>
        <v>14432.319993893247</v>
      </c>
      <c r="F106" s="6">
        <f t="shared" si="6"/>
        <v>47466.57506536135</v>
      </c>
      <c r="G106" s="6">
        <f t="shared" si="6"/>
        <v>59579.62634300872</v>
      </c>
      <c r="H106" s="6">
        <f t="shared" si="6"/>
        <v>17399.133604320527</v>
      </c>
      <c r="I106" s="6">
        <f t="shared" si="6"/>
        <v>25171.27535734051</v>
      </c>
      <c r="J106" s="23">
        <f t="shared" si="6"/>
        <v>14291.711990229194</v>
      </c>
      <c r="K106" s="13">
        <f t="shared" si="6"/>
        <v>62333.886757886299</v>
      </c>
      <c r="L106" s="19">
        <f t="shared" si="6"/>
        <v>346555.122993836</v>
      </c>
      <c r="M106" s="16">
        <f t="shared" si="4"/>
        <v>52401</v>
      </c>
    </row>
    <row r="107" spans="2:13" x14ac:dyDescent="0.15">
      <c r="B107" s="77" t="s">
        <v>74</v>
      </c>
      <c r="C107" s="78" t="s">
        <v>75</v>
      </c>
      <c r="D107" s="79">
        <f t="shared" si="6"/>
        <v>142200.96772812263</v>
      </c>
      <c r="E107" s="80">
        <f t="shared" si="6"/>
        <v>14058.648891680108</v>
      </c>
      <c r="F107" s="80">
        <f t="shared" si="6"/>
        <v>21417.907252251611</v>
      </c>
      <c r="G107" s="80">
        <f t="shared" si="6"/>
        <v>43498.365709881386</v>
      </c>
      <c r="H107" s="80">
        <f t="shared" si="6"/>
        <v>16785.015914702901</v>
      </c>
      <c r="I107" s="80">
        <f t="shared" si="6"/>
        <v>17253.636117097958</v>
      </c>
      <c r="J107" s="81">
        <f t="shared" si="6"/>
        <v>12379.312313555331</v>
      </c>
      <c r="K107" s="82">
        <f t="shared" si="6"/>
        <v>48236.465365895434</v>
      </c>
      <c r="L107" s="83">
        <f t="shared" si="6"/>
        <v>303451.00697963202</v>
      </c>
      <c r="M107" s="84">
        <f t="shared" si="4"/>
        <v>70061</v>
      </c>
    </row>
    <row r="108" spans="2:13" x14ac:dyDescent="0.15">
      <c r="B108" s="77" t="s">
        <v>76</v>
      </c>
      <c r="C108" s="78" t="s">
        <v>77</v>
      </c>
      <c r="D108" s="79">
        <f t="shared" si="6"/>
        <v>143272.75618374557</v>
      </c>
      <c r="E108" s="80">
        <f t="shared" si="6"/>
        <v>15215.194346289753</v>
      </c>
      <c r="F108" s="80">
        <f t="shared" si="6"/>
        <v>23506.342756183745</v>
      </c>
      <c r="G108" s="80">
        <f t="shared" si="6"/>
        <v>47553.551236749117</v>
      </c>
      <c r="H108" s="80">
        <f t="shared" si="6"/>
        <v>18774.204946996466</v>
      </c>
      <c r="I108" s="80">
        <f t="shared" si="6"/>
        <v>34158.533568904597</v>
      </c>
      <c r="J108" s="81">
        <f t="shared" si="6"/>
        <v>13109.063604240282</v>
      </c>
      <c r="K108" s="82">
        <f t="shared" si="6"/>
        <v>59688.780918727913</v>
      </c>
      <c r="L108" s="83">
        <f t="shared" si="6"/>
        <v>342169.36395759718</v>
      </c>
      <c r="M108" s="84">
        <f t="shared" si="4"/>
        <v>56600</v>
      </c>
    </row>
    <row r="109" spans="2:13" x14ac:dyDescent="0.15">
      <c r="B109" s="5" t="s">
        <v>78</v>
      </c>
      <c r="C109" s="29" t="s">
        <v>79</v>
      </c>
      <c r="D109" s="26">
        <f t="shared" si="6"/>
        <v>131278.44210996872</v>
      </c>
      <c r="E109" s="6">
        <f t="shared" si="6"/>
        <v>13363.097898971837</v>
      </c>
      <c r="F109" s="6">
        <f t="shared" si="6"/>
        <v>21179.355721949039</v>
      </c>
      <c r="G109" s="6">
        <f t="shared" si="6"/>
        <v>46400.159253464459</v>
      </c>
      <c r="H109" s="6">
        <f t="shared" si="6"/>
        <v>18626.871926687527</v>
      </c>
      <c r="I109" s="6">
        <f t="shared" si="6"/>
        <v>21261.119803308</v>
      </c>
      <c r="J109" s="23">
        <f t="shared" si="6"/>
        <v>11729.660259275815</v>
      </c>
      <c r="K109" s="13">
        <f t="shared" si="6"/>
        <v>45779.992735806882</v>
      </c>
      <c r="L109" s="19">
        <f t="shared" si="6"/>
        <v>297889.03945015644</v>
      </c>
      <c r="M109" s="16">
        <f t="shared" si="4"/>
        <v>71584</v>
      </c>
    </row>
    <row r="110" spans="2:13" x14ac:dyDescent="0.15">
      <c r="B110" s="5">
        <v>39</v>
      </c>
      <c r="C110" s="29" t="s">
        <v>80</v>
      </c>
      <c r="D110" s="26">
        <f t="shared" si="6"/>
        <v>141632.77060051254</v>
      </c>
      <c r="E110" s="6">
        <f t="shared" si="6"/>
        <v>13091.719285267673</v>
      </c>
      <c r="F110" s="6">
        <f t="shared" si="6"/>
        <v>34696.036212165243</v>
      </c>
      <c r="G110" s="6">
        <f t="shared" si="6"/>
        <v>57037.48029554481</v>
      </c>
      <c r="H110" s="6">
        <f t="shared" si="6"/>
        <v>19301.991140700819</v>
      </c>
      <c r="I110" s="6">
        <f t="shared" si="6"/>
        <v>45740.596901887227</v>
      </c>
      <c r="J110" s="23">
        <f t="shared" si="6"/>
        <v>13859.448891706956</v>
      </c>
      <c r="K110" s="13">
        <f t="shared" si="6"/>
        <v>61306.288693385468</v>
      </c>
      <c r="L110" s="19">
        <f t="shared" si="6"/>
        <v>372806.88312946376</v>
      </c>
      <c r="M110" s="16">
        <f t="shared" si="4"/>
        <v>113553</v>
      </c>
    </row>
    <row r="111" spans="2:13" x14ac:dyDescent="0.15">
      <c r="B111" s="7">
        <v>40</v>
      </c>
      <c r="C111" s="55" t="s">
        <v>81</v>
      </c>
      <c r="D111" s="56">
        <f t="shared" si="6"/>
        <v>137064.25933367779</v>
      </c>
      <c r="E111" s="8">
        <f t="shared" si="6"/>
        <v>13222.228600952982</v>
      </c>
      <c r="F111" s="8">
        <f t="shared" si="6"/>
        <v>24373.615018083703</v>
      </c>
      <c r="G111" s="8">
        <f t="shared" si="6"/>
        <v>35970.204948619321</v>
      </c>
      <c r="H111" s="8">
        <f t="shared" si="6"/>
        <v>15449.030751860995</v>
      </c>
      <c r="I111" s="8">
        <f t="shared" si="6"/>
        <v>23796.505731289588</v>
      </c>
      <c r="J111" s="57">
        <f t="shared" si="6"/>
        <v>12911.839562163921</v>
      </c>
      <c r="K111" s="58">
        <f t="shared" si="6"/>
        <v>33541.477696767899</v>
      </c>
      <c r="L111" s="59">
        <f t="shared" si="6"/>
        <v>283417.32208125229</v>
      </c>
      <c r="M111" s="60">
        <f t="shared" si="4"/>
        <v>52257</v>
      </c>
    </row>
    <row r="112" spans="2:13" x14ac:dyDescent="0.15">
      <c r="B112" s="32">
        <v>41</v>
      </c>
      <c r="C112" s="33" t="s">
        <v>82</v>
      </c>
      <c r="D112" s="34">
        <f t="shared" si="6"/>
        <v>128228.4667760275</v>
      </c>
      <c r="E112" s="35">
        <f t="shared" si="6"/>
        <v>14372.396125929754</v>
      </c>
      <c r="F112" s="35">
        <f t="shared" si="6"/>
        <v>18625.311790746277</v>
      </c>
      <c r="G112" s="35">
        <f t="shared" si="6"/>
        <v>30517.381631873443</v>
      </c>
      <c r="H112" s="35">
        <f t="shared" si="6"/>
        <v>17538.706995348421</v>
      </c>
      <c r="I112" s="35">
        <f t="shared" si="6"/>
        <v>20420.237747466348</v>
      </c>
      <c r="J112" s="36">
        <f t="shared" si="6"/>
        <v>11171.00739309229</v>
      </c>
      <c r="K112" s="37">
        <f t="shared" si="6"/>
        <v>28980.69706298735</v>
      </c>
      <c r="L112" s="38">
        <f t="shared" si="6"/>
        <v>258683.19813037908</v>
      </c>
      <c r="M112" s="39">
        <f t="shared" si="4"/>
        <v>44501</v>
      </c>
    </row>
    <row r="113" spans="2:13" x14ac:dyDescent="0.15">
      <c r="B113" s="5">
        <v>42</v>
      </c>
      <c r="C113" s="29" t="s">
        <v>83</v>
      </c>
      <c r="D113" s="26">
        <f t="shared" si="6"/>
        <v>202349.24038386109</v>
      </c>
      <c r="E113" s="6">
        <f t="shared" si="6"/>
        <v>18663.310932719713</v>
      </c>
      <c r="F113" s="6">
        <f t="shared" si="6"/>
        <v>944.35582982506605</v>
      </c>
      <c r="G113" s="6">
        <f t="shared" si="6"/>
        <v>33279.083753889601</v>
      </c>
      <c r="H113" s="6">
        <f t="shared" si="6"/>
        <v>17504.902858039379</v>
      </c>
      <c r="I113" s="6">
        <f t="shared" si="6"/>
        <v>46452.94563711006</v>
      </c>
      <c r="J113" s="23">
        <f t="shared" si="6"/>
        <v>0</v>
      </c>
      <c r="K113" s="13">
        <f t="shared" si="6"/>
        <v>55936.56355411448</v>
      </c>
      <c r="L113" s="19">
        <f t="shared" si="6"/>
        <v>375130.40294955939</v>
      </c>
      <c r="M113" s="16">
        <f t="shared" si="4"/>
        <v>38243</v>
      </c>
    </row>
    <row r="114" spans="2:13" x14ac:dyDescent="0.15">
      <c r="B114" s="5">
        <v>43</v>
      </c>
      <c r="C114" s="29" t="s">
        <v>84</v>
      </c>
      <c r="D114" s="26">
        <f t="shared" si="6"/>
        <v>104218.47794753531</v>
      </c>
      <c r="E114" s="6">
        <f t="shared" si="6"/>
        <v>15535.802825021619</v>
      </c>
      <c r="F114" s="6">
        <f t="shared" si="6"/>
        <v>58863.678293456331</v>
      </c>
      <c r="G114" s="6">
        <f t="shared" si="6"/>
        <v>29258.345344479676</v>
      </c>
      <c r="H114" s="6">
        <f t="shared" si="6"/>
        <v>19202.190833093111</v>
      </c>
      <c r="I114" s="6">
        <f t="shared" si="6"/>
        <v>32065.436725281063</v>
      </c>
      <c r="J114" s="23">
        <f t="shared" si="6"/>
        <v>12411.357739982705</v>
      </c>
      <c r="K114" s="13">
        <f t="shared" si="6"/>
        <v>43902.017872585762</v>
      </c>
      <c r="L114" s="19">
        <f t="shared" si="6"/>
        <v>303045.94984145288</v>
      </c>
      <c r="M114" s="16">
        <f t="shared" si="4"/>
        <v>34690</v>
      </c>
    </row>
    <row r="115" spans="2:13" x14ac:dyDescent="0.15">
      <c r="B115" s="5">
        <v>44</v>
      </c>
      <c r="C115" s="29" t="s">
        <v>85</v>
      </c>
      <c r="D115" s="26">
        <f t="shared" si="6"/>
        <v>114874.57997311828</v>
      </c>
      <c r="E115" s="6">
        <f t="shared" si="6"/>
        <v>13790.994623655914</v>
      </c>
      <c r="F115" s="6">
        <f t="shared" si="6"/>
        <v>99568.464381720434</v>
      </c>
      <c r="G115" s="6">
        <f t="shared" si="6"/>
        <v>40206.569220430109</v>
      </c>
      <c r="H115" s="6">
        <f t="shared" si="6"/>
        <v>19938.256048387098</v>
      </c>
      <c r="I115" s="6">
        <f t="shared" si="6"/>
        <v>19752.43615591398</v>
      </c>
      <c r="J115" s="23">
        <f t="shared" si="6"/>
        <v>15022.933467741936</v>
      </c>
      <c r="K115" s="13">
        <f t="shared" si="6"/>
        <v>61727.654569892475</v>
      </c>
      <c r="L115" s="19">
        <f t="shared" si="6"/>
        <v>369858.95497311826</v>
      </c>
      <c r="M115" s="16">
        <f t="shared" si="4"/>
        <v>11904</v>
      </c>
    </row>
    <row r="116" spans="2:13" x14ac:dyDescent="0.15">
      <c r="B116" s="5">
        <v>45</v>
      </c>
      <c r="C116" s="29" t="s">
        <v>86</v>
      </c>
      <c r="D116" s="26">
        <f t="shared" si="6"/>
        <v>166383.29869845783</v>
      </c>
      <c r="E116" s="6">
        <f t="shared" si="6"/>
        <v>16378.32221371541</v>
      </c>
      <c r="F116" s="6">
        <f t="shared" si="6"/>
        <v>18752.433555725693</v>
      </c>
      <c r="G116" s="6">
        <f t="shared" si="6"/>
        <v>40714.371650442961</v>
      </c>
      <c r="H116" s="6">
        <f t="shared" si="6"/>
        <v>19613.529476101936</v>
      </c>
      <c r="I116" s="6">
        <f t="shared" si="6"/>
        <v>18646.888329869846</v>
      </c>
      <c r="J116" s="23">
        <f t="shared" si="6"/>
        <v>13249.316416930986</v>
      </c>
      <c r="K116" s="13">
        <f t="shared" si="6"/>
        <v>58972.219184075249</v>
      </c>
      <c r="L116" s="19">
        <f t="shared" si="6"/>
        <v>339461.06310838892</v>
      </c>
      <c r="M116" s="16">
        <f t="shared" si="4"/>
        <v>18286</v>
      </c>
    </row>
    <row r="117" spans="2:13" x14ac:dyDescent="0.15">
      <c r="B117" s="5">
        <v>46</v>
      </c>
      <c r="C117" s="29" t="s">
        <v>87</v>
      </c>
      <c r="D117" s="26">
        <f t="shared" si="6"/>
        <v>151001.55107467316</v>
      </c>
      <c r="E117" s="6">
        <f t="shared" si="6"/>
        <v>15993.186350542876</v>
      </c>
      <c r="F117" s="6">
        <f t="shared" si="6"/>
        <v>41997.950365610457</v>
      </c>
      <c r="G117" s="6">
        <f t="shared" si="6"/>
        <v>37952.359849324173</v>
      </c>
      <c r="H117" s="6">
        <f t="shared" si="6"/>
        <v>30979.669842676711</v>
      </c>
      <c r="I117" s="6">
        <f t="shared" si="6"/>
        <v>32358.464436073566</v>
      </c>
      <c r="J117" s="23">
        <f t="shared" si="6"/>
        <v>15944.770662530467</v>
      </c>
      <c r="K117" s="13">
        <f t="shared" si="6"/>
        <v>60256.647462884997</v>
      </c>
      <c r="L117" s="19">
        <f t="shared" si="6"/>
        <v>370539.82938178594</v>
      </c>
      <c r="M117" s="16">
        <f t="shared" si="4"/>
        <v>18052</v>
      </c>
    </row>
    <row r="118" spans="2:13" x14ac:dyDescent="0.15">
      <c r="B118" s="5">
        <v>47</v>
      </c>
      <c r="C118" s="29" t="s">
        <v>88</v>
      </c>
      <c r="D118" s="26">
        <f t="shared" si="6"/>
        <v>120673.22670598417</v>
      </c>
      <c r="E118" s="6">
        <f t="shared" si="6"/>
        <v>14485.368120773102</v>
      </c>
      <c r="F118" s="6">
        <f t="shared" si="6"/>
        <v>54181.159652552968</v>
      </c>
      <c r="G118" s="6">
        <f t="shared" si="6"/>
        <v>34181.800698740342</v>
      </c>
      <c r="H118" s="6">
        <f t="shared" si="6"/>
        <v>20472.611301644283</v>
      </c>
      <c r="I118" s="6">
        <f t="shared" si="6"/>
        <v>20355.139587807302</v>
      </c>
      <c r="J118" s="23">
        <f t="shared" si="6"/>
        <v>14662.649443892433</v>
      </c>
      <c r="K118" s="13">
        <f t="shared" si="6"/>
        <v>29191.480496169748</v>
      </c>
      <c r="L118" s="19">
        <f t="shared" si="6"/>
        <v>293540.78656367189</v>
      </c>
      <c r="M118" s="16">
        <f t="shared" si="4"/>
        <v>31199</v>
      </c>
    </row>
    <row r="119" spans="2:13" x14ac:dyDescent="0.15">
      <c r="B119" s="5">
        <v>48</v>
      </c>
      <c r="C119" s="29" t="s">
        <v>89</v>
      </c>
      <c r="D119" s="26">
        <f t="shared" si="6"/>
        <v>158564.01851137678</v>
      </c>
      <c r="E119" s="6">
        <f t="shared" si="6"/>
        <v>16998.45738526803</v>
      </c>
      <c r="F119" s="6">
        <f t="shared" si="6"/>
        <v>51137.678364828382</v>
      </c>
      <c r="G119" s="6">
        <f t="shared" si="6"/>
        <v>28473.920169687619</v>
      </c>
      <c r="H119" s="6">
        <f t="shared" si="6"/>
        <v>18090.339375241034</v>
      </c>
      <c r="I119" s="6">
        <f t="shared" si="6"/>
        <v>19363.092942537602</v>
      </c>
      <c r="J119" s="23">
        <f t="shared" si="6"/>
        <v>16085.036637099884</v>
      </c>
      <c r="K119" s="13">
        <f t="shared" si="6"/>
        <v>46091.15888931739</v>
      </c>
      <c r="L119" s="19">
        <f t="shared" si="6"/>
        <v>338718.66563825682</v>
      </c>
      <c r="M119" s="16">
        <f t="shared" si="4"/>
        <v>20744</v>
      </c>
    </row>
    <row r="120" spans="2:13" x14ac:dyDescent="0.15">
      <c r="B120" s="5">
        <v>49</v>
      </c>
      <c r="C120" s="29" t="s">
        <v>90</v>
      </c>
      <c r="D120" s="26">
        <f t="shared" si="6"/>
        <v>140345.91035705243</v>
      </c>
      <c r="E120" s="6">
        <f t="shared" si="6"/>
        <v>14342.061281337048</v>
      </c>
      <c r="F120" s="6">
        <f t="shared" si="6"/>
        <v>64867.409470752093</v>
      </c>
      <c r="G120" s="6">
        <f t="shared" si="6"/>
        <v>31604.963281843506</v>
      </c>
      <c r="H120" s="6">
        <f t="shared" si="6"/>
        <v>19298.505950873638</v>
      </c>
      <c r="I120" s="6">
        <f t="shared" si="6"/>
        <v>14563.889592301848</v>
      </c>
      <c r="J120" s="23">
        <f t="shared" si="6"/>
        <v>13657.330969865789</v>
      </c>
      <c r="K120" s="13">
        <f t="shared" si="6"/>
        <v>60373.107115725499</v>
      </c>
      <c r="L120" s="19">
        <f t="shared" si="6"/>
        <v>345395.84704988607</v>
      </c>
      <c r="M120" s="16">
        <f t="shared" si="4"/>
        <v>19745</v>
      </c>
    </row>
    <row r="121" spans="2:13" x14ac:dyDescent="0.15">
      <c r="B121" s="5">
        <v>50</v>
      </c>
      <c r="C121" s="29" t="s">
        <v>91</v>
      </c>
      <c r="D121" s="26">
        <f t="shared" ref="D121:L135" si="7">+D53*1000/$M121</f>
        <v>127632.54500529474</v>
      </c>
      <c r="E121" s="6">
        <f t="shared" si="7"/>
        <v>13838.757500882457</v>
      </c>
      <c r="F121" s="6">
        <f t="shared" si="7"/>
        <v>81262.195552417936</v>
      </c>
      <c r="G121" s="6">
        <f t="shared" si="7"/>
        <v>43046.240734204024</v>
      </c>
      <c r="H121" s="6">
        <f t="shared" si="7"/>
        <v>17634.945287680905</v>
      </c>
      <c r="I121" s="6">
        <f t="shared" si="7"/>
        <v>45035.368866925521</v>
      </c>
      <c r="J121" s="23">
        <f t="shared" si="7"/>
        <v>15448.358630427108</v>
      </c>
      <c r="K121" s="13">
        <f t="shared" si="7"/>
        <v>42325.379456406634</v>
      </c>
      <c r="L121" s="19">
        <f t="shared" si="7"/>
        <v>370775.43240381218</v>
      </c>
      <c r="M121" s="16">
        <f t="shared" si="4"/>
        <v>14165</v>
      </c>
    </row>
    <row r="122" spans="2:13" x14ac:dyDescent="0.15">
      <c r="B122" s="5">
        <v>51</v>
      </c>
      <c r="C122" s="29" t="s">
        <v>92</v>
      </c>
      <c r="D122" s="26">
        <f t="shared" si="7"/>
        <v>116537.62886597938</v>
      </c>
      <c r="E122" s="6">
        <f t="shared" si="7"/>
        <v>15752.319587628866</v>
      </c>
      <c r="F122" s="6">
        <f t="shared" si="7"/>
        <v>175348.53951890033</v>
      </c>
      <c r="G122" s="6">
        <f t="shared" si="7"/>
        <v>38854.639175257733</v>
      </c>
      <c r="H122" s="6">
        <f t="shared" si="7"/>
        <v>30057.388316151202</v>
      </c>
      <c r="I122" s="6">
        <f t="shared" si="7"/>
        <v>44478.178694158072</v>
      </c>
      <c r="J122" s="23">
        <f t="shared" si="7"/>
        <v>18137.972508591065</v>
      </c>
      <c r="K122" s="13">
        <f t="shared" si="7"/>
        <v>78146.391752577314</v>
      </c>
      <c r="L122" s="19">
        <f t="shared" si="7"/>
        <v>499175.08591065294</v>
      </c>
      <c r="M122" s="16">
        <f t="shared" si="4"/>
        <v>11640</v>
      </c>
    </row>
    <row r="123" spans="2:13" x14ac:dyDescent="0.15">
      <c r="B123" s="5">
        <v>52</v>
      </c>
      <c r="C123" s="29" t="s">
        <v>93</v>
      </c>
      <c r="D123" s="26">
        <f t="shared" si="7"/>
        <v>134662.12725992018</v>
      </c>
      <c r="E123" s="6">
        <f t="shared" si="7"/>
        <v>14646.513266024889</v>
      </c>
      <c r="F123" s="6">
        <f t="shared" si="7"/>
        <v>117750.05869922518</v>
      </c>
      <c r="G123" s="6">
        <f t="shared" si="7"/>
        <v>59237.49706503874</v>
      </c>
      <c r="H123" s="6">
        <f t="shared" si="7"/>
        <v>18065.860530640995</v>
      </c>
      <c r="I123" s="6">
        <f t="shared" si="7"/>
        <v>34491.312514674806</v>
      </c>
      <c r="J123" s="23">
        <f t="shared" si="7"/>
        <v>16928.504343742661</v>
      </c>
      <c r="K123" s="13">
        <f t="shared" si="7"/>
        <v>54444.940126790323</v>
      </c>
      <c r="L123" s="19">
        <f t="shared" si="7"/>
        <v>433298.30946231511</v>
      </c>
      <c r="M123" s="16">
        <f t="shared" si="4"/>
        <v>8518</v>
      </c>
    </row>
    <row r="124" spans="2:13" x14ac:dyDescent="0.15">
      <c r="B124" s="5">
        <v>53</v>
      </c>
      <c r="C124" s="29" t="s">
        <v>94</v>
      </c>
      <c r="D124" s="26">
        <f t="shared" si="7"/>
        <v>106462.93539743971</v>
      </c>
      <c r="E124" s="6">
        <f t="shared" si="7"/>
        <v>15981.740597400019</v>
      </c>
      <c r="F124" s="6">
        <f t="shared" si="7"/>
        <v>154491.31686017665</v>
      </c>
      <c r="G124" s="6">
        <f t="shared" si="7"/>
        <v>34295.325989877943</v>
      </c>
      <c r="H124" s="6">
        <f t="shared" si="7"/>
        <v>24091.793192418379</v>
      </c>
      <c r="I124" s="6">
        <f t="shared" si="7"/>
        <v>18745.658430088319</v>
      </c>
      <c r="J124" s="23">
        <f t="shared" si="7"/>
        <v>14468.59184281036</v>
      </c>
      <c r="K124" s="13">
        <f t="shared" si="7"/>
        <v>49031.160067480399</v>
      </c>
      <c r="L124" s="19">
        <f t="shared" si="7"/>
        <v>403099.93053488142</v>
      </c>
      <c r="M124" s="16">
        <f t="shared" si="4"/>
        <v>10077</v>
      </c>
    </row>
    <row r="125" spans="2:13" x14ac:dyDescent="0.15">
      <c r="B125" s="5">
        <v>54</v>
      </c>
      <c r="C125" s="29" t="s">
        <v>95</v>
      </c>
      <c r="D125" s="26">
        <f t="shared" si="7"/>
        <v>114201.0323281717</v>
      </c>
      <c r="E125" s="6">
        <f t="shared" si="7"/>
        <v>15162.320021733225</v>
      </c>
      <c r="F125" s="6">
        <f t="shared" si="7"/>
        <v>169615.45775604455</v>
      </c>
      <c r="G125" s="6">
        <f t="shared" si="7"/>
        <v>41538.168975821791</v>
      </c>
      <c r="H125" s="6">
        <f t="shared" si="7"/>
        <v>30737.435479489268</v>
      </c>
      <c r="I125" s="6">
        <f t="shared" si="7"/>
        <v>27759.983700081499</v>
      </c>
      <c r="J125" s="23">
        <f t="shared" si="7"/>
        <v>16513.039934800327</v>
      </c>
      <c r="K125" s="13">
        <f t="shared" si="7"/>
        <v>53859.549035588156</v>
      </c>
      <c r="L125" s="19">
        <f t="shared" si="7"/>
        <v>452873.94729693019</v>
      </c>
      <c r="M125" s="16">
        <f t="shared" si="4"/>
        <v>7362</v>
      </c>
    </row>
    <row r="126" spans="2:13" x14ac:dyDescent="0.15">
      <c r="B126" s="5">
        <v>55</v>
      </c>
      <c r="C126" s="29" t="s">
        <v>96</v>
      </c>
      <c r="D126" s="26">
        <f t="shared" si="7"/>
        <v>104211.12929623568</v>
      </c>
      <c r="E126" s="6">
        <f t="shared" si="7"/>
        <v>15915.548281505728</v>
      </c>
      <c r="F126" s="6">
        <f t="shared" si="7"/>
        <v>242541.32569558101</v>
      </c>
      <c r="G126" s="6">
        <f t="shared" si="7"/>
        <v>46933.224222585923</v>
      </c>
      <c r="H126" s="6">
        <f t="shared" si="7"/>
        <v>28641.653027823242</v>
      </c>
      <c r="I126" s="6">
        <f t="shared" si="7"/>
        <v>71144.189852700496</v>
      </c>
      <c r="J126" s="23">
        <f t="shared" si="7"/>
        <v>16708.837970540098</v>
      </c>
      <c r="K126" s="13">
        <f t="shared" si="7"/>
        <v>90730.523731587557</v>
      </c>
      <c r="L126" s="19">
        <f t="shared" si="7"/>
        <v>600117.59410801961</v>
      </c>
      <c r="M126" s="16">
        <f t="shared" si="4"/>
        <v>12220</v>
      </c>
    </row>
    <row r="127" spans="2:13" x14ac:dyDescent="0.15">
      <c r="B127" s="5">
        <v>56</v>
      </c>
      <c r="C127" s="29" t="s">
        <v>97</v>
      </c>
      <c r="D127" s="26">
        <f t="shared" si="7"/>
        <v>84779.819579017712</v>
      </c>
      <c r="E127" s="6">
        <f t="shared" si="7"/>
        <v>14298.696959572335</v>
      </c>
      <c r="F127" s="6">
        <f t="shared" si="7"/>
        <v>388991.98128967592</v>
      </c>
      <c r="G127" s="6">
        <f t="shared" si="7"/>
        <v>41870.364183093887</v>
      </c>
      <c r="H127" s="6">
        <f t="shared" si="7"/>
        <v>25913.798864016037</v>
      </c>
      <c r="I127" s="6">
        <f t="shared" si="7"/>
        <v>102839.95990644838</v>
      </c>
      <c r="J127" s="23">
        <f t="shared" si="7"/>
        <v>19244.9047778149</v>
      </c>
      <c r="K127" s="13">
        <f t="shared" si="7"/>
        <v>123371.53357834948</v>
      </c>
      <c r="L127" s="19">
        <f t="shared" si="7"/>
        <v>782066.15436017374</v>
      </c>
      <c r="M127" s="16">
        <f t="shared" si="4"/>
        <v>2993</v>
      </c>
    </row>
    <row r="128" spans="2:13" x14ac:dyDescent="0.15">
      <c r="B128" s="5">
        <v>57</v>
      </c>
      <c r="C128" s="29" t="s">
        <v>98</v>
      </c>
      <c r="D128" s="26">
        <f t="shared" si="7"/>
        <v>156077.74538386782</v>
      </c>
      <c r="E128" s="6">
        <f t="shared" si="7"/>
        <v>16381.570810142239</v>
      </c>
      <c r="F128" s="6">
        <f t="shared" si="7"/>
        <v>76086.403392525841</v>
      </c>
      <c r="G128" s="6">
        <f t="shared" si="7"/>
        <v>56149.483169891333</v>
      </c>
      <c r="H128" s="6">
        <f t="shared" si="7"/>
        <v>29823.12925170068</v>
      </c>
      <c r="I128" s="6">
        <f t="shared" si="7"/>
        <v>24719.498188885944</v>
      </c>
      <c r="J128" s="23">
        <f t="shared" si="7"/>
        <v>20788.055481933032</v>
      </c>
      <c r="K128" s="13">
        <f t="shared" si="7"/>
        <v>102829.31354359926</v>
      </c>
      <c r="L128" s="19">
        <f t="shared" si="7"/>
        <v>462067.14374061313</v>
      </c>
      <c r="M128" s="16">
        <f t="shared" si="4"/>
        <v>11319</v>
      </c>
    </row>
    <row r="129" spans="2:13" x14ac:dyDescent="0.15">
      <c r="B129" s="5">
        <v>58</v>
      </c>
      <c r="C129" s="29" t="s">
        <v>99</v>
      </c>
      <c r="D129" s="26">
        <f t="shared" si="7"/>
        <v>123875.63652011762</v>
      </c>
      <c r="E129" s="6">
        <f t="shared" si="7"/>
        <v>15582.012479380333</v>
      </c>
      <c r="F129" s="6">
        <f t="shared" si="7"/>
        <v>129098.68751344761</v>
      </c>
      <c r="G129" s="6">
        <f t="shared" si="7"/>
        <v>29902.173133471992</v>
      </c>
      <c r="H129" s="6">
        <f t="shared" si="7"/>
        <v>19593.989815678116</v>
      </c>
      <c r="I129" s="6">
        <f t="shared" si="7"/>
        <v>106225.34605178225</v>
      </c>
      <c r="J129" s="23">
        <f t="shared" si="7"/>
        <v>14344.115326687226</v>
      </c>
      <c r="K129" s="13">
        <f t="shared" si="7"/>
        <v>75288.67532094958</v>
      </c>
      <c r="L129" s="19">
        <f t="shared" si="7"/>
        <v>499566.5208348275</v>
      </c>
      <c r="M129" s="16">
        <f t="shared" si="4"/>
        <v>13943</v>
      </c>
    </row>
    <row r="130" spans="2:13" x14ac:dyDescent="0.15">
      <c r="B130" s="5">
        <v>59</v>
      </c>
      <c r="C130" s="29" t="s">
        <v>100</v>
      </c>
      <c r="D130" s="26">
        <f t="shared" si="7"/>
        <v>124162.06532518634</v>
      </c>
      <c r="E130" s="6">
        <f t="shared" si="7"/>
        <v>14368.469880674365</v>
      </c>
      <c r="F130" s="6">
        <f t="shared" si="7"/>
        <v>37886.208771873702</v>
      </c>
      <c r="G130" s="6">
        <f t="shared" si="7"/>
        <v>38786.589462234879</v>
      </c>
      <c r="H130" s="6">
        <f t="shared" si="7"/>
        <v>22506.638088230589</v>
      </c>
      <c r="I130" s="6">
        <f t="shared" si="7"/>
        <v>20035.829681051859</v>
      </c>
      <c r="J130" s="23">
        <f t="shared" si="7"/>
        <v>12476.406794843086</v>
      </c>
      <c r="K130" s="13">
        <f t="shared" si="7"/>
        <v>59691.320899580918</v>
      </c>
      <c r="L130" s="19">
        <f t="shared" si="7"/>
        <v>317437.12210883264</v>
      </c>
      <c r="M130" s="16">
        <f t="shared" si="4"/>
        <v>31259</v>
      </c>
    </row>
    <row r="131" spans="2:13" x14ac:dyDescent="0.15">
      <c r="B131" s="5">
        <v>60</v>
      </c>
      <c r="C131" s="29" t="s">
        <v>101</v>
      </c>
      <c r="D131" s="26">
        <f t="shared" si="7"/>
        <v>149225.47511968663</v>
      </c>
      <c r="E131" s="6">
        <f t="shared" si="7"/>
        <v>15466.560278543449</v>
      </c>
      <c r="F131" s="6">
        <f t="shared" si="7"/>
        <v>32701.900478746553</v>
      </c>
      <c r="G131" s="6">
        <f t="shared" si="7"/>
        <v>50045.872624401563</v>
      </c>
      <c r="H131" s="6">
        <f t="shared" si="7"/>
        <v>24321.514580008705</v>
      </c>
      <c r="I131" s="6">
        <f t="shared" si="7"/>
        <v>39850.515015232842</v>
      </c>
      <c r="J131" s="23">
        <f t="shared" si="7"/>
        <v>12724.445089220948</v>
      </c>
      <c r="K131" s="13">
        <f t="shared" si="7"/>
        <v>53978.645002176119</v>
      </c>
      <c r="L131" s="19">
        <f t="shared" si="7"/>
        <v>365590.48309879587</v>
      </c>
      <c r="M131" s="16">
        <f t="shared" si="4"/>
        <v>34465</v>
      </c>
    </row>
    <row r="132" spans="2:13" x14ac:dyDescent="0.15">
      <c r="B132" s="5">
        <v>61</v>
      </c>
      <c r="C132" s="29" t="s">
        <v>102</v>
      </c>
      <c r="D132" s="26">
        <f t="shared" si="7"/>
        <v>109595.20426287744</v>
      </c>
      <c r="E132" s="6">
        <f t="shared" si="7"/>
        <v>12995.411486086441</v>
      </c>
      <c r="F132" s="6">
        <f t="shared" si="7"/>
        <v>58881.172291296629</v>
      </c>
      <c r="G132" s="6">
        <f t="shared" si="7"/>
        <v>27846.417998815868</v>
      </c>
      <c r="H132" s="6">
        <f t="shared" si="7"/>
        <v>16782.001184132623</v>
      </c>
      <c r="I132" s="6">
        <f t="shared" si="7"/>
        <v>16333.096506808763</v>
      </c>
      <c r="J132" s="23">
        <f t="shared" si="7"/>
        <v>12463.943161634103</v>
      </c>
      <c r="K132" s="13">
        <f t="shared" si="7"/>
        <v>57979.100059206634</v>
      </c>
      <c r="L132" s="19">
        <f t="shared" si="7"/>
        <v>300412.40378922439</v>
      </c>
      <c r="M132" s="16">
        <f t="shared" si="4"/>
        <v>33780</v>
      </c>
    </row>
    <row r="133" spans="2:13" x14ac:dyDescent="0.15">
      <c r="B133" s="5">
        <v>62</v>
      </c>
      <c r="C133" s="29" t="s">
        <v>103</v>
      </c>
      <c r="D133" s="26">
        <f t="shared" si="7"/>
        <v>116338.27343460541</v>
      </c>
      <c r="E133" s="6">
        <f t="shared" si="7"/>
        <v>14416.297975284964</v>
      </c>
      <c r="F133" s="6">
        <f t="shared" si="7"/>
        <v>37295.18558071617</v>
      </c>
      <c r="G133" s="6">
        <f t="shared" si="7"/>
        <v>31137.262166815595</v>
      </c>
      <c r="H133" s="6">
        <f t="shared" si="7"/>
        <v>16326.678726325654</v>
      </c>
      <c r="I133" s="6">
        <f t="shared" si="7"/>
        <v>16627.073207941939</v>
      </c>
      <c r="J133" s="23">
        <f t="shared" si="7"/>
        <v>12706.231065972146</v>
      </c>
      <c r="K133" s="13">
        <f t="shared" si="7"/>
        <v>50776.060850423906</v>
      </c>
      <c r="L133" s="19">
        <f t="shared" si="7"/>
        <v>282916.83194211364</v>
      </c>
      <c r="M133" s="16">
        <f t="shared" si="4"/>
        <v>45883</v>
      </c>
    </row>
    <row r="134" spans="2:13" ht="12.75" thickBot="1" x14ac:dyDescent="0.2">
      <c r="B134" s="11">
        <v>63</v>
      </c>
      <c r="C134" s="30" t="s">
        <v>104</v>
      </c>
      <c r="D134" s="27">
        <f t="shared" si="7"/>
        <v>103920.13819679756</v>
      </c>
      <c r="E134" s="12">
        <f t="shared" si="7"/>
        <v>13939.671782605807</v>
      </c>
      <c r="F134" s="12">
        <f t="shared" si="7"/>
        <v>57704.405022922067</v>
      </c>
      <c r="G134" s="12">
        <f t="shared" si="7"/>
        <v>33171.882266959008</v>
      </c>
      <c r="H134" s="12">
        <f t="shared" si="7"/>
        <v>18307.620756095941</v>
      </c>
      <c r="I134" s="12">
        <f t="shared" si="7"/>
        <v>27462.759949505016</v>
      </c>
      <c r="J134" s="24">
        <f t="shared" si="7"/>
        <v>12852.435054149226</v>
      </c>
      <c r="K134" s="14">
        <f t="shared" si="7"/>
        <v>48712.643678160923</v>
      </c>
      <c r="L134" s="20">
        <f t="shared" si="7"/>
        <v>303219.12165304628</v>
      </c>
      <c r="M134" s="17">
        <f t="shared" si="4"/>
        <v>30102</v>
      </c>
    </row>
    <row r="135" spans="2:13" ht="12.75" thickTop="1" x14ac:dyDescent="0.15">
      <c r="B135" s="9"/>
      <c r="C135" s="31" t="s">
        <v>105</v>
      </c>
      <c r="D135" s="28">
        <f t="shared" si="7"/>
        <v>150982.46100421756</v>
      </c>
      <c r="E135" s="10">
        <f t="shared" si="7"/>
        <v>14358.770730222077</v>
      </c>
      <c r="F135" s="10">
        <f t="shared" si="7"/>
        <v>20812.443055761134</v>
      </c>
      <c r="G135" s="10">
        <f t="shared" si="7"/>
        <v>51999.266184419059</v>
      </c>
      <c r="H135" s="10">
        <f t="shared" si="7"/>
        <v>17631.821887476075</v>
      </c>
      <c r="I135" s="10">
        <f t="shared" si="7"/>
        <v>26863.93746458751</v>
      </c>
      <c r="J135" s="25">
        <f t="shared" si="7"/>
        <v>9767.1101650683358</v>
      </c>
      <c r="K135" s="15">
        <f t="shared" si="7"/>
        <v>50117.490560413695</v>
      </c>
      <c r="L135" s="21">
        <f t="shared" si="7"/>
        <v>332766.19088709709</v>
      </c>
      <c r="M135" s="18">
        <f t="shared" si="4"/>
        <v>7343807</v>
      </c>
    </row>
    <row r="137" spans="2:13" s="131" customFormat="1" ht="13.5" x14ac:dyDescent="0.15">
      <c r="B137" s="132" t="str">
        <f>+$B$1</f>
        <v>平成２８年度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8">RANK(E72,E$72:E$134)</f>
        <v>24</v>
      </c>
      <c r="F140" s="50">
        <f t="shared" si="8"/>
        <v>57</v>
      </c>
      <c r="G140" s="50">
        <f t="shared" si="8"/>
        <v>7</v>
      </c>
      <c r="H140" s="50">
        <f t="shared" si="8"/>
        <v>63</v>
      </c>
      <c r="I140" s="50">
        <f t="shared" si="8"/>
        <v>13</v>
      </c>
      <c r="J140" s="51">
        <f t="shared" si="8"/>
        <v>52</v>
      </c>
      <c r="K140" s="52">
        <f t="shared" si="8"/>
        <v>30</v>
      </c>
      <c r="L140" s="53">
        <f t="shared" si="8"/>
        <v>20</v>
      </c>
      <c r="M140" s="54">
        <f t="shared" si="8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9">RANK(D73,D$72:D$134)</f>
        <v>7</v>
      </c>
      <c r="E141" s="6">
        <f t="shared" si="9"/>
        <v>26</v>
      </c>
      <c r="F141" s="6">
        <f t="shared" si="9"/>
        <v>56</v>
      </c>
      <c r="G141" s="6">
        <f t="shared" si="9"/>
        <v>22</v>
      </c>
      <c r="H141" s="6">
        <f t="shared" si="9"/>
        <v>55</v>
      </c>
      <c r="I141" s="6">
        <f t="shared" si="9"/>
        <v>19</v>
      </c>
      <c r="J141" s="23">
        <f t="shared" si="9"/>
        <v>53</v>
      </c>
      <c r="K141" s="13">
        <f t="shared" si="9"/>
        <v>47</v>
      </c>
      <c r="L141" s="19">
        <f t="shared" si="9"/>
        <v>38</v>
      </c>
      <c r="M141" s="16">
        <f t="shared" si="9"/>
        <v>3</v>
      </c>
    </row>
    <row r="142" spans="2:13" x14ac:dyDescent="0.15">
      <c r="B142" s="5" t="s">
        <v>8</v>
      </c>
      <c r="C142" s="29" t="s">
        <v>9</v>
      </c>
      <c r="D142" s="26">
        <f t="shared" si="9"/>
        <v>16</v>
      </c>
      <c r="E142" s="6">
        <f t="shared" si="9"/>
        <v>11</v>
      </c>
      <c r="F142" s="6">
        <f t="shared" si="9"/>
        <v>35</v>
      </c>
      <c r="G142" s="6">
        <f t="shared" si="9"/>
        <v>20</v>
      </c>
      <c r="H142" s="6">
        <f t="shared" si="9"/>
        <v>20</v>
      </c>
      <c r="I142" s="6">
        <f t="shared" si="9"/>
        <v>58</v>
      </c>
      <c r="J142" s="23">
        <f t="shared" si="9"/>
        <v>58</v>
      </c>
      <c r="K142" s="13">
        <f t="shared" si="9"/>
        <v>32</v>
      </c>
      <c r="L142" s="19">
        <f t="shared" si="9"/>
        <v>34</v>
      </c>
      <c r="M142" s="16">
        <f t="shared" si="9"/>
        <v>9</v>
      </c>
    </row>
    <row r="143" spans="2:13" x14ac:dyDescent="0.15">
      <c r="B143" s="5" t="s">
        <v>10</v>
      </c>
      <c r="C143" s="29" t="s">
        <v>11</v>
      </c>
      <c r="D143" s="26">
        <f t="shared" si="9"/>
        <v>10</v>
      </c>
      <c r="E143" s="6">
        <f t="shared" si="9"/>
        <v>56</v>
      </c>
      <c r="F143" s="6">
        <f t="shared" si="9"/>
        <v>55</v>
      </c>
      <c r="G143" s="6">
        <f t="shared" si="9"/>
        <v>3</v>
      </c>
      <c r="H143" s="6">
        <f t="shared" si="9"/>
        <v>52</v>
      </c>
      <c r="I143" s="6">
        <f t="shared" si="9"/>
        <v>30</v>
      </c>
      <c r="J143" s="23">
        <f t="shared" si="9"/>
        <v>56</v>
      </c>
      <c r="K143" s="13">
        <f t="shared" si="9"/>
        <v>31</v>
      </c>
      <c r="L143" s="19">
        <f t="shared" si="9"/>
        <v>32</v>
      </c>
      <c r="M143" s="16">
        <f t="shared" si="9"/>
        <v>2</v>
      </c>
    </row>
    <row r="144" spans="2:13" x14ac:dyDescent="0.15">
      <c r="B144" s="5" t="s">
        <v>12</v>
      </c>
      <c r="C144" s="29" t="s">
        <v>13</v>
      </c>
      <c r="D144" s="26">
        <f t="shared" si="9"/>
        <v>48</v>
      </c>
      <c r="E144" s="6">
        <f t="shared" si="9"/>
        <v>18</v>
      </c>
      <c r="F144" s="6">
        <f t="shared" si="9"/>
        <v>15</v>
      </c>
      <c r="G144" s="6">
        <f t="shared" si="9"/>
        <v>29</v>
      </c>
      <c r="H144" s="6">
        <f t="shared" si="9"/>
        <v>15</v>
      </c>
      <c r="I144" s="6">
        <f t="shared" si="9"/>
        <v>29</v>
      </c>
      <c r="J144" s="23">
        <f t="shared" si="9"/>
        <v>14</v>
      </c>
      <c r="K144" s="13">
        <f t="shared" si="9"/>
        <v>43</v>
      </c>
      <c r="L144" s="19">
        <f t="shared" si="9"/>
        <v>30</v>
      </c>
      <c r="M144" s="16">
        <f t="shared" si="9"/>
        <v>25</v>
      </c>
    </row>
    <row r="145" spans="2:13" x14ac:dyDescent="0.15">
      <c r="B145" s="5" t="s">
        <v>14</v>
      </c>
      <c r="C145" s="29" t="s">
        <v>15</v>
      </c>
      <c r="D145" s="26">
        <f t="shared" si="9"/>
        <v>36</v>
      </c>
      <c r="E145" s="6">
        <f t="shared" si="9"/>
        <v>17</v>
      </c>
      <c r="F145" s="6">
        <f t="shared" si="9"/>
        <v>8</v>
      </c>
      <c r="G145" s="6">
        <f t="shared" si="9"/>
        <v>4</v>
      </c>
      <c r="H145" s="6">
        <f t="shared" si="9"/>
        <v>6</v>
      </c>
      <c r="I145" s="6">
        <f t="shared" si="9"/>
        <v>4</v>
      </c>
      <c r="J145" s="23">
        <f t="shared" si="9"/>
        <v>20</v>
      </c>
      <c r="K145" s="13">
        <f t="shared" si="9"/>
        <v>2</v>
      </c>
      <c r="L145" s="19">
        <f t="shared" si="9"/>
        <v>3</v>
      </c>
      <c r="M145" s="16">
        <f t="shared" si="9"/>
        <v>35</v>
      </c>
    </row>
    <row r="146" spans="2:13" x14ac:dyDescent="0.15">
      <c r="B146" s="5" t="s">
        <v>16</v>
      </c>
      <c r="C146" s="29" t="s">
        <v>17</v>
      </c>
      <c r="D146" s="26">
        <f t="shared" si="9"/>
        <v>14</v>
      </c>
      <c r="E146" s="6">
        <f t="shared" si="9"/>
        <v>41</v>
      </c>
      <c r="F146" s="6">
        <f t="shared" si="9"/>
        <v>58</v>
      </c>
      <c r="G146" s="6">
        <f t="shared" si="9"/>
        <v>21</v>
      </c>
      <c r="H146" s="6">
        <f t="shared" si="9"/>
        <v>45</v>
      </c>
      <c r="I146" s="6">
        <f t="shared" si="9"/>
        <v>37</v>
      </c>
      <c r="J146" s="23">
        <f t="shared" si="9"/>
        <v>55</v>
      </c>
      <c r="K146" s="13">
        <f t="shared" si="9"/>
        <v>38</v>
      </c>
      <c r="L146" s="19">
        <f t="shared" si="9"/>
        <v>45</v>
      </c>
      <c r="M146" s="16">
        <f t="shared" si="9"/>
        <v>4</v>
      </c>
    </row>
    <row r="147" spans="2:13" x14ac:dyDescent="0.15">
      <c r="B147" s="5" t="s">
        <v>18</v>
      </c>
      <c r="C147" s="29" t="s">
        <v>19</v>
      </c>
      <c r="D147" s="26">
        <f t="shared" si="9"/>
        <v>17</v>
      </c>
      <c r="E147" s="6">
        <f t="shared" si="9"/>
        <v>27</v>
      </c>
      <c r="F147" s="6">
        <f t="shared" si="9"/>
        <v>24</v>
      </c>
      <c r="G147" s="6">
        <f t="shared" si="9"/>
        <v>2</v>
      </c>
      <c r="H147" s="6">
        <f t="shared" si="9"/>
        <v>54</v>
      </c>
      <c r="I147" s="6">
        <f t="shared" si="9"/>
        <v>6</v>
      </c>
      <c r="J147" s="23">
        <f t="shared" si="9"/>
        <v>19</v>
      </c>
      <c r="K147" s="13">
        <f t="shared" si="9"/>
        <v>11</v>
      </c>
      <c r="L147" s="19">
        <f t="shared" si="9"/>
        <v>11</v>
      </c>
      <c r="M147" s="16">
        <f t="shared" si="9"/>
        <v>27</v>
      </c>
    </row>
    <row r="148" spans="2:13" x14ac:dyDescent="0.15">
      <c r="B148" s="5" t="s">
        <v>20</v>
      </c>
      <c r="C148" s="29" t="s">
        <v>21</v>
      </c>
      <c r="D148" s="26">
        <f t="shared" si="9"/>
        <v>40</v>
      </c>
      <c r="E148" s="6">
        <f t="shared" si="9"/>
        <v>23</v>
      </c>
      <c r="F148" s="6">
        <f t="shared" si="9"/>
        <v>17</v>
      </c>
      <c r="G148" s="6">
        <f t="shared" si="9"/>
        <v>28</v>
      </c>
      <c r="H148" s="6">
        <f t="shared" si="9"/>
        <v>16</v>
      </c>
      <c r="I148" s="6">
        <f t="shared" si="9"/>
        <v>23</v>
      </c>
      <c r="J148" s="23">
        <f t="shared" si="9"/>
        <v>26</v>
      </c>
      <c r="K148" s="13">
        <f t="shared" si="9"/>
        <v>5</v>
      </c>
      <c r="L148" s="19">
        <f t="shared" si="9"/>
        <v>12</v>
      </c>
      <c r="M148" s="16">
        <f t="shared" si="9"/>
        <v>19</v>
      </c>
    </row>
    <row r="149" spans="2:13" x14ac:dyDescent="0.15">
      <c r="B149" s="5" t="s">
        <v>22</v>
      </c>
      <c r="C149" s="29" t="s">
        <v>23</v>
      </c>
      <c r="D149" s="26">
        <f t="shared" si="9"/>
        <v>21</v>
      </c>
      <c r="E149" s="6">
        <f t="shared" si="9"/>
        <v>12</v>
      </c>
      <c r="F149" s="6">
        <f t="shared" si="9"/>
        <v>19</v>
      </c>
      <c r="G149" s="6">
        <f t="shared" si="9"/>
        <v>17</v>
      </c>
      <c r="H149" s="6">
        <f t="shared" si="9"/>
        <v>8</v>
      </c>
      <c r="I149" s="6">
        <f t="shared" si="9"/>
        <v>5</v>
      </c>
      <c r="J149" s="23">
        <f t="shared" si="9"/>
        <v>13</v>
      </c>
      <c r="K149" s="13">
        <f t="shared" si="9"/>
        <v>8</v>
      </c>
      <c r="L149" s="19">
        <f t="shared" si="9"/>
        <v>9</v>
      </c>
      <c r="M149" s="16">
        <f t="shared" si="9"/>
        <v>28</v>
      </c>
    </row>
    <row r="150" spans="2:13" x14ac:dyDescent="0.15">
      <c r="B150" s="5" t="s">
        <v>24</v>
      </c>
      <c r="C150" s="29" t="s">
        <v>25</v>
      </c>
      <c r="D150" s="26">
        <f t="shared" si="9"/>
        <v>26</v>
      </c>
      <c r="E150" s="6">
        <f t="shared" si="9"/>
        <v>16</v>
      </c>
      <c r="F150" s="6">
        <f t="shared" si="9"/>
        <v>40</v>
      </c>
      <c r="G150" s="6">
        <f t="shared" si="9"/>
        <v>14</v>
      </c>
      <c r="H150" s="6">
        <f t="shared" si="9"/>
        <v>14</v>
      </c>
      <c r="I150" s="6">
        <f t="shared" si="9"/>
        <v>27</v>
      </c>
      <c r="J150" s="23">
        <f t="shared" si="9"/>
        <v>25</v>
      </c>
      <c r="K150" s="13">
        <f t="shared" si="9"/>
        <v>10</v>
      </c>
      <c r="L150" s="19">
        <f t="shared" si="9"/>
        <v>22</v>
      </c>
      <c r="M150" s="16">
        <f t="shared" si="9"/>
        <v>23</v>
      </c>
    </row>
    <row r="151" spans="2:13" x14ac:dyDescent="0.15">
      <c r="B151" s="5" t="s">
        <v>26</v>
      </c>
      <c r="C151" s="29" t="s">
        <v>27</v>
      </c>
      <c r="D151" s="26">
        <f t="shared" si="9"/>
        <v>53</v>
      </c>
      <c r="E151" s="6">
        <f t="shared" si="9"/>
        <v>53</v>
      </c>
      <c r="F151" s="6">
        <f t="shared" si="9"/>
        <v>30</v>
      </c>
      <c r="G151" s="6">
        <f t="shared" si="9"/>
        <v>18</v>
      </c>
      <c r="H151" s="6">
        <f t="shared" si="9"/>
        <v>40</v>
      </c>
      <c r="I151" s="6">
        <f t="shared" si="9"/>
        <v>31</v>
      </c>
      <c r="J151" s="23">
        <f t="shared" si="9"/>
        <v>18</v>
      </c>
      <c r="K151" s="13">
        <f t="shared" si="9"/>
        <v>55</v>
      </c>
      <c r="L151" s="19">
        <f t="shared" si="9"/>
        <v>50</v>
      </c>
      <c r="M151" s="16">
        <f t="shared" si="9"/>
        <v>7</v>
      </c>
    </row>
    <row r="152" spans="2:13" x14ac:dyDescent="0.15">
      <c r="B152" s="5" t="s">
        <v>28</v>
      </c>
      <c r="C152" s="29" t="s">
        <v>29</v>
      </c>
      <c r="D152" s="26">
        <f t="shared" si="9"/>
        <v>29</v>
      </c>
      <c r="E152" s="6">
        <f t="shared" si="9"/>
        <v>8</v>
      </c>
      <c r="F152" s="6">
        <f t="shared" si="9"/>
        <v>48</v>
      </c>
      <c r="G152" s="6">
        <f t="shared" si="9"/>
        <v>37</v>
      </c>
      <c r="H152" s="6">
        <f t="shared" si="9"/>
        <v>53</v>
      </c>
      <c r="I152" s="6">
        <f t="shared" si="9"/>
        <v>36</v>
      </c>
      <c r="J152" s="23">
        <f t="shared" si="9"/>
        <v>36</v>
      </c>
      <c r="K152" s="13">
        <f t="shared" si="9"/>
        <v>42</v>
      </c>
      <c r="L152" s="19">
        <f t="shared" si="9"/>
        <v>51</v>
      </c>
      <c r="M152" s="16">
        <f t="shared" si="9"/>
        <v>12</v>
      </c>
    </row>
    <row r="153" spans="2:13" x14ac:dyDescent="0.15">
      <c r="B153" s="5" t="s">
        <v>30</v>
      </c>
      <c r="C153" s="29" t="s">
        <v>31</v>
      </c>
      <c r="D153" s="26">
        <f t="shared" si="9"/>
        <v>35</v>
      </c>
      <c r="E153" s="6">
        <f t="shared" si="9"/>
        <v>19</v>
      </c>
      <c r="F153" s="6">
        <f t="shared" si="9"/>
        <v>28</v>
      </c>
      <c r="G153" s="6">
        <f t="shared" si="9"/>
        <v>39</v>
      </c>
      <c r="H153" s="6">
        <f t="shared" si="9"/>
        <v>13</v>
      </c>
      <c r="I153" s="6">
        <f t="shared" si="9"/>
        <v>15</v>
      </c>
      <c r="J153" s="23">
        <f t="shared" si="9"/>
        <v>23</v>
      </c>
      <c r="K153" s="13">
        <f t="shared" si="9"/>
        <v>24</v>
      </c>
      <c r="L153" s="19">
        <f t="shared" si="9"/>
        <v>26</v>
      </c>
      <c r="M153" s="16">
        <f t="shared" si="9"/>
        <v>38</v>
      </c>
    </row>
    <row r="154" spans="2:13" x14ac:dyDescent="0.15">
      <c r="B154" s="69" t="s">
        <v>32</v>
      </c>
      <c r="C154" s="70" t="s">
        <v>33</v>
      </c>
      <c r="D154" s="71">
        <f t="shared" si="9"/>
        <v>47</v>
      </c>
      <c r="E154" s="72">
        <f t="shared" si="9"/>
        <v>55</v>
      </c>
      <c r="F154" s="72">
        <f t="shared" si="9"/>
        <v>20</v>
      </c>
      <c r="G154" s="72">
        <f t="shared" si="9"/>
        <v>47</v>
      </c>
      <c r="H154" s="72">
        <f t="shared" si="9"/>
        <v>33</v>
      </c>
      <c r="I154" s="72">
        <f t="shared" si="9"/>
        <v>32</v>
      </c>
      <c r="J154" s="73">
        <f t="shared" si="9"/>
        <v>16</v>
      </c>
      <c r="K154" s="74">
        <f t="shared" si="9"/>
        <v>54</v>
      </c>
      <c r="L154" s="75">
        <f t="shared" si="9"/>
        <v>40</v>
      </c>
      <c r="M154" s="76">
        <f t="shared" si="9"/>
        <v>18</v>
      </c>
    </row>
    <row r="155" spans="2:13" x14ac:dyDescent="0.15">
      <c r="B155" s="5" t="s">
        <v>34</v>
      </c>
      <c r="C155" s="29" t="s">
        <v>35</v>
      </c>
      <c r="D155" s="26">
        <f t="shared" si="9"/>
        <v>41</v>
      </c>
      <c r="E155" s="6">
        <f t="shared" si="9"/>
        <v>25</v>
      </c>
      <c r="F155" s="6">
        <f t="shared" si="9"/>
        <v>22</v>
      </c>
      <c r="G155" s="6">
        <f t="shared" si="9"/>
        <v>16</v>
      </c>
      <c r="H155" s="6">
        <f t="shared" si="9"/>
        <v>11</v>
      </c>
      <c r="I155" s="6">
        <f t="shared" si="9"/>
        <v>61</v>
      </c>
      <c r="J155" s="23">
        <f t="shared" si="9"/>
        <v>57</v>
      </c>
      <c r="K155" s="13">
        <f t="shared" si="9"/>
        <v>9</v>
      </c>
      <c r="L155" s="19">
        <f t="shared" si="9"/>
        <v>21</v>
      </c>
      <c r="M155" s="16">
        <f t="shared" si="9"/>
        <v>14</v>
      </c>
    </row>
    <row r="156" spans="2:13" x14ac:dyDescent="0.15">
      <c r="B156" s="69" t="s">
        <v>36</v>
      </c>
      <c r="C156" s="70" t="s">
        <v>37</v>
      </c>
      <c r="D156" s="71">
        <f t="shared" si="9"/>
        <v>39</v>
      </c>
      <c r="E156" s="72">
        <f t="shared" si="9"/>
        <v>45</v>
      </c>
      <c r="F156" s="72">
        <f t="shared" si="9"/>
        <v>50</v>
      </c>
      <c r="G156" s="72">
        <f t="shared" si="9"/>
        <v>42</v>
      </c>
      <c r="H156" s="72">
        <f t="shared" si="9"/>
        <v>44</v>
      </c>
      <c r="I156" s="72">
        <f t="shared" si="9"/>
        <v>28</v>
      </c>
      <c r="J156" s="73">
        <f t="shared" si="9"/>
        <v>49</v>
      </c>
      <c r="K156" s="74">
        <f t="shared" si="9"/>
        <v>60</v>
      </c>
      <c r="L156" s="75">
        <f t="shared" si="9"/>
        <v>61</v>
      </c>
      <c r="M156" s="76">
        <f t="shared" si="9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10">RANK(D89,D$72:D$134)</f>
        <v>20</v>
      </c>
      <c r="E157" s="6">
        <f t="shared" si="10"/>
        <v>48</v>
      </c>
      <c r="F157" s="6">
        <f t="shared" si="10"/>
        <v>51</v>
      </c>
      <c r="G157" s="6">
        <f t="shared" si="10"/>
        <v>25</v>
      </c>
      <c r="H157" s="6">
        <f t="shared" si="10"/>
        <v>60</v>
      </c>
      <c r="I157" s="6">
        <f t="shared" si="10"/>
        <v>51</v>
      </c>
      <c r="J157" s="23">
        <f t="shared" si="10"/>
        <v>42</v>
      </c>
      <c r="K157" s="13">
        <f t="shared" si="10"/>
        <v>45</v>
      </c>
      <c r="L157" s="19">
        <f t="shared" si="10"/>
        <v>54</v>
      </c>
      <c r="M157" s="16">
        <f t="shared" si="10"/>
        <v>6</v>
      </c>
    </row>
    <row r="158" spans="2:13" x14ac:dyDescent="0.15">
      <c r="B158" s="5" t="s">
        <v>40</v>
      </c>
      <c r="C158" s="29" t="s">
        <v>41</v>
      </c>
      <c r="D158" s="26">
        <f t="shared" si="10"/>
        <v>30</v>
      </c>
      <c r="E158" s="6">
        <f t="shared" si="10"/>
        <v>44</v>
      </c>
      <c r="F158" s="6">
        <f t="shared" si="10"/>
        <v>53</v>
      </c>
      <c r="G158" s="6">
        <f t="shared" si="10"/>
        <v>26</v>
      </c>
      <c r="H158" s="6">
        <f t="shared" si="10"/>
        <v>58</v>
      </c>
      <c r="I158" s="6">
        <f t="shared" si="10"/>
        <v>38</v>
      </c>
      <c r="J158" s="23">
        <f t="shared" si="10"/>
        <v>44</v>
      </c>
      <c r="K158" s="13">
        <f t="shared" si="10"/>
        <v>53</v>
      </c>
      <c r="L158" s="19">
        <f t="shared" si="10"/>
        <v>57</v>
      </c>
      <c r="M158" s="16">
        <f t="shared" si="10"/>
        <v>5</v>
      </c>
    </row>
    <row r="159" spans="2:13" x14ac:dyDescent="0.15">
      <c r="B159" s="5" t="s">
        <v>42</v>
      </c>
      <c r="C159" s="29" t="s">
        <v>43</v>
      </c>
      <c r="D159" s="26">
        <f t="shared" si="10"/>
        <v>13</v>
      </c>
      <c r="E159" s="6">
        <f t="shared" si="10"/>
        <v>54</v>
      </c>
      <c r="F159" s="6">
        <f t="shared" si="10"/>
        <v>43</v>
      </c>
      <c r="G159" s="6">
        <f t="shared" si="10"/>
        <v>5</v>
      </c>
      <c r="H159" s="6">
        <f t="shared" si="10"/>
        <v>50</v>
      </c>
      <c r="I159" s="6">
        <f t="shared" si="10"/>
        <v>45</v>
      </c>
      <c r="J159" s="23">
        <f t="shared" si="10"/>
        <v>33</v>
      </c>
      <c r="K159" s="13">
        <f t="shared" si="10"/>
        <v>50</v>
      </c>
      <c r="L159" s="19">
        <f t="shared" si="10"/>
        <v>35</v>
      </c>
      <c r="M159" s="16">
        <f t="shared" si="10"/>
        <v>31</v>
      </c>
    </row>
    <row r="160" spans="2:13" x14ac:dyDescent="0.15">
      <c r="B160" s="5" t="s">
        <v>44</v>
      </c>
      <c r="C160" s="29" t="s">
        <v>45</v>
      </c>
      <c r="D160" s="26">
        <f t="shared" si="10"/>
        <v>1</v>
      </c>
      <c r="E160" s="6">
        <f t="shared" si="10"/>
        <v>22</v>
      </c>
      <c r="F160" s="6">
        <f t="shared" si="10"/>
        <v>63</v>
      </c>
      <c r="G160" s="6">
        <f t="shared" si="10"/>
        <v>1</v>
      </c>
      <c r="H160" s="6">
        <f t="shared" si="10"/>
        <v>28</v>
      </c>
      <c r="I160" s="6">
        <f t="shared" si="10"/>
        <v>54</v>
      </c>
      <c r="J160" s="23">
        <f t="shared" si="10"/>
        <v>61</v>
      </c>
      <c r="K160" s="13">
        <f t="shared" si="10"/>
        <v>22</v>
      </c>
      <c r="L160" s="19">
        <f t="shared" si="10"/>
        <v>13</v>
      </c>
      <c r="M160" s="16">
        <f t="shared" si="10"/>
        <v>16</v>
      </c>
    </row>
    <row r="161" spans="2:13" x14ac:dyDescent="0.15">
      <c r="B161" s="5" t="s">
        <v>46</v>
      </c>
      <c r="C161" s="29" t="s">
        <v>47</v>
      </c>
      <c r="D161" s="26">
        <f t="shared" si="10"/>
        <v>27</v>
      </c>
      <c r="E161" s="6">
        <f t="shared" si="10"/>
        <v>38</v>
      </c>
      <c r="F161" s="6">
        <f t="shared" si="10"/>
        <v>52</v>
      </c>
      <c r="G161" s="6">
        <f t="shared" si="10"/>
        <v>48</v>
      </c>
      <c r="H161" s="6">
        <f t="shared" si="10"/>
        <v>61</v>
      </c>
      <c r="I161" s="6">
        <f t="shared" si="10"/>
        <v>59</v>
      </c>
      <c r="J161" s="23">
        <f t="shared" si="10"/>
        <v>51</v>
      </c>
      <c r="K161" s="13">
        <f t="shared" si="10"/>
        <v>61</v>
      </c>
      <c r="L161" s="19">
        <f t="shared" si="10"/>
        <v>62</v>
      </c>
      <c r="M161" s="16">
        <f t="shared" si="10"/>
        <v>13</v>
      </c>
    </row>
    <row r="162" spans="2:13" x14ac:dyDescent="0.15">
      <c r="B162" s="5" t="s">
        <v>48</v>
      </c>
      <c r="C162" s="29" t="s">
        <v>49</v>
      </c>
      <c r="D162" s="26">
        <f t="shared" si="10"/>
        <v>9</v>
      </c>
      <c r="E162" s="6">
        <f t="shared" si="10"/>
        <v>57</v>
      </c>
      <c r="F162" s="6">
        <f t="shared" si="10"/>
        <v>59</v>
      </c>
      <c r="G162" s="6">
        <f t="shared" si="10"/>
        <v>15</v>
      </c>
      <c r="H162" s="6">
        <f t="shared" si="10"/>
        <v>38</v>
      </c>
      <c r="I162" s="6">
        <f t="shared" si="10"/>
        <v>62</v>
      </c>
      <c r="J162" s="23">
        <f t="shared" si="10"/>
        <v>59</v>
      </c>
      <c r="K162" s="13">
        <f t="shared" si="10"/>
        <v>57</v>
      </c>
      <c r="L162" s="19">
        <f t="shared" si="10"/>
        <v>58</v>
      </c>
      <c r="M162" s="16">
        <f t="shared" si="10"/>
        <v>17</v>
      </c>
    </row>
    <row r="163" spans="2:13" x14ac:dyDescent="0.15">
      <c r="B163" s="5" t="s">
        <v>50</v>
      </c>
      <c r="C163" s="29" t="s">
        <v>51</v>
      </c>
      <c r="D163" s="26">
        <f t="shared" si="10"/>
        <v>22</v>
      </c>
      <c r="E163" s="6">
        <f t="shared" si="10"/>
        <v>63</v>
      </c>
      <c r="F163" s="6">
        <f t="shared" si="10"/>
        <v>39</v>
      </c>
      <c r="G163" s="6">
        <f t="shared" si="10"/>
        <v>32</v>
      </c>
      <c r="H163" s="6">
        <f t="shared" si="10"/>
        <v>29</v>
      </c>
      <c r="I163" s="6">
        <f t="shared" si="10"/>
        <v>48</v>
      </c>
      <c r="J163" s="23">
        <f t="shared" si="10"/>
        <v>41</v>
      </c>
      <c r="K163" s="13">
        <f t="shared" si="10"/>
        <v>51</v>
      </c>
      <c r="L163" s="19">
        <f t="shared" si="10"/>
        <v>44</v>
      </c>
      <c r="M163" s="16">
        <f t="shared" si="10"/>
        <v>29</v>
      </c>
    </row>
    <row r="164" spans="2:13" x14ac:dyDescent="0.15">
      <c r="B164" s="5" t="s">
        <v>52</v>
      </c>
      <c r="C164" s="29" t="s">
        <v>53</v>
      </c>
      <c r="D164" s="26">
        <f t="shared" si="10"/>
        <v>5</v>
      </c>
      <c r="E164" s="6">
        <f t="shared" si="10"/>
        <v>39</v>
      </c>
      <c r="F164" s="6">
        <f t="shared" si="10"/>
        <v>61</v>
      </c>
      <c r="G164" s="6">
        <f t="shared" si="10"/>
        <v>24</v>
      </c>
      <c r="H164" s="6">
        <f t="shared" si="10"/>
        <v>27</v>
      </c>
      <c r="I164" s="6">
        <f t="shared" si="10"/>
        <v>46</v>
      </c>
      <c r="J164" s="23">
        <f t="shared" si="10"/>
        <v>61</v>
      </c>
      <c r="K164" s="13">
        <f t="shared" si="10"/>
        <v>39</v>
      </c>
      <c r="L164" s="19">
        <f t="shared" si="10"/>
        <v>36</v>
      </c>
      <c r="M164" s="16">
        <f t="shared" si="10"/>
        <v>26</v>
      </c>
    </row>
    <row r="165" spans="2:13" x14ac:dyDescent="0.15">
      <c r="B165" s="5" t="s">
        <v>54</v>
      </c>
      <c r="C165" s="29" t="s">
        <v>55</v>
      </c>
      <c r="D165" s="134">
        <f t="shared" si="10"/>
        <v>24</v>
      </c>
      <c r="E165" s="135">
        <f t="shared" si="10"/>
        <v>51</v>
      </c>
      <c r="F165" s="135">
        <f t="shared" si="10"/>
        <v>49</v>
      </c>
      <c r="G165" s="135">
        <f t="shared" si="10"/>
        <v>10</v>
      </c>
      <c r="H165" s="135">
        <f t="shared" si="10"/>
        <v>37</v>
      </c>
      <c r="I165" s="135">
        <f t="shared" si="10"/>
        <v>21</v>
      </c>
      <c r="J165" s="136">
        <f t="shared" si="10"/>
        <v>50</v>
      </c>
      <c r="K165" s="137">
        <f t="shared" si="10"/>
        <v>37</v>
      </c>
      <c r="L165" s="143">
        <f t="shared" si="10"/>
        <v>37</v>
      </c>
      <c r="M165" s="144">
        <f t="shared" si="10"/>
        <v>10</v>
      </c>
    </row>
    <row r="166" spans="2:13" x14ac:dyDescent="0.15">
      <c r="B166" s="69" t="s">
        <v>56</v>
      </c>
      <c r="C166" s="70" t="s">
        <v>57</v>
      </c>
      <c r="D166" s="71">
        <f t="shared" si="10"/>
        <v>38</v>
      </c>
      <c r="E166" s="72">
        <f t="shared" si="10"/>
        <v>50</v>
      </c>
      <c r="F166" s="72">
        <f t="shared" si="10"/>
        <v>38</v>
      </c>
      <c r="G166" s="72">
        <f t="shared" si="10"/>
        <v>27</v>
      </c>
      <c r="H166" s="72">
        <f t="shared" si="10"/>
        <v>34</v>
      </c>
      <c r="I166" s="72">
        <f t="shared" si="10"/>
        <v>18</v>
      </c>
      <c r="J166" s="73">
        <f t="shared" si="10"/>
        <v>29</v>
      </c>
      <c r="K166" s="74">
        <f t="shared" si="10"/>
        <v>44</v>
      </c>
      <c r="L166" s="75">
        <f t="shared" si="10"/>
        <v>41</v>
      </c>
      <c r="M166" s="76">
        <f t="shared" si="10"/>
        <v>30</v>
      </c>
    </row>
    <row r="167" spans="2:13" x14ac:dyDescent="0.15">
      <c r="B167" s="5" t="s">
        <v>58</v>
      </c>
      <c r="C167" s="29" t="s">
        <v>59</v>
      </c>
      <c r="D167" s="26">
        <f t="shared" si="10"/>
        <v>19</v>
      </c>
      <c r="E167" s="6">
        <f t="shared" si="10"/>
        <v>29</v>
      </c>
      <c r="F167" s="6">
        <f t="shared" si="10"/>
        <v>32</v>
      </c>
      <c r="G167" s="6">
        <f t="shared" si="10"/>
        <v>36</v>
      </c>
      <c r="H167" s="6">
        <f t="shared" si="10"/>
        <v>18</v>
      </c>
      <c r="I167" s="6">
        <f t="shared" si="10"/>
        <v>52</v>
      </c>
      <c r="J167" s="23">
        <f t="shared" si="10"/>
        <v>45</v>
      </c>
      <c r="K167" s="13">
        <f t="shared" si="10"/>
        <v>18</v>
      </c>
      <c r="L167" s="19">
        <f t="shared" si="10"/>
        <v>33</v>
      </c>
      <c r="M167" s="16">
        <f t="shared" si="10"/>
        <v>11</v>
      </c>
    </row>
    <row r="168" spans="2:13" x14ac:dyDescent="0.15">
      <c r="B168" s="61" t="s">
        <v>60</v>
      </c>
      <c r="C168" s="62" t="s">
        <v>61</v>
      </c>
      <c r="D168" s="63">
        <f t="shared" si="10"/>
        <v>32</v>
      </c>
      <c r="E168" s="64">
        <f t="shared" si="10"/>
        <v>42</v>
      </c>
      <c r="F168" s="64">
        <f t="shared" si="10"/>
        <v>36</v>
      </c>
      <c r="G168" s="64">
        <f t="shared" si="10"/>
        <v>40</v>
      </c>
      <c r="H168" s="64">
        <f t="shared" si="10"/>
        <v>51</v>
      </c>
      <c r="I168" s="64">
        <f t="shared" si="10"/>
        <v>40</v>
      </c>
      <c r="J168" s="65">
        <f t="shared" si="10"/>
        <v>46</v>
      </c>
      <c r="K168" s="66">
        <f t="shared" si="10"/>
        <v>52</v>
      </c>
      <c r="L168" s="67">
        <f t="shared" si="10"/>
        <v>49</v>
      </c>
      <c r="M168" s="68">
        <f t="shared" si="10"/>
        <v>34</v>
      </c>
    </row>
    <row r="169" spans="2:13" x14ac:dyDescent="0.15">
      <c r="B169" s="5" t="s">
        <v>62</v>
      </c>
      <c r="C169" s="29" t="s">
        <v>63</v>
      </c>
      <c r="D169" s="26">
        <f t="shared" si="10"/>
        <v>3</v>
      </c>
      <c r="E169" s="6">
        <f t="shared" si="10"/>
        <v>10</v>
      </c>
      <c r="F169" s="6">
        <f t="shared" si="10"/>
        <v>60</v>
      </c>
      <c r="G169" s="6">
        <f t="shared" si="10"/>
        <v>12</v>
      </c>
      <c r="H169" s="6">
        <f t="shared" si="10"/>
        <v>47</v>
      </c>
      <c r="I169" s="6">
        <f t="shared" si="10"/>
        <v>63</v>
      </c>
      <c r="J169" s="23">
        <f t="shared" si="10"/>
        <v>60</v>
      </c>
      <c r="K169" s="13">
        <f t="shared" si="10"/>
        <v>26</v>
      </c>
      <c r="L169" s="19">
        <f t="shared" si="10"/>
        <v>24</v>
      </c>
      <c r="M169" s="16">
        <f t="shared" si="10"/>
        <v>24</v>
      </c>
    </row>
    <row r="170" spans="2:13" x14ac:dyDescent="0.15">
      <c r="B170" s="5" t="s">
        <v>64</v>
      </c>
      <c r="C170" s="29" t="s">
        <v>65</v>
      </c>
      <c r="D170" s="26">
        <f t="shared" si="10"/>
        <v>33</v>
      </c>
      <c r="E170" s="6">
        <f t="shared" si="10"/>
        <v>62</v>
      </c>
      <c r="F170" s="6">
        <f t="shared" si="10"/>
        <v>34</v>
      </c>
      <c r="G170" s="6">
        <f t="shared" si="10"/>
        <v>19</v>
      </c>
      <c r="H170" s="6">
        <f t="shared" si="10"/>
        <v>23</v>
      </c>
      <c r="I170" s="6">
        <f t="shared" si="10"/>
        <v>25</v>
      </c>
      <c r="J170" s="23">
        <f t="shared" si="10"/>
        <v>48</v>
      </c>
      <c r="K170" s="13">
        <f t="shared" si="10"/>
        <v>59</v>
      </c>
      <c r="L170" s="19">
        <f t="shared" si="10"/>
        <v>42</v>
      </c>
      <c r="M170" s="16">
        <f t="shared" si="10"/>
        <v>21</v>
      </c>
    </row>
    <row r="171" spans="2:13" x14ac:dyDescent="0.15">
      <c r="B171" s="5" t="s">
        <v>66</v>
      </c>
      <c r="C171" s="29" t="s">
        <v>67</v>
      </c>
      <c r="D171" s="26">
        <f t="shared" si="10"/>
        <v>12</v>
      </c>
      <c r="E171" s="6">
        <f t="shared" si="10"/>
        <v>36</v>
      </c>
      <c r="F171" s="6">
        <f t="shared" si="10"/>
        <v>54</v>
      </c>
      <c r="G171" s="6">
        <f t="shared" si="10"/>
        <v>9</v>
      </c>
      <c r="H171" s="6">
        <f t="shared" si="10"/>
        <v>46</v>
      </c>
      <c r="I171" s="6">
        <f t="shared" si="10"/>
        <v>20</v>
      </c>
      <c r="J171" s="23">
        <f t="shared" si="10"/>
        <v>54</v>
      </c>
      <c r="K171" s="13">
        <f t="shared" si="10"/>
        <v>15</v>
      </c>
      <c r="L171" s="19">
        <f t="shared" si="10"/>
        <v>27</v>
      </c>
      <c r="M171" s="16">
        <f t="shared" si="10"/>
        <v>15</v>
      </c>
    </row>
    <row r="172" spans="2:13" x14ac:dyDescent="0.15">
      <c r="B172" s="77" t="s">
        <v>68</v>
      </c>
      <c r="C172" s="78" t="s">
        <v>69</v>
      </c>
      <c r="D172" s="79">
        <f t="shared" si="10"/>
        <v>44</v>
      </c>
      <c r="E172" s="80">
        <f t="shared" si="10"/>
        <v>52</v>
      </c>
      <c r="F172" s="80">
        <f t="shared" si="10"/>
        <v>29</v>
      </c>
      <c r="G172" s="80">
        <f t="shared" si="10"/>
        <v>35</v>
      </c>
      <c r="H172" s="80">
        <f t="shared" si="10"/>
        <v>59</v>
      </c>
      <c r="I172" s="80">
        <f t="shared" si="10"/>
        <v>57</v>
      </c>
      <c r="J172" s="81">
        <f t="shared" si="10"/>
        <v>22</v>
      </c>
      <c r="K172" s="82">
        <f t="shared" si="10"/>
        <v>56</v>
      </c>
      <c r="L172" s="83">
        <f t="shared" si="10"/>
        <v>55</v>
      </c>
      <c r="M172" s="84">
        <f t="shared" si="10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11">RANK(D105,D$72:D$134)</f>
        <v>42</v>
      </c>
      <c r="E173" s="6">
        <f t="shared" si="11"/>
        <v>47</v>
      </c>
      <c r="F173" s="6">
        <f t="shared" si="11"/>
        <v>37</v>
      </c>
      <c r="G173" s="6">
        <f t="shared" si="11"/>
        <v>30</v>
      </c>
      <c r="H173" s="6">
        <f t="shared" si="11"/>
        <v>56</v>
      </c>
      <c r="I173" s="6">
        <f t="shared" si="11"/>
        <v>22</v>
      </c>
      <c r="J173" s="23">
        <f t="shared" si="11"/>
        <v>27</v>
      </c>
      <c r="K173" s="13">
        <f t="shared" si="11"/>
        <v>48</v>
      </c>
      <c r="L173" s="19">
        <f t="shared" si="11"/>
        <v>43</v>
      </c>
      <c r="M173" s="16">
        <f t="shared" si="11"/>
        <v>22</v>
      </c>
    </row>
    <row r="174" spans="2:13" x14ac:dyDescent="0.15">
      <c r="B174" s="5" t="s">
        <v>72</v>
      </c>
      <c r="C174" s="29" t="s">
        <v>73</v>
      </c>
      <c r="D174" s="26">
        <f t="shared" si="11"/>
        <v>52</v>
      </c>
      <c r="E174" s="6">
        <f t="shared" si="11"/>
        <v>31</v>
      </c>
      <c r="F174" s="6">
        <f t="shared" si="11"/>
        <v>23</v>
      </c>
      <c r="G174" s="6">
        <f t="shared" si="11"/>
        <v>6</v>
      </c>
      <c r="H174" s="6">
        <f t="shared" si="11"/>
        <v>43</v>
      </c>
      <c r="I174" s="6">
        <f t="shared" si="11"/>
        <v>33</v>
      </c>
      <c r="J174" s="23">
        <f t="shared" si="11"/>
        <v>17</v>
      </c>
      <c r="K174" s="13">
        <f t="shared" si="11"/>
        <v>12</v>
      </c>
      <c r="L174" s="19">
        <f t="shared" si="11"/>
        <v>23</v>
      </c>
      <c r="M174" s="16">
        <f t="shared" si="11"/>
        <v>39</v>
      </c>
    </row>
    <row r="175" spans="2:13" x14ac:dyDescent="0.15">
      <c r="B175" s="77" t="s">
        <v>74</v>
      </c>
      <c r="C175" s="78" t="s">
        <v>75</v>
      </c>
      <c r="D175" s="79">
        <f t="shared" si="11"/>
        <v>25</v>
      </c>
      <c r="E175" s="80">
        <f t="shared" si="11"/>
        <v>40</v>
      </c>
      <c r="F175" s="80">
        <f t="shared" si="11"/>
        <v>44</v>
      </c>
      <c r="G175" s="80">
        <f t="shared" si="11"/>
        <v>38</v>
      </c>
      <c r="H175" s="80">
        <f t="shared" si="11"/>
        <v>48</v>
      </c>
      <c r="I175" s="80">
        <f t="shared" si="11"/>
        <v>53</v>
      </c>
      <c r="J175" s="81">
        <f t="shared" si="11"/>
        <v>40</v>
      </c>
      <c r="K175" s="82">
        <f t="shared" si="11"/>
        <v>36</v>
      </c>
      <c r="L175" s="83">
        <f t="shared" si="11"/>
        <v>46</v>
      </c>
      <c r="M175" s="84">
        <f t="shared" si="11"/>
        <v>33</v>
      </c>
    </row>
    <row r="176" spans="2:13" x14ac:dyDescent="0.15">
      <c r="B176" s="77" t="s">
        <v>76</v>
      </c>
      <c r="C176" s="78" t="s">
        <v>77</v>
      </c>
      <c r="D176" s="79">
        <f t="shared" si="11"/>
        <v>23</v>
      </c>
      <c r="E176" s="80">
        <f t="shared" si="11"/>
        <v>20</v>
      </c>
      <c r="F176" s="80">
        <f t="shared" si="11"/>
        <v>42</v>
      </c>
      <c r="G176" s="80">
        <f t="shared" si="11"/>
        <v>31</v>
      </c>
      <c r="H176" s="80">
        <f t="shared" si="11"/>
        <v>30</v>
      </c>
      <c r="I176" s="80">
        <f t="shared" si="11"/>
        <v>14</v>
      </c>
      <c r="J176" s="81">
        <f t="shared" si="11"/>
        <v>30</v>
      </c>
      <c r="K176" s="82">
        <f t="shared" si="11"/>
        <v>20</v>
      </c>
      <c r="L176" s="83">
        <f t="shared" si="11"/>
        <v>28</v>
      </c>
      <c r="M176" s="84">
        <f t="shared" si="11"/>
        <v>37</v>
      </c>
    </row>
    <row r="177" spans="2:13" x14ac:dyDescent="0.15">
      <c r="B177" s="5" t="s">
        <v>78</v>
      </c>
      <c r="C177" s="29" t="s">
        <v>79</v>
      </c>
      <c r="D177" s="26">
        <f t="shared" si="11"/>
        <v>43</v>
      </c>
      <c r="E177" s="6">
        <f t="shared" si="11"/>
        <v>58</v>
      </c>
      <c r="F177" s="6">
        <f t="shared" si="11"/>
        <v>45</v>
      </c>
      <c r="G177" s="6">
        <f t="shared" si="11"/>
        <v>34</v>
      </c>
      <c r="H177" s="6">
        <f t="shared" si="11"/>
        <v>31</v>
      </c>
      <c r="I177" s="6">
        <f t="shared" si="11"/>
        <v>39</v>
      </c>
      <c r="J177" s="23">
        <f t="shared" si="11"/>
        <v>43</v>
      </c>
      <c r="K177" s="13">
        <f t="shared" si="11"/>
        <v>41</v>
      </c>
      <c r="L177" s="19">
        <f t="shared" si="11"/>
        <v>53</v>
      </c>
      <c r="M177" s="16">
        <f t="shared" si="11"/>
        <v>32</v>
      </c>
    </row>
    <row r="178" spans="2:13" x14ac:dyDescent="0.15">
      <c r="B178" s="5">
        <v>39</v>
      </c>
      <c r="C178" s="29" t="s">
        <v>80</v>
      </c>
      <c r="D178" s="26">
        <f t="shared" si="11"/>
        <v>28</v>
      </c>
      <c r="E178" s="6">
        <f t="shared" si="11"/>
        <v>60</v>
      </c>
      <c r="F178" s="6">
        <f t="shared" si="11"/>
        <v>31</v>
      </c>
      <c r="G178" s="6">
        <f t="shared" si="11"/>
        <v>11</v>
      </c>
      <c r="H178" s="6">
        <f t="shared" si="11"/>
        <v>24</v>
      </c>
      <c r="I178" s="6">
        <f t="shared" si="11"/>
        <v>8</v>
      </c>
      <c r="J178" s="23">
        <f t="shared" si="11"/>
        <v>21</v>
      </c>
      <c r="K178" s="13">
        <f t="shared" si="11"/>
        <v>14</v>
      </c>
      <c r="L178" s="19">
        <f t="shared" si="11"/>
        <v>15</v>
      </c>
      <c r="M178" s="16">
        <f t="shared" si="11"/>
        <v>20</v>
      </c>
    </row>
    <row r="179" spans="2:13" x14ac:dyDescent="0.15">
      <c r="B179" s="7">
        <v>40</v>
      </c>
      <c r="C179" s="55" t="s">
        <v>81</v>
      </c>
      <c r="D179" s="56">
        <f t="shared" si="11"/>
        <v>34</v>
      </c>
      <c r="E179" s="8">
        <f t="shared" si="11"/>
        <v>59</v>
      </c>
      <c r="F179" s="8">
        <f t="shared" si="11"/>
        <v>41</v>
      </c>
      <c r="G179" s="8">
        <f t="shared" si="11"/>
        <v>52</v>
      </c>
      <c r="H179" s="8">
        <f t="shared" si="11"/>
        <v>62</v>
      </c>
      <c r="I179" s="8">
        <f t="shared" si="11"/>
        <v>35</v>
      </c>
      <c r="J179" s="57">
        <f t="shared" si="11"/>
        <v>31</v>
      </c>
      <c r="K179" s="58">
        <f t="shared" si="11"/>
        <v>58</v>
      </c>
      <c r="L179" s="59">
        <f t="shared" si="11"/>
        <v>59</v>
      </c>
      <c r="M179" s="60">
        <f t="shared" si="11"/>
        <v>40</v>
      </c>
    </row>
    <row r="180" spans="2:13" x14ac:dyDescent="0.15">
      <c r="B180" s="32">
        <v>41</v>
      </c>
      <c r="C180" s="33" t="s">
        <v>82</v>
      </c>
      <c r="D180" s="34">
        <f t="shared" si="11"/>
        <v>45</v>
      </c>
      <c r="E180" s="35">
        <f t="shared" si="11"/>
        <v>33</v>
      </c>
      <c r="F180" s="35">
        <f t="shared" si="11"/>
        <v>47</v>
      </c>
      <c r="G180" s="35">
        <f t="shared" si="11"/>
        <v>59</v>
      </c>
      <c r="H180" s="35">
        <f t="shared" si="11"/>
        <v>41</v>
      </c>
      <c r="I180" s="35">
        <f t="shared" si="11"/>
        <v>41</v>
      </c>
      <c r="J180" s="36">
        <f t="shared" si="11"/>
        <v>47</v>
      </c>
      <c r="K180" s="37">
        <f t="shared" si="11"/>
        <v>63</v>
      </c>
      <c r="L180" s="38">
        <f t="shared" si="11"/>
        <v>63</v>
      </c>
      <c r="M180" s="39">
        <f t="shared" si="11"/>
        <v>42</v>
      </c>
    </row>
    <row r="181" spans="2:13" x14ac:dyDescent="0.15">
      <c r="B181" s="5">
        <v>42</v>
      </c>
      <c r="C181" s="29" t="s">
        <v>83</v>
      </c>
      <c r="D181" s="26">
        <f t="shared" si="11"/>
        <v>2</v>
      </c>
      <c r="E181" s="6">
        <f t="shared" si="11"/>
        <v>1</v>
      </c>
      <c r="F181" s="6">
        <f t="shared" si="11"/>
        <v>62</v>
      </c>
      <c r="G181" s="6">
        <f t="shared" si="11"/>
        <v>55</v>
      </c>
      <c r="H181" s="6">
        <f t="shared" si="11"/>
        <v>42</v>
      </c>
      <c r="I181" s="6">
        <f t="shared" si="11"/>
        <v>7</v>
      </c>
      <c r="J181" s="23">
        <f t="shared" si="11"/>
        <v>61</v>
      </c>
      <c r="K181" s="13">
        <f t="shared" si="11"/>
        <v>25</v>
      </c>
      <c r="L181" s="19">
        <f t="shared" si="11"/>
        <v>14</v>
      </c>
      <c r="M181" s="16">
        <f t="shared" si="11"/>
        <v>43</v>
      </c>
    </row>
    <row r="182" spans="2:13" x14ac:dyDescent="0.15">
      <c r="B182" s="5">
        <v>43</v>
      </c>
      <c r="C182" s="29" t="s">
        <v>84</v>
      </c>
      <c r="D182" s="26">
        <f t="shared" si="11"/>
        <v>60</v>
      </c>
      <c r="E182" s="6">
        <f t="shared" si="11"/>
        <v>14</v>
      </c>
      <c r="F182" s="6">
        <f t="shared" si="11"/>
        <v>14</v>
      </c>
      <c r="G182" s="6">
        <f t="shared" si="11"/>
        <v>61</v>
      </c>
      <c r="H182" s="6">
        <f t="shared" si="11"/>
        <v>26</v>
      </c>
      <c r="I182" s="6">
        <f t="shared" si="11"/>
        <v>17</v>
      </c>
      <c r="J182" s="23">
        <f t="shared" si="11"/>
        <v>39</v>
      </c>
      <c r="K182" s="13">
        <f t="shared" si="11"/>
        <v>46</v>
      </c>
      <c r="L182" s="19">
        <f t="shared" si="11"/>
        <v>48</v>
      </c>
      <c r="M182" s="16">
        <f t="shared" si="11"/>
        <v>44</v>
      </c>
    </row>
    <row r="183" spans="2:13" x14ac:dyDescent="0.15">
      <c r="B183" s="5">
        <v>44</v>
      </c>
      <c r="C183" s="29" t="s">
        <v>85</v>
      </c>
      <c r="D183" s="26">
        <f t="shared" si="11"/>
        <v>56</v>
      </c>
      <c r="E183" s="6">
        <f t="shared" si="11"/>
        <v>49</v>
      </c>
      <c r="F183" s="6">
        <f t="shared" si="11"/>
        <v>9</v>
      </c>
      <c r="G183" s="6">
        <f t="shared" si="11"/>
        <v>46</v>
      </c>
      <c r="H183" s="6">
        <f t="shared" si="11"/>
        <v>19</v>
      </c>
      <c r="I183" s="6">
        <f t="shared" si="11"/>
        <v>44</v>
      </c>
      <c r="J183" s="23">
        <f t="shared" si="11"/>
        <v>10</v>
      </c>
      <c r="K183" s="13">
        <f t="shared" si="11"/>
        <v>13</v>
      </c>
      <c r="L183" s="19">
        <f t="shared" si="11"/>
        <v>18</v>
      </c>
      <c r="M183" s="16">
        <f t="shared" si="11"/>
        <v>57</v>
      </c>
    </row>
    <row r="184" spans="2:13" x14ac:dyDescent="0.15">
      <c r="B184" s="5">
        <v>45</v>
      </c>
      <c r="C184" s="29" t="s">
        <v>86</v>
      </c>
      <c r="D184" s="26">
        <f t="shared" si="11"/>
        <v>6</v>
      </c>
      <c r="E184" s="6">
        <f t="shared" si="11"/>
        <v>4</v>
      </c>
      <c r="F184" s="6">
        <f t="shared" si="11"/>
        <v>46</v>
      </c>
      <c r="G184" s="6">
        <f t="shared" si="11"/>
        <v>45</v>
      </c>
      <c r="H184" s="6">
        <f t="shared" si="11"/>
        <v>21</v>
      </c>
      <c r="I184" s="6">
        <f t="shared" si="11"/>
        <v>50</v>
      </c>
      <c r="J184" s="23">
        <f t="shared" si="11"/>
        <v>28</v>
      </c>
      <c r="K184" s="13">
        <f t="shared" si="11"/>
        <v>21</v>
      </c>
      <c r="L184" s="19">
        <f t="shared" si="11"/>
        <v>29</v>
      </c>
      <c r="M184" s="16">
        <f t="shared" si="11"/>
        <v>52</v>
      </c>
    </row>
    <row r="185" spans="2:13" x14ac:dyDescent="0.15">
      <c r="B185" s="5">
        <v>46</v>
      </c>
      <c r="C185" s="29" t="s">
        <v>87</v>
      </c>
      <c r="D185" s="26">
        <f t="shared" si="11"/>
        <v>15</v>
      </c>
      <c r="E185" s="6">
        <f t="shared" si="11"/>
        <v>5</v>
      </c>
      <c r="F185" s="6">
        <f t="shared" si="11"/>
        <v>25</v>
      </c>
      <c r="G185" s="6">
        <f t="shared" si="11"/>
        <v>51</v>
      </c>
      <c r="H185" s="6">
        <f t="shared" si="11"/>
        <v>1</v>
      </c>
      <c r="I185" s="6">
        <f t="shared" si="11"/>
        <v>16</v>
      </c>
      <c r="J185" s="23">
        <f t="shared" si="11"/>
        <v>8</v>
      </c>
      <c r="K185" s="13">
        <f t="shared" si="11"/>
        <v>17</v>
      </c>
      <c r="L185" s="19">
        <f t="shared" si="11"/>
        <v>17</v>
      </c>
      <c r="M185" s="16">
        <f t="shared" si="11"/>
        <v>53</v>
      </c>
    </row>
    <row r="186" spans="2:13" x14ac:dyDescent="0.15">
      <c r="B186" s="5">
        <v>47</v>
      </c>
      <c r="C186" s="29" t="s">
        <v>88</v>
      </c>
      <c r="D186" s="26">
        <f t="shared" si="11"/>
        <v>51</v>
      </c>
      <c r="E186" s="6">
        <f t="shared" si="11"/>
        <v>30</v>
      </c>
      <c r="F186" s="6">
        <f t="shared" si="11"/>
        <v>18</v>
      </c>
      <c r="G186" s="6">
        <f t="shared" si="11"/>
        <v>54</v>
      </c>
      <c r="H186" s="6">
        <f t="shared" si="11"/>
        <v>17</v>
      </c>
      <c r="I186" s="6">
        <f t="shared" si="11"/>
        <v>42</v>
      </c>
      <c r="J186" s="23">
        <f t="shared" si="11"/>
        <v>11</v>
      </c>
      <c r="K186" s="13">
        <f t="shared" si="11"/>
        <v>62</v>
      </c>
      <c r="L186" s="19">
        <f t="shared" si="11"/>
        <v>56</v>
      </c>
      <c r="M186" s="16">
        <f t="shared" si="11"/>
        <v>48</v>
      </c>
    </row>
    <row r="187" spans="2:13" x14ac:dyDescent="0.15">
      <c r="B187" s="5">
        <v>48</v>
      </c>
      <c r="C187" s="29" t="s">
        <v>89</v>
      </c>
      <c r="D187" s="26">
        <f t="shared" si="11"/>
        <v>8</v>
      </c>
      <c r="E187" s="6">
        <f t="shared" si="11"/>
        <v>2</v>
      </c>
      <c r="F187" s="6">
        <f t="shared" si="11"/>
        <v>21</v>
      </c>
      <c r="G187" s="6">
        <f t="shared" si="11"/>
        <v>62</v>
      </c>
      <c r="H187" s="6">
        <f t="shared" si="11"/>
        <v>35</v>
      </c>
      <c r="I187" s="6">
        <f t="shared" si="11"/>
        <v>47</v>
      </c>
      <c r="J187" s="23">
        <f t="shared" si="11"/>
        <v>7</v>
      </c>
      <c r="K187" s="13">
        <f t="shared" si="11"/>
        <v>40</v>
      </c>
      <c r="L187" s="19">
        <f t="shared" si="11"/>
        <v>31</v>
      </c>
      <c r="M187" s="16">
        <f t="shared" si="11"/>
        <v>50</v>
      </c>
    </row>
    <row r="188" spans="2:13" x14ac:dyDescent="0.15">
      <c r="B188" s="5">
        <v>49</v>
      </c>
      <c r="C188" s="29" t="s">
        <v>90</v>
      </c>
      <c r="D188" s="26">
        <f t="shared" si="11"/>
        <v>31</v>
      </c>
      <c r="E188" s="6">
        <f t="shared" si="11"/>
        <v>35</v>
      </c>
      <c r="F188" s="6">
        <f t="shared" si="11"/>
        <v>12</v>
      </c>
      <c r="G188" s="6">
        <f t="shared" si="11"/>
        <v>57</v>
      </c>
      <c r="H188" s="6">
        <f t="shared" si="11"/>
        <v>25</v>
      </c>
      <c r="I188" s="6">
        <f t="shared" si="11"/>
        <v>60</v>
      </c>
      <c r="J188" s="23">
        <f t="shared" si="11"/>
        <v>24</v>
      </c>
      <c r="K188" s="13">
        <f t="shared" si="11"/>
        <v>16</v>
      </c>
      <c r="L188" s="19">
        <f t="shared" si="11"/>
        <v>25</v>
      </c>
      <c r="M188" s="16">
        <f t="shared" si="11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2">RANK(D121,D$72:D$134)</f>
        <v>46</v>
      </c>
      <c r="E189" s="6">
        <f t="shared" si="12"/>
        <v>46</v>
      </c>
      <c r="F189" s="6">
        <f t="shared" si="12"/>
        <v>10</v>
      </c>
      <c r="G189" s="6">
        <f t="shared" si="12"/>
        <v>41</v>
      </c>
      <c r="H189" s="6">
        <f t="shared" si="12"/>
        <v>39</v>
      </c>
      <c r="I189" s="6">
        <f t="shared" si="12"/>
        <v>9</v>
      </c>
      <c r="J189" s="23">
        <f t="shared" si="12"/>
        <v>9</v>
      </c>
      <c r="K189" s="13">
        <f t="shared" si="12"/>
        <v>49</v>
      </c>
      <c r="L189" s="19">
        <f t="shared" si="12"/>
        <v>16</v>
      </c>
      <c r="M189" s="16">
        <f t="shared" si="12"/>
        <v>54</v>
      </c>
    </row>
    <row r="190" spans="2:13" x14ac:dyDescent="0.15">
      <c r="B190" s="5">
        <v>51</v>
      </c>
      <c r="C190" s="29" t="s">
        <v>92</v>
      </c>
      <c r="D190" s="26">
        <f t="shared" si="12"/>
        <v>54</v>
      </c>
      <c r="E190" s="6">
        <f t="shared" si="12"/>
        <v>9</v>
      </c>
      <c r="F190" s="6">
        <f t="shared" si="12"/>
        <v>3</v>
      </c>
      <c r="G190" s="6">
        <f t="shared" si="12"/>
        <v>49</v>
      </c>
      <c r="H190" s="6">
        <f t="shared" si="12"/>
        <v>3</v>
      </c>
      <c r="I190" s="6">
        <f t="shared" si="12"/>
        <v>10</v>
      </c>
      <c r="J190" s="23">
        <f t="shared" si="12"/>
        <v>3</v>
      </c>
      <c r="K190" s="13">
        <f t="shared" si="12"/>
        <v>6</v>
      </c>
      <c r="L190" s="19">
        <f t="shared" si="12"/>
        <v>5</v>
      </c>
      <c r="M190" s="16">
        <f t="shared" si="12"/>
        <v>58</v>
      </c>
    </row>
    <row r="191" spans="2:13" x14ac:dyDescent="0.15">
      <c r="B191" s="5">
        <v>52</v>
      </c>
      <c r="C191" s="29" t="s">
        <v>93</v>
      </c>
      <c r="D191" s="26">
        <f t="shared" si="12"/>
        <v>37</v>
      </c>
      <c r="E191" s="6">
        <f t="shared" si="12"/>
        <v>28</v>
      </c>
      <c r="F191" s="6">
        <f t="shared" si="12"/>
        <v>7</v>
      </c>
      <c r="G191" s="6">
        <f t="shared" si="12"/>
        <v>8</v>
      </c>
      <c r="H191" s="6">
        <f t="shared" si="12"/>
        <v>36</v>
      </c>
      <c r="I191" s="6">
        <f t="shared" si="12"/>
        <v>12</v>
      </c>
      <c r="J191" s="23">
        <f t="shared" si="12"/>
        <v>4</v>
      </c>
      <c r="K191" s="13">
        <f t="shared" si="12"/>
        <v>27</v>
      </c>
      <c r="L191" s="19">
        <f t="shared" si="12"/>
        <v>8</v>
      </c>
      <c r="M191" s="16">
        <f t="shared" si="12"/>
        <v>61</v>
      </c>
    </row>
    <row r="192" spans="2:13" x14ac:dyDescent="0.15">
      <c r="B192" s="5">
        <v>53</v>
      </c>
      <c r="C192" s="29" t="s">
        <v>94</v>
      </c>
      <c r="D192" s="26">
        <f t="shared" si="12"/>
        <v>59</v>
      </c>
      <c r="E192" s="6">
        <f t="shared" si="12"/>
        <v>6</v>
      </c>
      <c r="F192" s="6">
        <f t="shared" si="12"/>
        <v>5</v>
      </c>
      <c r="G192" s="6">
        <f t="shared" si="12"/>
        <v>53</v>
      </c>
      <c r="H192" s="6">
        <f t="shared" si="12"/>
        <v>10</v>
      </c>
      <c r="I192" s="6">
        <f t="shared" si="12"/>
        <v>49</v>
      </c>
      <c r="J192" s="23">
        <f t="shared" si="12"/>
        <v>12</v>
      </c>
      <c r="K192" s="13">
        <f t="shared" si="12"/>
        <v>34</v>
      </c>
      <c r="L192" s="19">
        <f t="shared" si="12"/>
        <v>10</v>
      </c>
      <c r="M192" s="16">
        <f t="shared" si="12"/>
        <v>60</v>
      </c>
    </row>
    <row r="193" spans="2:13" x14ac:dyDescent="0.15">
      <c r="B193" s="5">
        <v>54</v>
      </c>
      <c r="C193" s="29" t="s">
        <v>95</v>
      </c>
      <c r="D193" s="26">
        <f t="shared" si="12"/>
        <v>57</v>
      </c>
      <c r="E193" s="6">
        <f t="shared" si="12"/>
        <v>21</v>
      </c>
      <c r="F193" s="6">
        <f t="shared" si="12"/>
        <v>4</v>
      </c>
      <c r="G193" s="6">
        <f t="shared" si="12"/>
        <v>44</v>
      </c>
      <c r="H193" s="6">
        <f t="shared" si="12"/>
        <v>2</v>
      </c>
      <c r="I193" s="6">
        <f t="shared" si="12"/>
        <v>24</v>
      </c>
      <c r="J193" s="23">
        <f t="shared" si="12"/>
        <v>6</v>
      </c>
      <c r="K193" s="13">
        <f t="shared" si="12"/>
        <v>29</v>
      </c>
      <c r="L193" s="19">
        <f t="shared" si="12"/>
        <v>7</v>
      </c>
      <c r="M193" s="16">
        <f t="shared" si="12"/>
        <v>62</v>
      </c>
    </row>
    <row r="194" spans="2:13" x14ac:dyDescent="0.15">
      <c r="B194" s="5">
        <v>55</v>
      </c>
      <c r="C194" s="29" t="s">
        <v>96</v>
      </c>
      <c r="D194" s="26">
        <f t="shared" si="12"/>
        <v>61</v>
      </c>
      <c r="E194" s="6">
        <f t="shared" si="12"/>
        <v>7</v>
      </c>
      <c r="F194" s="6">
        <f t="shared" si="12"/>
        <v>2</v>
      </c>
      <c r="G194" s="6">
        <f t="shared" si="12"/>
        <v>33</v>
      </c>
      <c r="H194" s="6">
        <f t="shared" si="12"/>
        <v>5</v>
      </c>
      <c r="I194" s="6">
        <f t="shared" si="12"/>
        <v>3</v>
      </c>
      <c r="J194" s="23">
        <f t="shared" si="12"/>
        <v>5</v>
      </c>
      <c r="K194" s="13">
        <f t="shared" si="12"/>
        <v>4</v>
      </c>
      <c r="L194" s="19">
        <f t="shared" si="12"/>
        <v>2</v>
      </c>
      <c r="M194" s="16">
        <f t="shared" si="12"/>
        <v>56</v>
      </c>
    </row>
    <row r="195" spans="2:13" x14ac:dyDescent="0.15">
      <c r="B195" s="5">
        <v>56</v>
      </c>
      <c r="C195" s="29" t="s">
        <v>97</v>
      </c>
      <c r="D195" s="26">
        <f t="shared" si="12"/>
        <v>63</v>
      </c>
      <c r="E195" s="6">
        <f t="shared" si="12"/>
        <v>37</v>
      </c>
      <c r="F195" s="6">
        <f t="shared" si="12"/>
        <v>1</v>
      </c>
      <c r="G195" s="6">
        <f t="shared" si="12"/>
        <v>43</v>
      </c>
      <c r="H195" s="6">
        <f t="shared" si="12"/>
        <v>7</v>
      </c>
      <c r="I195" s="6">
        <f t="shared" si="12"/>
        <v>2</v>
      </c>
      <c r="J195" s="23">
        <f t="shared" si="12"/>
        <v>2</v>
      </c>
      <c r="K195" s="13">
        <f t="shared" si="12"/>
        <v>1</v>
      </c>
      <c r="L195" s="19">
        <f t="shared" si="12"/>
        <v>1</v>
      </c>
      <c r="M195" s="16">
        <f t="shared" si="12"/>
        <v>63</v>
      </c>
    </row>
    <row r="196" spans="2:13" x14ac:dyDescent="0.15">
      <c r="B196" s="5">
        <v>57</v>
      </c>
      <c r="C196" s="29" t="s">
        <v>98</v>
      </c>
      <c r="D196" s="26">
        <f t="shared" si="12"/>
        <v>11</v>
      </c>
      <c r="E196" s="6">
        <f t="shared" si="12"/>
        <v>3</v>
      </c>
      <c r="F196" s="6">
        <f t="shared" si="12"/>
        <v>11</v>
      </c>
      <c r="G196" s="6">
        <f t="shared" si="12"/>
        <v>13</v>
      </c>
      <c r="H196" s="6">
        <f t="shared" si="12"/>
        <v>4</v>
      </c>
      <c r="I196" s="6">
        <f t="shared" si="12"/>
        <v>34</v>
      </c>
      <c r="J196" s="23">
        <f t="shared" si="12"/>
        <v>1</v>
      </c>
      <c r="K196" s="13">
        <f t="shared" si="12"/>
        <v>3</v>
      </c>
      <c r="L196" s="19">
        <f t="shared" si="12"/>
        <v>6</v>
      </c>
      <c r="M196" s="16">
        <f t="shared" si="12"/>
        <v>59</v>
      </c>
    </row>
    <row r="197" spans="2:13" x14ac:dyDescent="0.15">
      <c r="B197" s="5">
        <v>58</v>
      </c>
      <c r="C197" s="29" t="s">
        <v>99</v>
      </c>
      <c r="D197" s="26">
        <f t="shared" si="12"/>
        <v>50</v>
      </c>
      <c r="E197" s="6">
        <f t="shared" si="12"/>
        <v>13</v>
      </c>
      <c r="F197" s="6">
        <f t="shared" si="12"/>
        <v>6</v>
      </c>
      <c r="G197" s="6">
        <f t="shared" si="12"/>
        <v>60</v>
      </c>
      <c r="H197" s="6">
        <f t="shared" si="12"/>
        <v>22</v>
      </c>
      <c r="I197" s="6">
        <f t="shared" si="12"/>
        <v>1</v>
      </c>
      <c r="J197" s="23">
        <f t="shared" si="12"/>
        <v>15</v>
      </c>
      <c r="K197" s="13">
        <f t="shared" si="12"/>
        <v>7</v>
      </c>
      <c r="L197" s="19">
        <f t="shared" si="12"/>
        <v>4</v>
      </c>
      <c r="M197" s="16">
        <f t="shared" si="12"/>
        <v>55</v>
      </c>
    </row>
    <row r="198" spans="2:13" x14ac:dyDescent="0.15">
      <c r="B198" s="5">
        <v>59</v>
      </c>
      <c r="C198" s="29" t="s">
        <v>100</v>
      </c>
      <c r="D198" s="26">
        <f t="shared" si="12"/>
        <v>49</v>
      </c>
      <c r="E198" s="6">
        <f t="shared" si="12"/>
        <v>34</v>
      </c>
      <c r="F198" s="6">
        <f t="shared" si="12"/>
        <v>26</v>
      </c>
      <c r="G198" s="6">
        <f t="shared" si="12"/>
        <v>50</v>
      </c>
      <c r="H198" s="6">
        <f t="shared" si="12"/>
        <v>12</v>
      </c>
      <c r="I198" s="6">
        <f t="shared" si="12"/>
        <v>43</v>
      </c>
      <c r="J198" s="23">
        <f t="shared" si="12"/>
        <v>37</v>
      </c>
      <c r="K198" s="13">
        <f t="shared" si="12"/>
        <v>19</v>
      </c>
      <c r="L198" s="19">
        <f t="shared" si="12"/>
        <v>39</v>
      </c>
      <c r="M198" s="16">
        <f t="shared" si="12"/>
        <v>47</v>
      </c>
    </row>
    <row r="199" spans="2:13" x14ac:dyDescent="0.15">
      <c r="B199" s="5">
        <v>60</v>
      </c>
      <c r="C199" s="29" t="s">
        <v>101</v>
      </c>
      <c r="D199" s="26">
        <f t="shared" si="12"/>
        <v>18</v>
      </c>
      <c r="E199" s="6">
        <f t="shared" si="12"/>
        <v>15</v>
      </c>
      <c r="F199" s="6">
        <f t="shared" si="12"/>
        <v>33</v>
      </c>
      <c r="G199" s="6">
        <f t="shared" si="12"/>
        <v>23</v>
      </c>
      <c r="H199" s="6">
        <f t="shared" si="12"/>
        <v>9</v>
      </c>
      <c r="I199" s="6">
        <f t="shared" si="12"/>
        <v>11</v>
      </c>
      <c r="J199" s="23">
        <f t="shared" si="12"/>
        <v>34</v>
      </c>
      <c r="K199" s="13">
        <f t="shared" si="12"/>
        <v>28</v>
      </c>
      <c r="L199" s="19">
        <f t="shared" si="12"/>
        <v>19</v>
      </c>
      <c r="M199" s="16">
        <f t="shared" si="12"/>
        <v>45</v>
      </c>
    </row>
    <row r="200" spans="2:13" x14ac:dyDescent="0.15">
      <c r="B200" s="5">
        <v>61</v>
      </c>
      <c r="C200" s="29" t="s">
        <v>102</v>
      </c>
      <c r="D200" s="26">
        <f t="shared" si="12"/>
        <v>58</v>
      </c>
      <c r="E200" s="6">
        <f t="shared" si="12"/>
        <v>61</v>
      </c>
      <c r="F200" s="6">
        <f t="shared" si="12"/>
        <v>13</v>
      </c>
      <c r="G200" s="6">
        <f t="shared" si="12"/>
        <v>63</v>
      </c>
      <c r="H200" s="6">
        <f t="shared" si="12"/>
        <v>49</v>
      </c>
      <c r="I200" s="6">
        <f t="shared" si="12"/>
        <v>56</v>
      </c>
      <c r="J200" s="23">
        <f t="shared" si="12"/>
        <v>38</v>
      </c>
      <c r="K200" s="13">
        <f t="shared" si="12"/>
        <v>23</v>
      </c>
      <c r="L200" s="19">
        <f t="shared" si="12"/>
        <v>52</v>
      </c>
      <c r="M200" s="16">
        <f t="shared" si="12"/>
        <v>46</v>
      </c>
    </row>
    <row r="201" spans="2:13" x14ac:dyDescent="0.15">
      <c r="B201" s="5">
        <v>62</v>
      </c>
      <c r="C201" s="29" t="s">
        <v>103</v>
      </c>
      <c r="D201" s="26">
        <f t="shared" si="12"/>
        <v>55</v>
      </c>
      <c r="E201" s="6">
        <f t="shared" si="12"/>
        <v>32</v>
      </c>
      <c r="F201" s="6">
        <f t="shared" si="12"/>
        <v>27</v>
      </c>
      <c r="G201" s="6">
        <f t="shared" si="12"/>
        <v>58</v>
      </c>
      <c r="H201" s="6">
        <f t="shared" si="12"/>
        <v>57</v>
      </c>
      <c r="I201" s="6">
        <f t="shared" si="12"/>
        <v>55</v>
      </c>
      <c r="J201" s="23">
        <f t="shared" si="12"/>
        <v>35</v>
      </c>
      <c r="K201" s="13">
        <f t="shared" si="12"/>
        <v>33</v>
      </c>
      <c r="L201" s="19">
        <f t="shared" si="12"/>
        <v>60</v>
      </c>
      <c r="M201" s="16">
        <f t="shared" si="12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2"/>
        <v>62</v>
      </c>
      <c r="E202" s="12">
        <f t="shared" si="12"/>
        <v>43</v>
      </c>
      <c r="F202" s="12">
        <f t="shared" si="12"/>
        <v>16</v>
      </c>
      <c r="G202" s="12">
        <f t="shared" si="12"/>
        <v>56</v>
      </c>
      <c r="H202" s="12">
        <f t="shared" si="12"/>
        <v>32</v>
      </c>
      <c r="I202" s="12">
        <f t="shared" si="12"/>
        <v>26</v>
      </c>
      <c r="J202" s="24">
        <f t="shared" si="12"/>
        <v>32</v>
      </c>
      <c r="K202" s="14">
        <f t="shared" si="12"/>
        <v>35</v>
      </c>
      <c r="L202" s="20">
        <f t="shared" si="12"/>
        <v>47</v>
      </c>
      <c r="M202" s="17">
        <f t="shared" si="12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平成２８年度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0.49775866529453</v>
      </c>
      <c r="E208" s="87">
        <f t="shared" ref="E208:L208" si="13">+E4/$L4</f>
        <v>4.0939982438625608E-2</v>
      </c>
      <c r="F208" s="87">
        <f t="shared" si="13"/>
        <v>1.2534045846842647E-2</v>
      </c>
      <c r="G208" s="87">
        <f t="shared" si="13"/>
        <v>0.16423913789279945</v>
      </c>
      <c r="H208" s="87">
        <f t="shared" si="13"/>
        <v>4.25127337876543E-2</v>
      </c>
      <c r="I208" s="87">
        <f t="shared" si="13"/>
        <v>9.5165722574758013E-2</v>
      </c>
      <c r="J208" s="88">
        <f t="shared" si="13"/>
        <v>2.3507106596594149E-2</v>
      </c>
      <c r="K208" s="89">
        <f t="shared" si="13"/>
        <v>0.14684971216478998</v>
      </c>
      <c r="L208" s="90">
        <f t="shared" si="13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4">+D5/$L5</f>
        <v>0.50105693915255012</v>
      </c>
      <c r="E209" s="92">
        <f t="shared" si="14"/>
        <v>4.6232541798751386E-2</v>
      </c>
      <c r="F209" s="92">
        <f t="shared" si="14"/>
        <v>1.465914469807475E-2</v>
      </c>
      <c r="G209" s="92">
        <f t="shared" si="14"/>
        <v>0.15785537382320566</v>
      </c>
      <c r="H209" s="92">
        <f t="shared" si="14"/>
        <v>5.1330844696887735E-2</v>
      </c>
      <c r="I209" s="92">
        <f t="shared" si="14"/>
        <v>9.4630292123495233E-2</v>
      </c>
      <c r="J209" s="93">
        <f t="shared" si="14"/>
        <v>2.4832776655899558E-2</v>
      </c>
      <c r="K209" s="94">
        <f t="shared" si="14"/>
        <v>0.13423486370703505</v>
      </c>
      <c r="L209" s="95">
        <f t="shared" si="14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4"/>
        <v>0.4518005961905604</v>
      </c>
      <c r="E210" s="92">
        <f t="shared" si="14"/>
        <v>4.699451419743772E-2</v>
      </c>
      <c r="F210" s="92">
        <f t="shared" si="14"/>
        <v>8.463750925099349E-2</v>
      </c>
      <c r="G210" s="92">
        <f t="shared" si="14"/>
        <v>0.15280943189764318</v>
      </c>
      <c r="H210" s="92">
        <f t="shared" si="14"/>
        <v>5.9702811153972475E-2</v>
      </c>
      <c r="I210" s="92">
        <f t="shared" si="14"/>
        <v>4.7890938562297876E-2</v>
      </c>
      <c r="J210" s="93">
        <f t="shared" si="14"/>
        <v>1.5007188067904825E-2</v>
      </c>
      <c r="K210" s="94">
        <f t="shared" si="14"/>
        <v>0.15616419874709489</v>
      </c>
      <c r="L210" s="95">
        <f t="shared" si="14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4"/>
        <v>0.46761766141541744</v>
      </c>
      <c r="E211" s="92">
        <f t="shared" si="14"/>
        <v>4.0228724865937489E-2</v>
      </c>
      <c r="F211" s="92">
        <f t="shared" si="14"/>
        <v>2.1972200413134559E-2</v>
      </c>
      <c r="G211" s="92">
        <f t="shared" si="14"/>
        <v>0.18804424416405746</v>
      </c>
      <c r="H211" s="92">
        <f t="shared" si="14"/>
        <v>4.934535061493639E-2</v>
      </c>
      <c r="I211" s="92">
        <f t="shared" si="14"/>
        <v>7.6822155398576411E-2</v>
      </c>
      <c r="J211" s="93">
        <f t="shared" si="14"/>
        <v>1.9522655902626952E-2</v>
      </c>
      <c r="K211" s="94">
        <f t="shared" si="14"/>
        <v>0.15596966312794022</v>
      </c>
      <c r="L211" s="95">
        <f t="shared" si="14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4"/>
        <v>0.36821088997401363</v>
      </c>
      <c r="E212" s="92">
        <f t="shared" si="14"/>
        <v>4.5063783854519049E-2</v>
      </c>
      <c r="F212" s="92">
        <f t="shared" si="14"/>
        <v>0.17357769939071943</v>
      </c>
      <c r="G212" s="92">
        <f t="shared" si="14"/>
        <v>0.14234607822513029</v>
      </c>
      <c r="H212" s="92">
        <f t="shared" si="14"/>
        <v>6.3183508216950457E-2</v>
      </c>
      <c r="I212" s="92">
        <f t="shared" si="14"/>
        <v>7.7027823232190221E-2</v>
      </c>
      <c r="J212" s="93">
        <f t="shared" si="14"/>
        <v>4.2470313488323128E-2</v>
      </c>
      <c r="K212" s="94">
        <f t="shared" si="14"/>
        <v>0.13059021710647695</v>
      </c>
      <c r="L212" s="95">
        <f t="shared" si="14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4"/>
        <v>0.25012083409407665</v>
      </c>
      <c r="E213" s="92">
        <f t="shared" si="14"/>
        <v>2.8705438606108191E-2</v>
      </c>
      <c r="F213" s="92">
        <f t="shared" si="14"/>
        <v>0.21019219073788001</v>
      </c>
      <c r="G213" s="92">
        <f t="shared" si="14"/>
        <v>0.11600159356840625</v>
      </c>
      <c r="H213" s="92">
        <f t="shared" si="14"/>
        <v>4.8184006794390971E-2</v>
      </c>
      <c r="I213" s="92">
        <f t="shared" si="14"/>
        <v>0.13193411236326225</v>
      </c>
      <c r="J213" s="93">
        <f t="shared" si="14"/>
        <v>2.5897644738699238E-2</v>
      </c>
      <c r="K213" s="94">
        <f t="shared" si="14"/>
        <v>0.21486182383587568</v>
      </c>
      <c r="L213" s="95">
        <f t="shared" si="14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4"/>
        <v>0.49478331846760176</v>
      </c>
      <c r="E214" s="92">
        <f t="shared" si="14"/>
        <v>4.5487907159400674E-2</v>
      </c>
      <c r="F214" s="92">
        <f t="shared" si="14"/>
        <v>1.384606985936777E-2</v>
      </c>
      <c r="G214" s="92">
        <f t="shared" si="14"/>
        <v>0.16599182064742649</v>
      </c>
      <c r="H214" s="92">
        <f t="shared" si="14"/>
        <v>5.6094621398997596E-2</v>
      </c>
      <c r="I214" s="92">
        <f t="shared" si="14"/>
        <v>7.1564053964808028E-2</v>
      </c>
      <c r="J214" s="93">
        <f t="shared" si="14"/>
        <v>2.3326958209682874E-2</v>
      </c>
      <c r="K214" s="94">
        <f t="shared" si="14"/>
        <v>0.15223220850239769</v>
      </c>
      <c r="L214" s="95">
        <f t="shared" si="1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4"/>
        <v>0.37653545024881069</v>
      </c>
      <c r="E215" s="92">
        <f t="shared" si="14"/>
        <v>3.6917016343775755E-2</v>
      </c>
      <c r="F215" s="92">
        <f t="shared" si="14"/>
        <v>0.10559067073044413</v>
      </c>
      <c r="G215" s="92">
        <f t="shared" si="14"/>
        <v>0.16119026064483277</v>
      </c>
      <c r="H215" s="92">
        <f t="shared" si="14"/>
        <v>4.1345424761723121E-2</v>
      </c>
      <c r="I215" s="92">
        <f t="shared" si="14"/>
        <v>0.12000072240859273</v>
      </c>
      <c r="J215" s="93">
        <f t="shared" si="14"/>
        <v>3.5058345273749583E-2</v>
      </c>
      <c r="K215" s="94">
        <f t="shared" si="14"/>
        <v>0.15842045486182077</v>
      </c>
      <c r="L215" s="95">
        <f t="shared" si="14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4"/>
        <v>0.33963068487500447</v>
      </c>
      <c r="E216" s="92">
        <f t="shared" si="14"/>
        <v>3.8213882213693914E-2</v>
      </c>
      <c r="F216" s="92">
        <f t="shared" si="14"/>
        <v>0.14298077095513073</v>
      </c>
      <c r="G216" s="92">
        <f t="shared" si="14"/>
        <v>0.12330778576808579</v>
      </c>
      <c r="H216" s="92">
        <f t="shared" si="14"/>
        <v>5.4559691187547076E-2</v>
      </c>
      <c r="I216" s="92">
        <f t="shared" si="14"/>
        <v>7.1498511531150249E-2</v>
      </c>
      <c r="J216" s="93">
        <f t="shared" si="14"/>
        <v>3.4441465514149422E-2</v>
      </c>
      <c r="K216" s="94">
        <f t="shared" si="14"/>
        <v>0.22980867346938774</v>
      </c>
      <c r="L216" s="95">
        <f t="shared" si="14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4"/>
        <v>0.34790169001012455</v>
      </c>
      <c r="E217" s="92">
        <f t="shared" si="14"/>
        <v>3.7695392999178262E-2</v>
      </c>
      <c r="F217" s="92">
        <f t="shared" si="14"/>
        <v>0.12999463475248191</v>
      </c>
      <c r="G217" s="92">
        <f t="shared" si="14"/>
        <v>0.1296194468984328</v>
      </c>
      <c r="H217" s="92">
        <f t="shared" si="14"/>
        <v>5.894363380882018E-2</v>
      </c>
      <c r="I217" s="92">
        <f t="shared" si="14"/>
        <v>0.13202631064501585</v>
      </c>
      <c r="J217" s="93">
        <f t="shared" si="14"/>
        <v>3.4960989643958357E-2</v>
      </c>
      <c r="K217" s="94">
        <f t="shared" si="14"/>
        <v>0.16381889088594645</v>
      </c>
      <c r="L217" s="95">
        <f t="shared" si="14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4"/>
        <v>0.40330544150019537</v>
      </c>
      <c r="E218" s="92">
        <f t="shared" si="14"/>
        <v>4.3923652746519534E-2</v>
      </c>
      <c r="F218" s="92">
        <f t="shared" si="14"/>
        <v>6.9911811060026294E-2</v>
      </c>
      <c r="G218" s="92">
        <f t="shared" si="14"/>
        <v>0.15822413483073114</v>
      </c>
      <c r="H218" s="92">
        <f t="shared" si="14"/>
        <v>6.1142340057871329E-2</v>
      </c>
      <c r="I218" s="92">
        <f t="shared" si="14"/>
        <v>7.5499862278797361E-2</v>
      </c>
      <c r="J218" s="93">
        <f t="shared" si="14"/>
        <v>3.8449984970988227E-2</v>
      </c>
      <c r="K218" s="94">
        <f t="shared" si="14"/>
        <v>0.18799275752585895</v>
      </c>
      <c r="L218" s="95">
        <f t="shared" si="14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4"/>
        <v>0.39468645081028458</v>
      </c>
      <c r="E219" s="92">
        <f t="shared" si="14"/>
        <v>4.5204958982617637E-2</v>
      </c>
      <c r="F219" s="92">
        <f t="shared" si="14"/>
        <v>0.11654878656371653</v>
      </c>
      <c r="G219" s="92">
        <f t="shared" si="14"/>
        <v>0.16891071934021537</v>
      </c>
      <c r="H219" s="92">
        <f t="shared" si="14"/>
        <v>5.8125443164523435E-2</v>
      </c>
      <c r="I219" s="92">
        <f t="shared" si="14"/>
        <v>8.4672972107452962E-2</v>
      </c>
      <c r="J219" s="93">
        <f t="shared" si="14"/>
        <v>4.6517917880508408E-2</v>
      </c>
      <c r="K219" s="94">
        <f t="shared" si="14"/>
        <v>0.13185066903118947</v>
      </c>
      <c r="L219" s="95">
        <f t="shared" si="14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4"/>
        <v>0.46827167555342286</v>
      </c>
      <c r="E220" s="92">
        <f t="shared" si="14"/>
        <v>5.2391814027350284E-2</v>
      </c>
      <c r="F220" s="92">
        <f t="shared" si="14"/>
        <v>5.4753943299598339E-2</v>
      </c>
      <c r="G220" s="92">
        <f t="shared" si="14"/>
        <v>0.14435380776592466</v>
      </c>
      <c r="H220" s="92">
        <f t="shared" si="14"/>
        <v>5.4770422215117881E-2</v>
      </c>
      <c r="I220" s="92">
        <f t="shared" si="14"/>
        <v>7.4322655479054506E-2</v>
      </c>
      <c r="J220" s="93">
        <f t="shared" si="14"/>
        <v>4.2013600641527211E-2</v>
      </c>
      <c r="K220" s="94">
        <f t="shared" si="14"/>
        <v>0.15113568165953145</v>
      </c>
      <c r="L220" s="95">
        <f t="shared" si="14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4"/>
        <v>0.39599932479029093</v>
      </c>
      <c r="E221" s="92">
        <f t="shared" si="14"/>
        <v>4.437547847674661E-2</v>
      </c>
      <c r="F221" s="92">
        <f t="shared" si="14"/>
        <v>0.10716950946769761</v>
      </c>
      <c r="G221" s="92">
        <f t="shared" si="14"/>
        <v>0.12598822704015616</v>
      </c>
      <c r="H221" s="92">
        <f t="shared" si="14"/>
        <v>6.2858111937247232E-2</v>
      </c>
      <c r="I221" s="92">
        <f t="shared" si="14"/>
        <v>9.5345526088050678E-2</v>
      </c>
      <c r="J221" s="93">
        <f t="shared" si="14"/>
        <v>3.9885617084043208E-2</v>
      </c>
      <c r="K221" s="94">
        <f t="shared" si="14"/>
        <v>0.16826382219981079</v>
      </c>
      <c r="L221" s="95">
        <f t="shared" si="14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4"/>
        <v>0.39519858553807713</v>
      </c>
      <c r="E222" s="97">
        <f t="shared" si="14"/>
        <v>4.2909574294421382E-2</v>
      </c>
      <c r="F222" s="97">
        <f t="shared" si="14"/>
        <v>0.16865127891640028</v>
      </c>
      <c r="G222" s="97">
        <f t="shared" si="14"/>
        <v>0.12614309880449726</v>
      </c>
      <c r="H222" s="97">
        <f t="shared" si="14"/>
        <v>5.771571619344959E-2</v>
      </c>
      <c r="I222" s="97">
        <f t="shared" si="14"/>
        <v>8.0404786470345754E-2</v>
      </c>
      <c r="J222" s="98">
        <f t="shared" si="14"/>
        <v>4.5237007577436671E-2</v>
      </c>
      <c r="K222" s="99">
        <f t="shared" si="14"/>
        <v>0.12897695978280863</v>
      </c>
      <c r="L222" s="100">
        <f t="shared" si="14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4"/>
        <v>0.37233691784614487</v>
      </c>
      <c r="E223" s="92">
        <f t="shared" si="14"/>
        <v>4.1421646236975466E-2</v>
      </c>
      <c r="F223" s="92">
        <f t="shared" si="14"/>
        <v>0.14186590244102873</v>
      </c>
      <c r="G223" s="92">
        <f t="shared" si="14"/>
        <v>0.15128295522273513</v>
      </c>
      <c r="H223" s="92">
        <f t="shared" si="14"/>
        <v>6.5631997217573873E-2</v>
      </c>
      <c r="I223" s="92">
        <f t="shared" si="14"/>
        <v>3.9915507552014028E-2</v>
      </c>
      <c r="J223" s="93">
        <f t="shared" si="14"/>
        <v>1.5520002936384555E-2</v>
      </c>
      <c r="K223" s="94">
        <f t="shared" si="14"/>
        <v>0.18754507348352789</v>
      </c>
      <c r="L223" s="95">
        <f t="shared" si="14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4"/>
        <v>0.47891673072554997</v>
      </c>
      <c r="E224" s="97">
        <f t="shared" si="14"/>
        <v>4.9939125008999039E-2</v>
      </c>
      <c r="F224" s="97">
        <f t="shared" si="14"/>
        <v>4.7870835343500409E-2</v>
      </c>
      <c r="G224" s="97">
        <f t="shared" si="14"/>
        <v>0.1507946008207883</v>
      </c>
      <c r="H224" s="97">
        <f t="shared" si="14"/>
        <v>6.2310249504370765E-2</v>
      </c>
      <c r="I224" s="97">
        <f t="shared" si="14"/>
        <v>9.4643275138530061E-2</v>
      </c>
      <c r="J224" s="98">
        <f t="shared" si="14"/>
        <v>3.9736111352434524E-2</v>
      </c>
      <c r="K224" s="99">
        <f t="shared" si="14"/>
        <v>0.11552518345826143</v>
      </c>
      <c r="L224" s="100">
        <f t="shared" si="1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5">+D21/$L21</f>
        <v>0.48413717106515036</v>
      </c>
      <c r="E225" s="92">
        <f t="shared" si="15"/>
        <v>4.6436403393064464E-2</v>
      </c>
      <c r="F225" s="92">
        <f t="shared" si="15"/>
        <v>4.19506968510528E-2</v>
      </c>
      <c r="G225" s="92">
        <f t="shared" si="15"/>
        <v>0.16659522496375209</v>
      </c>
      <c r="H225" s="92">
        <f t="shared" si="15"/>
        <v>5.207877518316624E-2</v>
      </c>
      <c r="I225" s="92">
        <f t="shared" si="15"/>
        <v>6.0751204706451671E-2</v>
      </c>
      <c r="J225" s="93">
        <f t="shared" si="15"/>
        <v>3.9998820840861649E-2</v>
      </c>
      <c r="K225" s="94">
        <f t="shared" si="15"/>
        <v>0.14805052383736236</v>
      </c>
      <c r="L225" s="95">
        <f t="shared" si="1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5"/>
        <v>0.48194797802357564</v>
      </c>
      <c r="E226" s="92">
        <f t="shared" si="15"/>
        <v>4.7471323189546437E-2</v>
      </c>
      <c r="F226" s="92">
        <f t="shared" si="15"/>
        <v>3.3578283313258392E-2</v>
      </c>
      <c r="G226" s="92">
        <f t="shared" si="15"/>
        <v>0.16865419242136173</v>
      </c>
      <c r="H226" s="92">
        <f t="shared" si="15"/>
        <v>5.4899918070920574E-2</v>
      </c>
      <c r="I226" s="92">
        <f t="shared" si="15"/>
        <v>7.3768824561101218E-2</v>
      </c>
      <c r="J226" s="93">
        <f t="shared" si="15"/>
        <v>3.9870912845875822E-2</v>
      </c>
      <c r="K226" s="94">
        <f t="shared" si="15"/>
        <v>0.13967948042023604</v>
      </c>
      <c r="L226" s="95">
        <f t="shared" si="15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5"/>
        <v>0.46656232519827967</v>
      </c>
      <c r="E227" s="92">
        <f t="shared" si="15"/>
        <v>4.1417335448382352E-2</v>
      </c>
      <c r="F227" s="92">
        <f t="shared" si="15"/>
        <v>6.6833554384969796E-2</v>
      </c>
      <c r="G227" s="92">
        <f t="shared" si="15"/>
        <v>0.1872440171295463</v>
      </c>
      <c r="H227" s="92">
        <f t="shared" si="15"/>
        <v>5.0771532746553674E-2</v>
      </c>
      <c r="I227" s="92">
        <f t="shared" si="15"/>
        <v>5.9113315878521311E-2</v>
      </c>
      <c r="J227" s="93">
        <f t="shared" si="15"/>
        <v>3.9025309203450945E-2</v>
      </c>
      <c r="K227" s="94">
        <f t="shared" si="15"/>
        <v>0.12805791921374687</v>
      </c>
      <c r="L227" s="95">
        <f t="shared" si="15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5"/>
        <v>0.53404895873924418</v>
      </c>
      <c r="E228" s="92">
        <f t="shared" si="15"/>
        <v>3.9815274342037556E-2</v>
      </c>
      <c r="F228" s="92">
        <f t="shared" si="15"/>
        <v>4.6909835232417931E-4</v>
      </c>
      <c r="G228" s="92">
        <f t="shared" si="15"/>
        <v>0.17596300205982265</v>
      </c>
      <c r="H228" s="92">
        <f t="shared" si="15"/>
        <v>4.9858903021773621E-2</v>
      </c>
      <c r="I228" s="92">
        <f t="shared" si="15"/>
        <v>4.4875783635168358E-2</v>
      </c>
      <c r="J228" s="93">
        <f t="shared" si="15"/>
        <v>0</v>
      </c>
      <c r="K228" s="94">
        <f t="shared" si="15"/>
        <v>0.15496897984962948</v>
      </c>
      <c r="L228" s="95">
        <f t="shared" si="15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5"/>
        <v>0.52780134484263863</v>
      </c>
      <c r="E229" s="92">
        <f t="shared" si="15"/>
        <v>5.284815633998402E-2</v>
      </c>
      <c r="F229" s="92">
        <f t="shared" si="15"/>
        <v>3.8375609541274149E-2</v>
      </c>
      <c r="G229" s="92">
        <f t="shared" si="15"/>
        <v>0.14737835030157845</v>
      </c>
      <c r="H229" s="92">
        <f t="shared" si="15"/>
        <v>5.7605594249954997E-2</v>
      </c>
      <c r="I229" s="92">
        <f t="shared" si="15"/>
        <v>5.8724279563289808E-2</v>
      </c>
      <c r="J229" s="93">
        <f t="shared" si="15"/>
        <v>3.5083054306576662E-2</v>
      </c>
      <c r="K229" s="94">
        <f t="shared" si="15"/>
        <v>0.11726666516127994</v>
      </c>
      <c r="L229" s="95">
        <f t="shared" si="15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5"/>
        <v>0.5385304660836483</v>
      </c>
      <c r="E230" s="92">
        <f t="shared" si="15"/>
        <v>4.6191798662258809E-2</v>
      </c>
      <c r="F230" s="92">
        <f t="shared" si="15"/>
        <v>9.9926344829165559E-3</v>
      </c>
      <c r="G230" s="92">
        <f t="shared" si="15"/>
        <v>0.18641864862301671</v>
      </c>
      <c r="H230" s="92">
        <f t="shared" si="15"/>
        <v>6.0372024576283635E-2</v>
      </c>
      <c r="I230" s="92">
        <f t="shared" si="15"/>
        <v>4.1970005742564348E-2</v>
      </c>
      <c r="J230" s="93">
        <f t="shared" si="15"/>
        <v>1.3971581898501234E-2</v>
      </c>
      <c r="K230" s="94">
        <f t="shared" si="15"/>
        <v>0.11652442182931168</v>
      </c>
      <c r="L230" s="95">
        <f t="shared" si="15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5"/>
        <v>0.46607081786931398</v>
      </c>
      <c r="E231" s="92">
        <f t="shared" si="15"/>
        <v>3.9856827122380804E-2</v>
      </c>
      <c r="F231" s="92">
        <f t="shared" si="15"/>
        <v>8.1988569994325092E-2</v>
      </c>
      <c r="G231" s="92">
        <f t="shared" si="15"/>
        <v>0.15301643285647945</v>
      </c>
      <c r="H231" s="92">
        <f t="shared" si="15"/>
        <v>6.1241500289344067E-2</v>
      </c>
      <c r="I231" s="92">
        <f t="shared" si="15"/>
        <v>6.103421994739739E-2</v>
      </c>
      <c r="J231" s="93">
        <f t="shared" si="15"/>
        <v>3.8760088874299783E-2</v>
      </c>
      <c r="K231" s="94">
        <f t="shared" si="15"/>
        <v>0.13679163192075922</v>
      </c>
      <c r="L231" s="95">
        <f t="shared" si="15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5"/>
        <v>0.54314112091391364</v>
      </c>
      <c r="E232" s="92">
        <f t="shared" si="15"/>
        <v>4.2931546418491021E-2</v>
      </c>
      <c r="F232" s="92">
        <f t="shared" si="15"/>
        <v>4.4352028976932835E-3</v>
      </c>
      <c r="G232" s="92">
        <f t="shared" si="15"/>
        <v>0.15121952112283821</v>
      </c>
      <c r="H232" s="92">
        <f t="shared" si="15"/>
        <v>5.7966041984520697E-2</v>
      </c>
      <c r="I232" s="92">
        <f t="shared" si="15"/>
        <v>5.8987881058798292E-2</v>
      </c>
      <c r="J232" s="93">
        <f t="shared" si="15"/>
        <v>0</v>
      </c>
      <c r="K232" s="94">
        <f t="shared" si="15"/>
        <v>0.14131868560374486</v>
      </c>
      <c r="L232" s="95">
        <f t="shared" si="15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5"/>
        <v>0.4429729789137779</v>
      </c>
      <c r="E233" s="140">
        <f t="shared" si="15"/>
        <v>4.2888082818882997E-2</v>
      </c>
      <c r="F233" s="140">
        <f t="shared" si="15"/>
        <v>4.1893023020132363E-2</v>
      </c>
      <c r="G233" s="140">
        <f t="shared" si="15"/>
        <v>0.17917525139161045</v>
      </c>
      <c r="H233" s="140">
        <f t="shared" si="15"/>
        <v>5.5664890289875424E-2</v>
      </c>
      <c r="I233" s="140">
        <f t="shared" si="15"/>
        <v>9.1790902192149929E-2</v>
      </c>
      <c r="J233" s="141">
        <f t="shared" si="15"/>
        <v>3.3918369450651124E-2</v>
      </c>
      <c r="K233" s="142">
        <f t="shared" si="15"/>
        <v>0.14561487137357093</v>
      </c>
      <c r="L233" s="138">
        <f t="shared" si="15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5"/>
        <v>0.42588138837241446</v>
      </c>
      <c r="E234" s="97">
        <f t="shared" si="15"/>
        <v>4.3623997531855634E-2</v>
      </c>
      <c r="F234" s="97">
        <f t="shared" si="15"/>
        <v>8.2694988598035882E-2</v>
      </c>
      <c r="G234" s="97">
        <f t="shared" si="15"/>
        <v>0.15335142391989984</v>
      </c>
      <c r="H234" s="97">
        <f t="shared" si="15"/>
        <v>5.7775123605902742E-2</v>
      </c>
      <c r="I234" s="97">
        <f t="shared" si="15"/>
        <v>9.736820272658972E-2</v>
      </c>
      <c r="J234" s="98">
        <f t="shared" si="15"/>
        <v>4.1547335107574905E-2</v>
      </c>
      <c r="K234" s="99">
        <f t="shared" si="15"/>
        <v>0.13930487524530169</v>
      </c>
      <c r="L234" s="100">
        <f t="shared" si="15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5"/>
        <v>0.43018245712872749</v>
      </c>
      <c r="E235" s="92">
        <f t="shared" si="15"/>
        <v>4.3415775217532308E-2</v>
      </c>
      <c r="F235" s="92">
        <f t="shared" si="15"/>
        <v>0.10134883139590149</v>
      </c>
      <c r="G235" s="92">
        <f t="shared" si="15"/>
        <v>0.1325838725572886</v>
      </c>
      <c r="H235" s="92">
        <f t="shared" si="15"/>
        <v>6.0080419335135915E-2</v>
      </c>
      <c r="I235" s="92">
        <f t="shared" si="15"/>
        <v>5.3037191931552916E-2</v>
      </c>
      <c r="J235" s="93">
        <f t="shared" si="15"/>
        <v>3.4084012279463838E-2</v>
      </c>
      <c r="K235" s="94">
        <f t="shared" si="15"/>
        <v>0.1793514524338613</v>
      </c>
      <c r="L235" s="95">
        <f t="shared" si="1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5"/>
        <v>0.4576152368937722</v>
      </c>
      <c r="E236" s="102">
        <f t="shared" si="15"/>
        <v>4.6039980149309802E-2</v>
      </c>
      <c r="F236" s="102">
        <f t="shared" si="15"/>
        <v>9.2878967666467388E-2</v>
      </c>
      <c r="G236" s="102">
        <f t="shared" si="15"/>
        <v>0.14297164246397545</v>
      </c>
      <c r="H236" s="102">
        <f t="shared" si="15"/>
        <v>5.4929095785438739E-2</v>
      </c>
      <c r="I236" s="102">
        <f t="shared" si="15"/>
        <v>6.7392751471165122E-2</v>
      </c>
      <c r="J236" s="103">
        <f t="shared" si="15"/>
        <v>3.7519073823232676E-2</v>
      </c>
      <c r="K236" s="104">
        <f t="shared" si="15"/>
        <v>0.13817232556987127</v>
      </c>
      <c r="L236" s="105">
        <f t="shared" si="15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5"/>
        <v>0.54398453734115082</v>
      </c>
      <c r="E237" s="92">
        <f t="shared" si="15"/>
        <v>4.5416293931931112E-2</v>
      </c>
      <c r="F237" s="92">
        <f t="shared" si="15"/>
        <v>4.624297507925158E-3</v>
      </c>
      <c r="G237" s="92">
        <f t="shared" si="15"/>
        <v>0.16372459994762803</v>
      </c>
      <c r="H237" s="92">
        <f t="shared" si="15"/>
        <v>4.8625630963222755E-2</v>
      </c>
      <c r="I237" s="92">
        <f t="shared" si="15"/>
        <v>3.1984054357342293E-2</v>
      </c>
      <c r="J237" s="93">
        <f t="shared" si="15"/>
        <v>2.3823568433632273E-3</v>
      </c>
      <c r="K237" s="94">
        <f t="shared" si="15"/>
        <v>0.16164058595079978</v>
      </c>
      <c r="L237" s="95">
        <f t="shared" si="15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5"/>
        <v>0.44218325200010189</v>
      </c>
      <c r="E238" s="92">
        <f t="shared" si="15"/>
        <v>3.9921068800038657E-2</v>
      </c>
      <c r="F238" s="92">
        <f t="shared" si="15"/>
        <v>9.3874487090610192E-2</v>
      </c>
      <c r="G238" s="92">
        <f t="shared" si="15"/>
        <v>0.1642783828925328</v>
      </c>
      <c r="H238" s="92">
        <f t="shared" si="15"/>
        <v>6.2760218658879791E-2</v>
      </c>
      <c r="I238" s="92">
        <f t="shared" si="15"/>
        <v>8.9093348319940091E-2</v>
      </c>
      <c r="J238" s="93">
        <f t="shared" si="15"/>
        <v>3.5630470823166373E-2</v>
      </c>
      <c r="K238" s="94">
        <f t="shared" si="15"/>
        <v>0.10788924223789659</v>
      </c>
      <c r="L238" s="95">
        <f t="shared" si="15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5"/>
        <v>0.45031484592490478</v>
      </c>
      <c r="E239" s="92">
        <f t="shared" si="15"/>
        <v>4.1769062971467999E-2</v>
      </c>
      <c r="F239" s="92">
        <f t="shared" si="15"/>
        <v>2.5485052738438721E-2</v>
      </c>
      <c r="G239" s="92">
        <f t="shared" si="15"/>
        <v>0.16868079432841468</v>
      </c>
      <c r="H239" s="92">
        <f t="shared" si="15"/>
        <v>4.927857797077817E-2</v>
      </c>
      <c r="I239" s="92">
        <f t="shared" si="15"/>
        <v>8.7573621294597045E-2</v>
      </c>
      <c r="J239" s="93">
        <f t="shared" si="15"/>
        <v>2.2765245745162165E-2</v>
      </c>
      <c r="K239" s="94">
        <f t="shared" si="15"/>
        <v>0.17689804477139862</v>
      </c>
      <c r="L239" s="95">
        <f t="shared" si="15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5"/>
        <v>0.43921766721551786</v>
      </c>
      <c r="E240" s="107">
        <f t="shared" si="15"/>
        <v>4.6469225879008626E-2</v>
      </c>
      <c r="F240" s="107">
        <f t="shared" si="15"/>
        <v>0.1244818052368391</v>
      </c>
      <c r="G240" s="107">
        <f t="shared" si="15"/>
        <v>0.15220506503050427</v>
      </c>
      <c r="H240" s="107">
        <f t="shared" si="15"/>
        <v>5.3176767549922475E-2</v>
      </c>
      <c r="I240" s="107">
        <f t="shared" si="15"/>
        <v>5.4623378990786807E-2</v>
      </c>
      <c r="J240" s="108">
        <f t="shared" si="15"/>
        <v>4.6620244856678796E-2</v>
      </c>
      <c r="K240" s="109">
        <f t="shared" si="15"/>
        <v>0.12982609009742085</v>
      </c>
      <c r="L240" s="110">
        <f t="shared" si="15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6">+D37/$L37</f>
        <v>0.42725853024942811</v>
      </c>
      <c r="E241" s="92">
        <f t="shared" si="16"/>
        <v>4.4715090618155581E-2</v>
      </c>
      <c r="F241" s="92">
        <f t="shared" si="16"/>
        <v>9.0794749804360989E-2</v>
      </c>
      <c r="G241" s="92">
        <f t="shared" si="16"/>
        <v>0.15531804349014136</v>
      </c>
      <c r="H241" s="92">
        <f t="shared" si="16"/>
        <v>5.2861195857230085E-2</v>
      </c>
      <c r="I241" s="92">
        <f t="shared" si="16"/>
        <v>9.2058043416255231E-2</v>
      </c>
      <c r="J241" s="93">
        <f t="shared" si="16"/>
        <v>4.314988298602393E-2</v>
      </c>
      <c r="K241" s="94">
        <f t="shared" si="16"/>
        <v>0.13699434656442863</v>
      </c>
      <c r="L241" s="95">
        <f t="shared" si="16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6"/>
        <v>0.34676245681747658</v>
      </c>
      <c r="E242" s="92">
        <f t="shared" si="16"/>
        <v>4.1645092039657848E-2</v>
      </c>
      <c r="F242" s="92">
        <f t="shared" si="16"/>
        <v>0.13696688323434658</v>
      </c>
      <c r="G242" s="92">
        <f t="shared" si="16"/>
        <v>0.17191962371904812</v>
      </c>
      <c r="H242" s="92">
        <f t="shared" si="16"/>
        <v>5.0205962774441511E-2</v>
      </c>
      <c r="I242" s="92">
        <f t="shared" si="16"/>
        <v>7.2632818525058179E-2</v>
      </c>
      <c r="J242" s="93">
        <f t="shared" si="16"/>
        <v>4.1239361480982617E-2</v>
      </c>
      <c r="K242" s="94">
        <f t="shared" si="16"/>
        <v>0.1798671628899712</v>
      </c>
      <c r="L242" s="95">
        <f t="shared" si="16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6"/>
        <v>0.46861260782590619</v>
      </c>
      <c r="E243" s="107">
        <f t="shared" si="16"/>
        <v>4.6329221417359602E-2</v>
      </c>
      <c r="F243" s="107">
        <f t="shared" si="16"/>
        <v>7.0581104559291188E-2</v>
      </c>
      <c r="G243" s="107">
        <f t="shared" si="16"/>
        <v>0.14334559684885489</v>
      </c>
      <c r="H243" s="107">
        <f t="shared" si="16"/>
        <v>5.5313759152657981E-2</v>
      </c>
      <c r="I243" s="107">
        <f t="shared" si="16"/>
        <v>5.6858061829585693E-2</v>
      </c>
      <c r="J243" s="108">
        <f t="shared" si="16"/>
        <v>4.0795093866293361E-2</v>
      </c>
      <c r="K243" s="109">
        <f t="shared" si="16"/>
        <v>0.15895964836634441</v>
      </c>
      <c r="L243" s="110">
        <f t="shared" si="16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6"/>
        <v>0.41871883130220988</v>
      </c>
      <c r="E244" s="107">
        <f t="shared" si="16"/>
        <v>4.4466851650036304E-2</v>
      </c>
      <c r="F244" s="107">
        <f t="shared" si="16"/>
        <v>6.8697976009029063E-2</v>
      </c>
      <c r="G244" s="107">
        <f t="shared" si="16"/>
        <v>0.13897664795800396</v>
      </c>
      <c r="H244" s="107">
        <f t="shared" si="16"/>
        <v>5.486816449564734E-2</v>
      </c>
      <c r="I244" s="107">
        <f t="shared" si="16"/>
        <v>9.9829316025901255E-2</v>
      </c>
      <c r="J244" s="108">
        <f t="shared" si="16"/>
        <v>3.8311622795852651E-2</v>
      </c>
      <c r="K244" s="109">
        <f t="shared" si="16"/>
        <v>0.17444221255917219</v>
      </c>
      <c r="L244" s="110">
        <f t="shared" si="16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6"/>
        <v>0.4406957783753388</v>
      </c>
      <c r="E245" s="92">
        <f t="shared" si="16"/>
        <v>4.4859313802338756E-2</v>
      </c>
      <c r="F245" s="92">
        <f t="shared" si="16"/>
        <v>7.1098136947374393E-2</v>
      </c>
      <c r="G245" s="92">
        <f t="shared" si="16"/>
        <v>0.1557632309638175</v>
      </c>
      <c r="H245" s="92">
        <f t="shared" si="16"/>
        <v>6.2529564568971741E-2</v>
      </c>
      <c r="I245" s="92">
        <f t="shared" si="16"/>
        <v>7.1372615261547631E-2</v>
      </c>
      <c r="J245" s="93">
        <f t="shared" si="16"/>
        <v>3.93759377012542E-2</v>
      </c>
      <c r="K245" s="94">
        <f t="shared" si="16"/>
        <v>0.15368136008061117</v>
      </c>
      <c r="L245" s="95">
        <f t="shared" si="16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6"/>
        <v>0.37990921576232822</v>
      </c>
      <c r="E246" s="92">
        <f t="shared" si="16"/>
        <v>3.5116624391082776E-2</v>
      </c>
      <c r="F246" s="92">
        <f t="shared" si="16"/>
        <v>9.3067048335897906E-2</v>
      </c>
      <c r="G246" s="92">
        <f t="shared" si="16"/>
        <v>0.15299470818980973</v>
      </c>
      <c r="H246" s="92">
        <f t="shared" si="16"/>
        <v>5.1774771374051752E-2</v>
      </c>
      <c r="I246" s="92">
        <f t="shared" si="16"/>
        <v>0.12269246886732774</v>
      </c>
      <c r="J246" s="93">
        <f t="shared" si="16"/>
        <v>3.7175946901425685E-2</v>
      </c>
      <c r="K246" s="94">
        <f t="shared" si="16"/>
        <v>0.16444516307950188</v>
      </c>
      <c r="L246" s="95">
        <f t="shared" si="1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6"/>
        <v>0.48361285163220596</v>
      </c>
      <c r="E247" s="112">
        <f t="shared" si="16"/>
        <v>4.6652859831772496E-2</v>
      </c>
      <c r="F247" s="112">
        <f t="shared" si="16"/>
        <v>8.599903082527921E-2</v>
      </c>
      <c r="G247" s="112">
        <f t="shared" si="16"/>
        <v>0.12691604269095136</v>
      </c>
      <c r="H247" s="112">
        <f t="shared" si="16"/>
        <v>5.450983249157914E-2</v>
      </c>
      <c r="I247" s="112">
        <f t="shared" si="16"/>
        <v>8.3962778127116097E-2</v>
      </c>
      <c r="J247" s="113">
        <f t="shared" si="16"/>
        <v>4.5557693747675217E-2</v>
      </c>
      <c r="K247" s="114">
        <f t="shared" si="16"/>
        <v>0.11834660440109573</v>
      </c>
      <c r="L247" s="115">
        <f t="shared" si="16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6"/>
        <v>0.49569692853185998</v>
      </c>
      <c r="E248" s="117">
        <f t="shared" si="16"/>
        <v>5.5559836239097035E-2</v>
      </c>
      <c r="F248" s="117">
        <f t="shared" si="16"/>
        <v>7.2000469784508067E-2</v>
      </c>
      <c r="G248" s="117">
        <f t="shared" si="16"/>
        <v>0.11797202853697655</v>
      </c>
      <c r="H248" s="117">
        <f t="shared" si="16"/>
        <v>6.7799946506416409E-2</v>
      </c>
      <c r="I248" s="117">
        <f t="shared" si="16"/>
        <v>7.8939173069811561E-2</v>
      </c>
      <c r="J248" s="118">
        <f t="shared" si="16"/>
        <v>4.3184124341396082E-2</v>
      </c>
      <c r="K248" s="119">
        <f t="shared" si="16"/>
        <v>0.11203161733133038</v>
      </c>
      <c r="L248" s="120">
        <f t="shared" si="16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6"/>
        <v>0.53941039913810795</v>
      </c>
      <c r="E249" s="92">
        <f t="shared" si="16"/>
        <v>4.9751528497756048E-2</v>
      </c>
      <c r="F249" s="92">
        <f t="shared" si="16"/>
        <v>2.5174068068059136E-3</v>
      </c>
      <c r="G249" s="92">
        <f t="shared" si="16"/>
        <v>8.87133740486621E-2</v>
      </c>
      <c r="H249" s="92">
        <f t="shared" si="16"/>
        <v>4.6663514128427272E-2</v>
      </c>
      <c r="I249" s="92">
        <f t="shared" si="16"/>
        <v>0.12383146039846894</v>
      </c>
      <c r="J249" s="93">
        <f t="shared" si="16"/>
        <v>0</v>
      </c>
      <c r="K249" s="94">
        <f t="shared" si="16"/>
        <v>0.1491123169817718</v>
      </c>
      <c r="L249" s="95">
        <f t="shared" si="16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6"/>
        <v>0.34390321996403578</v>
      </c>
      <c r="E250" s="92">
        <f t="shared" si="16"/>
        <v>5.1265502255184794E-2</v>
      </c>
      <c r="F250" s="92">
        <f t="shared" si="16"/>
        <v>0.19424010888201126</v>
      </c>
      <c r="G250" s="92">
        <f t="shared" si="16"/>
        <v>9.6547554454322906E-2</v>
      </c>
      <c r="H250" s="92">
        <f t="shared" si="16"/>
        <v>6.336395798438911E-2</v>
      </c>
      <c r="I250" s="92">
        <f t="shared" si="16"/>
        <v>0.10581047772477081</v>
      </c>
      <c r="J250" s="93">
        <f t="shared" si="16"/>
        <v>4.0955365833056208E-2</v>
      </c>
      <c r="K250" s="94">
        <f t="shared" si="16"/>
        <v>0.14486917873528538</v>
      </c>
      <c r="L250" s="95">
        <f t="shared" si="16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6"/>
        <v>0.31059023562500326</v>
      </c>
      <c r="E251" s="92">
        <f t="shared" si="16"/>
        <v>3.7287172415923407E-2</v>
      </c>
      <c r="F251" s="92">
        <f t="shared" si="16"/>
        <v>0.26920658008390569</v>
      </c>
      <c r="G251" s="92">
        <f t="shared" si="16"/>
        <v>0.10870784302992573</v>
      </c>
      <c r="H251" s="92">
        <f t="shared" si="16"/>
        <v>5.3907728284789617E-2</v>
      </c>
      <c r="I251" s="92">
        <f t="shared" si="16"/>
        <v>5.3405320840074308E-2</v>
      </c>
      <c r="J251" s="93">
        <f t="shared" si="16"/>
        <v>4.0618006582627743E-2</v>
      </c>
      <c r="K251" s="94">
        <f t="shared" si="16"/>
        <v>0.16689511972037802</v>
      </c>
      <c r="L251" s="95">
        <f t="shared" si="16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6"/>
        <v>0.49013956762791416</v>
      </c>
      <c r="E252" s="92">
        <f t="shared" si="16"/>
        <v>4.824801426043334E-2</v>
      </c>
      <c r="F252" s="92">
        <f t="shared" si="16"/>
        <v>5.5241780556546757E-2</v>
      </c>
      <c r="G252" s="92">
        <f t="shared" si="16"/>
        <v>0.11993826708026005</v>
      </c>
      <c r="H252" s="92">
        <f t="shared" si="16"/>
        <v>5.7778436491372778E-2</v>
      </c>
      <c r="I252" s="92">
        <f t="shared" si="16"/>
        <v>5.4930860579777155E-2</v>
      </c>
      <c r="J252" s="93">
        <f t="shared" si="16"/>
        <v>3.903044518746622E-2</v>
      </c>
      <c r="K252" s="94">
        <f t="shared" si="16"/>
        <v>0.17372307340369575</v>
      </c>
      <c r="L252" s="95">
        <f t="shared" si="16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6"/>
        <v>0.40751773251098633</v>
      </c>
      <c r="E253" s="92">
        <f t="shared" si="16"/>
        <v>4.316185490025766E-2</v>
      </c>
      <c r="F253" s="92">
        <f t="shared" si="16"/>
        <v>0.11334260728645676</v>
      </c>
      <c r="G253" s="92">
        <f t="shared" si="16"/>
        <v>0.10242450835216405</v>
      </c>
      <c r="H253" s="92">
        <f t="shared" si="16"/>
        <v>8.3606855150669346E-2</v>
      </c>
      <c r="I253" s="92">
        <f t="shared" si="16"/>
        <v>8.7327898029372172E-2</v>
      </c>
      <c r="J253" s="93">
        <f t="shared" si="16"/>
        <v>4.3031192325890998E-2</v>
      </c>
      <c r="K253" s="94">
        <f t="shared" si="16"/>
        <v>0.16261854377009366</v>
      </c>
      <c r="L253" s="95">
        <f t="shared" si="16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6"/>
        <v>0.41109526249705319</v>
      </c>
      <c r="E254" s="92">
        <f t="shared" si="16"/>
        <v>4.9347037222137721E-2</v>
      </c>
      <c r="F254" s="92">
        <f t="shared" si="16"/>
        <v>0.18457796031285259</v>
      </c>
      <c r="G254" s="92">
        <f t="shared" si="16"/>
        <v>0.1164465119102826</v>
      </c>
      <c r="H254" s="92">
        <f t="shared" si="16"/>
        <v>6.9743668473830872E-2</v>
      </c>
      <c r="I254" s="92">
        <f t="shared" si="16"/>
        <v>6.9343479746355685E-2</v>
      </c>
      <c r="J254" s="93">
        <f t="shared" si="16"/>
        <v>4.9950978245784448E-2</v>
      </c>
      <c r="K254" s="94">
        <f t="shared" si="16"/>
        <v>9.944607983748735E-2</v>
      </c>
      <c r="L254" s="95">
        <f t="shared" si="16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6"/>
        <v>0.46812896541319998</v>
      </c>
      <c r="E255" s="92">
        <f t="shared" si="16"/>
        <v>5.0184590073409065E-2</v>
      </c>
      <c r="F255" s="92">
        <f t="shared" si="16"/>
        <v>0.15097390121228854</v>
      </c>
      <c r="G255" s="92">
        <f t="shared" si="16"/>
        <v>8.4063628781819374E-2</v>
      </c>
      <c r="H255" s="92">
        <f t="shared" si="16"/>
        <v>5.340815612022122E-2</v>
      </c>
      <c r="I255" s="92">
        <f t="shared" si="16"/>
        <v>5.7165709796509721E-2</v>
      </c>
      <c r="J255" s="93">
        <f t="shared" si="16"/>
        <v>4.7487895616234815E-2</v>
      </c>
      <c r="K255" s="94">
        <f t="shared" si="16"/>
        <v>0.1360750486025521</v>
      </c>
      <c r="L255" s="95">
        <f t="shared" si="16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6"/>
        <v>0.40633352009233059</v>
      </c>
      <c r="E256" s="92">
        <f t="shared" si="16"/>
        <v>4.1523548716165086E-2</v>
      </c>
      <c r="F256" s="92">
        <f t="shared" si="16"/>
        <v>0.18780599137135309</v>
      </c>
      <c r="G256" s="92">
        <f t="shared" si="16"/>
        <v>9.1503599570723126E-2</v>
      </c>
      <c r="H256" s="92">
        <f t="shared" si="16"/>
        <v>5.5873590014781871E-2</v>
      </c>
      <c r="I256" s="92">
        <f t="shared" si="16"/>
        <v>4.216579242829855E-2</v>
      </c>
      <c r="J256" s="93">
        <f t="shared" si="16"/>
        <v>3.9541097805652653E-2</v>
      </c>
      <c r="K256" s="94">
        <f t="shared" si="16"/>
        <v>0.17479395780634768</v>
      </c>
      <c r="L256" s="95">
        <f t="shared" si="1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7">+D53/$L53</f>
        <v>0.3442313968264486</v>
      </c>
      <c r="E257" s="92">
        <f t="shared" si="17"/>
        <v>3.7323825397931547E-2</v>
      </c>
      <c r="F257" s="92">
        <f t="shared" si="17"/>
        <v>0.21916823082257275</v>
      </c>
      <c r="G257" s="92">
        <f t="shared" si="17"/>
        <v>0.11609787750802832</v>
      </c>
      <c r="H257" s="92">
        <f t="shared" si="17"/>
        <v>4.7562334897298837E-2</v>
      </c>
      <c r="I257" s="92">
        <f t="shared" si="17"/>
        <v>0.12146265618234764</v>
      </c>
      <c r="J257" s="93">
        <f t="shared" si="17"/>
        <v>4.1665000645464217E-2</v>
      </c>
      <c r="K257" s="94">
        <f t="shared" si="17"/>
        <v>0.11415367836537235</v>
      </c>
      <c r="L257" s="95">
        <f t="shared" si="1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7"/>
        <v>0.23346042732356717</v>
      </c>
      <c r="E258" s="92">
        <f t="shared" si="17"/>
        <v>3.1556702311958666E-2</v>
      </c>
      <c r="F258" s="92">
        <f t="shared" si="17"/>
        <v>0.35127662511242774</v>
      </c>
      <c r="G258" s="92">
        <f t="shared" si="17"/>
        <v>7.7837697176682222E-2</v>
      </c>
      <c r="H258" s="92">
        <f t="shared" si="17"/>
        <v>6.0214119583546603E-2</v>
      </c>
      <c r="I258" s="92">
        <f t="shared" si="17"/>
        <v>8.9103362626794247E-2</v>
      </c>
      <c r="J258" s="93">
        <f t="shared" si="17"/>
        <v>3.6335892997347172E-2</v>
      </c>
      <c r="K258" s="94">
        <f t="shared" si="17"/>
        <v>0.15655106586502335</v>
      </c>
      <c r="L258" s="95">
        <f t="shared" si="17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7"/>
        <v>0.31078387410978814</v>
      </c>
      <c r="E259" s="92">
        <f t="shared" si="17"/>
        <v>3.3802378052662882E-2</v>
      </c>
      <c r="F259" s="92">
        <f t="shared" si="17"/>
        <v>0.2717528689307433</v>
      </c>
      <c r="G259" s="92">
        <f t="shared" si="17"/>
        <v>0.13671296603614086</v>
      </c>
      <c r="H259" s="92">
        <f t="shared" si="17"/>
        <v>4.1693817252735493E-2</v>
      </c>
      <c r="I259" s="92">
        <f t="shared" si="17"/>
        <v>7.9601770331103938E-2</v>
      </c>
      <c r="J259" s="93">
        <f t="shared" si="17"/>
        <v>3.906893697496637E-2</v>
      </c>
      <c r="K259" s="94">
        <f t="shared" si="17"/>
        <v>0.12565232528682535</v>
      </c>
      <c r="L259" s="95">
        <f t="shared" si="17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7"/>
        <v>0.26411052776955801</v>
      </c>
      <c r="E260" s="92">
        <f t="shared" si="17"/>
        <v>3.9647093404837672E-2</v>
      </c>
      <c r="F260" s="92">
        <f t="shared" si="17"/>
        <v>0.38325810836826241</v>
      </c>
      <c r="G260" s="92">
        <f t="shared" si="17"/>
        <v>8.5078967749686235E-2</v>
      </c>
      <c r="H260" s="92">
        <f t="shared" si="17"/>
        <v>5.9766304500351794E-2</v>
      </c>
      <c r="I260" s="92">
        <f t="shared" si="17"/>
        <v>4.6503750088010005E-2</v>
      </c>
      <c r="J260" s="93">
        <f t="shared" si="17"/>
        <v>3.5893312667188246E-2</v>
      </c>
      <c r="K260" s="94">
        <f t="shared" si="17"/>
        <v>0.12163524811929381</v>
      </c>
      <c r="L260" s="95">
        <f t="shared" si="17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7"/>
        <v>0.25216957833367026</v>
      </c>
      <c r="E261" s="92">
        <f t="shared" si="17"/>
        <v>3.3480221399867671E-2</v>
      </c>
      <c r="F261" s="92">
        <f t="shared" si="17"/>
        <v>0.37453127690040183</v>
      </c>
      <c r="G261" s="92">
        <f t="shared" si="17"/>
        <v>9.1721259798119889E-2</v>
      </c>
      <c r="H261" s="92">
        <f t="shared" si="17"/>
        <v>6.7871944639235432E-2</v>
      </c>
      <c r="I261" s="92">
        <f t="shared" si="17"/>
        <v>6.1297373950903074E-2</v>
      </c>
      <c r="J261" s="93">
        <f t="shared" si="17"/>
        <v>3.6462772993151288E-2</v>
      </c>
      <c r="K261" s="94">
        <f t="shared" si="17"/>
        <v>0.11892834497780183</v>
      </c>
      <c r="L261" s="95">
        <f t="shared" si="17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7"/>
        <v>0.17365118156738785</v>
      </c>
      <c r="E262" s="92">
        <f t="shared" si="17"/>
        <v>2.6520716002605599E-2</v>
      </c>
      <c r="F262" s="92">
        <f t="shared" si="17"/>
        <v>0.4041563321536682</v>
      </c>
      <c r="G262" s="92">
        <f t="shared" si="17"/>
        <v>7.8206712623289737E-2</v>
      </c>
      <c r="H262" s="92">
        <f t="shared" si="17"/>
        <v>4.7726734408436319E-2</v>
      </c>
      <c r="I262" s="92">
        <f t="shared" si="17"/>
        <v>0.1185504150373147</v>
      </c>
      <c r="J262" s="93">
        <f t="shared" si="17"/>
        <v>2.7842606406791249E-2</v>
      </c>
      <c r="K262" s="94">
        <f t="shared" si="17"/>
        <v>0.15118790820729761</v>
      </c>
      <c r="L262" s="95">
        <f t="shared" si="17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7"/>
        <v>0.10840492087063661</v>
      </c>
      <c r="E263" s="92">
        <f t="shared" si="17"/>
        <v>1.8283232025646766E-2</v>
      </c>
      <c r="F263" s="92">
        <f t="shared" si="17"/>
        <v>0.49739012373949254</v>
      </c>
      <c r="G263" s="92">
        <f t="shared" si="17"/>
        <v>5.3538136063884509E-2</v>
      </c>
      <c r="H263" s="92">
        <f t="shared" si="17"/>
        <v>3.3135047105083727E-2</v>
      </c>
      <c r="I263" s="92">
        <f t="shared" si="17"/>
        <v>0.13149777590181499</v>
      </c>
      <c r="J263" s="93">
        <f t="shared" si="17"/>
        <v>2.4607770928994618E-2</v>
      </c>
      <c r="K263" s="94">
        <f t="shared" si="17"/>
        <v>0.15775076429344084</v>
      </c>
      <c r="L263" s="95">
        <f t="shared" si="17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7"/>
        <v>0.3377815269883892</v>
      </c>
      <c r="E264" s="92">
        <f t="shared" si="17"/>
        <v>3.5452793023816966E-2</v>
      </c>
      <c r="F264" s="92">
        <f t="shared" si="17"/>
        <v>0.16466525357457107</v>
      </c>
      <c r="G264" s="92">
        <f t="shared" si="17"/>
        <v>0.12151801730661792</v>
      </c>
      <c r="H264" s="92">
        <f t="shared" si="17"/>
        <v>6.4542847626582703E-2</v>
      </c>
      <c r="I264" s="92">
        <f t="shared" si="17"/>
        <v>5.3497632376048203E-2</v>
      </c>
      <c r="J264" s="93">
        <f t="shared" si="17"/>
        <v>4.4989252673638819E-2</v>
      </c>
      <c r="K264" s="94">
        <f t="shared" si="17"/>
        <v>0.22254192910397394</v>
      </c>
      <c r="L264" s="95">
        <f t="shared" si="17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7"/>
        <v>0.2479662494458367</v>
      </c>
      <c r="E265" s="92">
        <f t="shared" si="17"/>
        <v>3.1191066313533529E-2</v>
      </c>
      <c r="F265" s="92">
        <f t="shared" si="17"/>
        <v>0.25842141562591164</v>
      </c>
      <c r="G265" s="92">
        <f t="shared" si="17"/>
        <v>5.9856239132082663E-2</v>
      </c>
      <c r="H265" s="92">
        <f t="shared" si="17"/>
        <v>3.9221983456646632E-2</v>
      </c>
      <c r="I265" s="92">
        <f t="shared" si="17"/>
        <v>0.21263503782092658</v>
      </c>
      <c r="J265" s="93">
        <f t="shared" si="17"/>
        <v>2.8713123735186901E-2</v>
      </c>
      <c r="K265" s="94">
        <f t="shared" si="17"/>
        <v>0.15070800820506225</v>
      </c>
      <c r="L265" s="95">
        <f t="shared" si="17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7"/>
        <v>0.39113908449125129</v>
      </c>
      <c r="E266" s="92">
        <f t="shared" si="17"/>
        <v>4.5263987353527498E-2</v>
      </c>
      <c r="F266" s="92">
        <f t="shared" si="17"/>
        <v>0.11935027800209357</v>
      </c>
      <c r="G266" s="92">
        <f t="shared" si="17"/>
        <v>0.12218668441977928</v>
      </c>
      <c r="H266" s="92">
        <f t="shared" si="17"/>
        <v>7.0901090391420049E-2</v>
      </c>
      <c r="I266" s="92">
        <f t="shared" si="17"/>
        <v>6.3117475196182674E-2</v>
      </c>
      <c r="J266" s="93">
        <f t="shared" si="17"/>
        <v>3.9303553131903632E-2</v>
      </c>
      <c r="K266" s="94">
        <f t="shared" si="17"/>
        <v>0.18804140014574564</v>
      </c>
      <c r="L266" s="95">
        <f t="shared" si="17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7"/>
        <v>0.40817658560154718</v>
      </c>
      <c r="E267" s="92">
        <f t="shared" si="17"/>
        <v>4.2305697203731153E-2</v>
      </c>
      <c r="F267" s="92">
        <f t="shared" si="17"/>
        <v>8.944953982817247E-2</v>
      </c>
      <c r="G267" s="92">
        <f t="shared" si="17"/>
        <v>0.13689052351747719</v>
      </c>
      <c r="H267" s="92">
        <f t="shared" si="17"/>
        <v>6.6526662220132635E-2</v>
      </c>
      <c r="I267" s="92">
        <f t="shared" si="17"/>
        <v>0.10900315204447973</v>
      </c>
      <c r="J267" s="93">
        <f t="shared" si="17"/>
        <v>3.4805186889348923E-2</v>
      </c>
      <c r="K267" s="94">
        <f t="shared" si="17"/>
        <v>0.14764783958445965</v>
      </c>
      <c r="L267" s="95">
        <f t="shared" si="1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7"/>
        <v>0.36481584275651857</v>
      </c>
      <c r="E268" s="92">
        <f t="shared" si="17"/>
        <v>4.3258571624107414E-2</v>
      </c>
      <c r="F268" s="92">
        <f t="shared" si="17"/>
        <v>0.19600113560094171</v>
      </c>
      <c r="G268" s="92">
        <f t="shared" si="17"/>
        <v>9.2693968849413735E-2</v>
      </c>
      <c r="H268" s="92">
        <f t="shared" si="17"/>
        <v>5.5863209948904854E-2</v>
      </c>
      <c r="I268" s="92">
        <f t="shared" si="17"/>
        <v>5.4368915200546791E-2</v>
      </c>
      <c r="J268" s="93">
        <f t="shared" si="17"/>
        <v>4.1489442527742844E-2</v>
      </c>
      <c r="K268" s="94">
        <f t="shared" si="17"/>
        <v>0.19299835601956694</v>
      </c>
      <c r="L268" s="95">
        <f t="shared" si="17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7"/>
        <v>0.41121015188806043</v>
      </c>
      <c r="E269" s="92">
        <f t="shared" si="17"/>
        <v>5.0955957184741198E-2</v>
      </c>
      <c r="F269" s="92">
        <f t="shared" si="17"/>
        <v>0.13182384845998477</v>
      </c>
      <c r="G269" s="92">
        <f t="shared" si="17"/>
        <v>0.11005800522036968</v>
      </c>
      <c r="H269" s="92">
        <f t="shared" si="17"/>
        <v>5.7708403611935626E-2</v>
      </c>
      <c r="I269" s="92">
        <f t="shared" si="17"/>
        <v>5.8770180246270856E-2</v>
      </c>
      <c r="J269" s="93">
        <f t="shared" si="17"/>
        <v>4.491154159598363E-2</v>
      </c>
      <c r="K269" s="94">
        <f t="shared" si="17"/>
        <v>0.17947345338863743</v>
      </c>
      <c r="L269" s="95">
        <f t="shared" si="17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7"/>
        <v>0.34272290490870339</v>
      </c>
      <c r="E270" s="122">
        <f t="shared" si="17"/>
        <v>4.597227149333958E-2</v>
      </c>
      <c r="F270" s="122">
        <f t="shared" si="17"/>
        <v>0.19030595665714453</v>
      </c>
      <c r="G270" s="122">
        <f t="shared" si="17"/>
        <v>0.1093990447769828</v>
      </c>
      <c r="H270" s="122">
        <f t="shared" si="17"/>
        <v>6.0377527170084433E-2</v>
      </c>
      <c r="I270" s="122">
        <f t="shared" si="17"/>
        <v>9.0570673115163383E-2</v>
      </c>
      <c r="J270" s="123">
        <f t="shared" si="17"/>
        <v>4.2386624511284686E-2</v>
      </c>
      <c r="K270" s="124">
        <f t="shared" si="17"/>
        <v>0.1606516218785819</v>
      </c>
      <c r="L270" s="125">
        <f t="shared" si="17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7"/>
        <v>0.45371935352484111</v>
      </c>
      <c r="E271" s="127">
        <f t="shared" si="17"/>
        <v>4.3149728318084474E-2</v>
      </c>
      <c r="F271" s="127">
        <f t="shared" si="17"/>
        <v>6.2543742801150437E-2</v>
      </c>
      <c r="G271" s="127">
        <f t="shared" si="17"/>
        <v>0.15626366983315826</v>
      </c>
      <c r="H271" s="127">
        <f t="shared" si="17"/>
        <v>5.2985616839477251E-2</v>
      </c>
      <c r="I271" s="127">
        <f t="shared" si="17"/>
        <v>8.0729167205877791E-2</v>
      </c>
      <c r="J271" s="128">
        <f t="shared" si="17"/>
        <v>2.9351269547639166E-2</v>
      </c>
      <c r="K271" s="129">
        <f t="shared" si="17"/>
        <v>0.1506087214774107</v>
      </c>
      <c r="L271" s="130">
        <f t="shared" si="17"/>
        <v>1</v>
      </c>
      <c r="M271" s="1"/>
    </row>
    <row r="273" spans="2:13" s="131" customFormat="1" ht="13.5" x14ac:dyDescent="0.15">
      <c r="B273" s="132" t="str">
        <f>+$B$1</f>
        <v>平成２８年度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8</v>
      </c>
      <c r="E276" s="148">
        <f t="shared" ref="E276:K276" si="18">RANK(E208,E$208:E$270)</f>
        <v>44</v>
      </c>
      <c r="F276" s="148">
        <f t="shared" si="18"/>
        <v>58</v>
      </c>
      <c r="G276" s="148">
        <f t="shared" si="18"/>
        <v>13</v>
      </c>
      <c r="H276" s="148">
        <f t="shared" si="18"/>
        <v>59</v>
      </c>
      <c r="I276" s="148">
        <f t="shared" si="18"/>
        <v>15</v>
      </c>
      <c r="J276" s="149">
        <f t="shared" si="18"/>
        <v>53</v>
      </c>
      <c r="K276" s="150">
        <f t="shared" si="18"/>
        <v>37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92" si="19">RANK(D209,D$208:D$270)</f>
        <v>7</v>
      </c>
      <c r="E277" s="155">
        <f t="shared" si="19"/>
        <v>17</v>
      </c>
      <c r="F277" s="155">
        <f t="shared" si="19"/>
        <v>56</v>
      </c>
      <c r="G277" s="155">
        <f t="shared" si="19"/>
        <v>17</v>
      </c>
      <c r="H277" s="155">
        <f t="shared" si="19"/>
        <v>48</v>
      </c>
      <c r="I277" s="155">
        <f t="shared" si="19"/>
        <v>17</v>
      </c>
      <c r="J277" s="156">
        <f t="shared" si="19"/>
        <v>51</v>
      </c>
      <c r="K277" s="157">
        <f t="shared" si="19"/>
        <v>47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si="19"/>
        <v>23</v>
      </c>
      <c r="E278" s="155">
        <f t="shared" si="19"/>
        <v>12</v>
      </c>
      <c r="F278" s="155">
        <f t="shared" si="19"/>
        <v>38</v>
      </c>
      <c r="G278" s="155">
        <f t="shared" si="19"/>
        <v>23</v>
      </c>
      <c r="H278" s="155">
        <f t="shared" si="19"/>
        <v>22</v>
      </c>
      <c r="I278" s="155">
        <f t="shared" si="19"/>
        <v>57</v>
      </c>
      <c r="J278" s="156">
        <f t="shared" si="19"/>
        <v>58</v>
      </c>
      <c r="K278" s="157">
        <f t="shared" si="19"/>
        <v>26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si="19"/>
        <v>19</v>
      </c>
      <c r="E279" s="155">
        <f t="shared" si="19"/>
        <v>45</v>
      </c>
      <c r="F279" s="155">
        <f t="shared" si="19"/>
        <v>55</v>
      </c>
      <c r="G279" s="155">
        <f t="shared" si="19"/>
        <v>1</v>
      </c>
      <c r="H279" s="155">
        <f t="shared" si="19"/>
        <v>52</v>
      </c>
      <c r="I279" s="155">
        <f t="shared" si="19"/>
        <v>31</v>
      </c>
      <c r="J279" s="156">
        <f t="shared" si="19"/>
        <v>56</v>
      </c>
      <c r="K279" s="157">
        <f t="shared" si="19"/>
        <v>27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si="19"/>
        <v>46</v>
      </c>
      <c r="E280" s="155">
        <f t="shared" si="19"/>
        <v>25</v>
      </c>
      <c r="F280" s="155">
        <f t="shared" si="19"/>
        <v>16</v>
      </c>
      <c r="G280" s="155">
        <f t="shared" si="19"/>
        <v>32</v>
      </c>
      <c r="H280" s="155">
        <f t="shared" si="19"/>
        <v>10</v>
      </c>
      <c r="I280" s="155">
        <f t="shared" si="19"/>
        <v>30</v>
      </c>
      <c r="J280" s="156">
        <f t="shared" si="19"/>
        <v>12</v>
      </c>
      <c r="K280" s="157">
        <f t="shared" si="19"/>
        <v>49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si="19"/>
        <v>59</v>
      </c>
      <c r="E281" s="155">
        <f t="shared" si="19"/>
        <v>61</v>
      </c>
      <c r="F281" s="155">
        <f t="shared" si="19"/>
        <v>10</v>
      </c>
      <c r="G281" s="155">
        <f t="shared" si="19"/>
        <v>48</v>
      </c>
      <c r="H281" s="155">
        <f t="shared" si="19"/>
        <v>55</v>
      </c>
      <c r="I281" s="155">
        <f t="shared" si="19"/>
        <v>3</v>
      </c>
      <c r="J281" s="156">
        <f t="shared" si="19"/>
        <v>50</v>
      </c>
      <c r="K281" s="157">
        <f t="shared" si="19"/>
        <v>3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si="19"/>
        <v>10</v>
      </c>
      <c r="E282" s="155">
        <f t="shared" si="19"/>
        <v>21</v>
      </c>
      <c r="F282" s="155">
        <f t="shared" si="19"/>
        <v>57</v>
      </c>
      <c r="G282" s="155">
        <f t="shared" si="19"/>
        <v>11</v>
      </c>
      <c r="H282" s="155">
        <f t="shared" si="19"/>
        <v>31</v>
      </c>
      <c r="I282" s="155">
        <f t="shared" si="19"/>
        <v>36</v>
      </c>
      <c r="J282" s="156">
        <f t="shared" si="19"/>
        <v>54</v>
      </c>
      <c r="K282" s="157">
        <f t="shared" si="19"/>
        <v>30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si="19"/>
        <v>44</v>
      </c>
      <c r="E283" s="155">
        <f t="shared" si="19"/>
        <v>54</v>
      </c>
      <c r="F283" s="155">
        <f t="shared" si="19"/>
        <v>30</v>
      </c>
      <c r="G283" s="155">
        <f t="shared" si="19"/>
        <v>15</v>
      </c>
      <c r="H283" s="155">
        <f t="shared" si="19"/>
        <v>61</v>
      </c>
      <c r="I283" s="155">
        <f t="shared" si="19"/>
        <v>8</v>
      </c>
      <c r="J283" s="156">
        <f t="shared" si="19"/>
        <v>42</v>
      </c>
      <c r="K283" s="157">
        <f t="shared" si="19"/>
        <v>23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si="19"/>
        <v>53</v>
      </c>
      <c r="E284" s="155">
        <f t="shared" si="19"/>
        <v>50</v>
      </c>
      <c r="F284" s="155">
        <f t="shared" si="19"/>
        <v>20</v>
      </c>
      <c r="G284" s="155">
        <f t="shared" si="19"/>
        <v>41</v>
      </c>
      <c r="H284" s="155">
        <f t="shared" si="19"/>
        <v>40</v>
      </c>
      <c r="I284" s="155">
        <f t="shared" si="19"/>
        <v>37</v>
      </c>
      <c r="J284" s="156">
        <f t="shared" si="19"/>
        <v>45</v>
      </c>
      <c r="K284" s="157">
        <f t="shared" si="19"/>
        <v>1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si="19"/>
        <v>48</v>
      </c>
      <c r="E285" s="155">
        <f t="shared" si="19"/>
        <v>51</v>
      </c>
      <c r="F285" s="155">
        <f t="shared" si="19"/>
        <v>24</v>
      </c>
      <c r="G285" s="155">
        <f t="shared" si="19"/>
        <v>37</v>
      </c>
      <c r="H285" s="155">
        <f t="shared" si="19"/>
        <v>23</v>
      </c>
      <c r="I285" s="155">
        <f t="shared" si="19"/>
        <v>2</v>
      </c>
      <c r="J285" s="156">
        <f t="shared" si="19"/>
        <v>43</v>
      </c>
      <c r="K285" s="157">
        <f t="shared" si="19"/>
        <v>18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si="19"/>
        <v>38</v>
      </c>
      <c r="E286" s="155">
        <f t="shared" si="19"/>
        <v>30</v>
      </c>
      <c r="F286" s="155">
        <f t="shared" si="19"/>
        <v>44</v>
      </c>
      <c r="G286" s="155">
        <f t="shared" si="19"/>
        <v>16</v>
      </c>
      <c r="H286" s="155">
        <f t="shared" si="19"/>
        <v>16</v>
      </c>
      <c r="I286" s="155">
        <f t="shared" si="19"/>
        <v>32</v>
      </c>
      <c r="J286" s="156">
        <f t="shared" si="19"/>
        <v>33</v>
      </c>
      <c r="K286" s="157">
        <f t="shared" si="19"/>
        <v>6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si="19"/>
        <v>41</v>
      </c>
      <c r="E287" s="155">
        <f t="shared" si="19"/>
        <v>24</v>
      </c>
      <c r="F287" s="155">
        <f t="shared" si="19"/>
        <v>27</v>
      </c>
      <c r="G287" s="155">
        <f t="shared" si="19"/>
        <v>7</v>
      </c>
      <c r="H287" s="155">
        <f t="shared" si="19"/>
        <v>24</v>
      </c>
      <c r="I287" s="155">
        <f t="shared" si="19"/>
        <v>25</v>
      </c>
      <c r="J287" s="156">
        <f t="shared" si="19"/>
        <v>4</v>
      </c>
      <c r="K287" s="157">
        <f t="shared" si="19"/>
        <v>48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si="19"/>
        <v>17</v>
      </c>
      <c r="E288" s="155">
        <f t="shared" si="19"/>
        <v>3</v>
      </c>
      <c r="F288" s="155">
        <f t="shared" si="19"/>
        <v>48</v>
      </c>
      <c r="G288" s="155">
        <f t="shared" si="19"/>
        <v>29</v>
      </c>
      <c r="H288" s="155">
        <f t="shared" si="19"/>
        <v>39</v>
      </c>
      <c r="I288" s="155">
        <f t="shared" si="19"/>
        <v>33</v>
      </c>
      <c r="J288" s="156">
        <f t="shared" si="19"/>
        <v>14</v>
      </c>
      <c r="K288" s="157">
        <f t="shared" si="19"/>
        <v>32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si="19"/>
        <v>39</v>
      </c>
      <c r="E289" s="155">
        <f t="shared" si="19"/>
        <v>29</v>
      </c>
      <c r="F289" s="155">
        <f t="shared" si="19"/>
        <v>29</v>
      </c>
      <c r="G289" s="155">
        <f t="shared" si="19"/>
        <v>40</v>
      </c>
      <c r="H289" s="155">
        <f t="shared" si="19"/>
        <v>11</v>
      </c>
      <c r="I289" s="155">
        <f t="shared" si="19"/>
        <v>14</v>
      </c>
      <c r="J289" s="156">
        <f t="shared" si="19"/>
        <v>23</v>
      </c>
      <c r="K289" s="157">
        <f t="shared" si="19"/>
        <v>15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si="19"/>
        <v>40</v>
      </c>
      <c r="E290" s="162">
        <f t="shared" si="19"/>
        <v>36</v>
      </c>
      <c r="F290" s="162">
        <f t="shared" si="19"/>
        <v>17</v>
      </c>
      <c r="G290" s="162">
        <f t="shared" si="19"/>
        <v>39</v>
      </c>
      <c r="H290" s="162">
        <f t="shared" si="19"/>
        <v>28</v>
      </c>
      <c r="I290" s="162">
        <f t="shared" si="19"/>
        <v>27</v>
      </c>
      <c r="J290" s="163">
        <f t="shared" si="19"/>
        <v>6</v>
      </c>
      <c r="K290" s="164">
        <f t="shared" si="19"/>
        <v>51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si="19"/>
        <v>45</v>
      </c>
      <c r="E291" s="155">
        <f t="shared" si="19"/>
        <v>42</v>
      </c>
      <c r="F291" s="155">
        <f t="shared" si="19"/>
        <v>21</v>
      </c>
      <c r="G291" s="155">
        <f t="shared" si="19"/>
        <v>25</v>
      </c>
      <c r="H291" s="155">
        <f t="shared" si="19"/>
        <v>7</v>
      </c>
      <c r="I291" s="155">
        <f t="shared" si="19"/>
        <v>62</v>
      </c>
      <c r="J291" s="156">
        <f t="shared" si="19"/>
        <v>57</v>
      </c>
      <c r="K291" s="157">
        <f t="shared" si="19"/>
        <v>7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si="19"/>
        <v>15</v>
      </c>
      <c r="E292" s="162">
        <f t="shared" si="19"/>
        <v>7</v>
      </c>
      <c r="F292" s="162">
        <f t="shared" si="19"/>
        <v>49</v>
      </c>
      <c r="G292" s="162">
        <f t="shared" si="19"/>
        <v>27</v>
      </c>
      <c r="H292" s="162">
        <f t="shared" si="19"/>
        <v>14</v>
      </c>
      <c r="I292" s="162">
        <f t="shared" si="19"/>
        <v>16</v>
      </c>
      <c r="J292" s="163">
        <f t="shared" si="19"/>
        <v>25</v>
      </c>
      <c r="K292" s="164">
        <f t="shared" si="19"/>
        <v>59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308" si="20">RANK(D225,D$208:D$270)</f>
        <v>12</v>
      </c>
      <c r="E293" s="155">
        <f t="shared" si="20"/>
        <v>15</v>
      </c>
      <c r="F293" s="155">
        <f t="shared" si="20"/>
        <v>50</v>
      </c>
      <c r="G293" s="155">
        <f t="shared" si="20"/>
        <v>10</v>
      </c>
      <c r="H293" s="155">
        <f t="shared" si="20"/>
        <v>46</v>
      </c>
      <c r="I293" s="155">
        <f t="shared" si="20"/>
        <v>44</v>
      </c>
      <c r="J293" s="156">
        <f t="shared" si="20"/>
        <v>22</v>
      </c>
      <c r="K293" s="157">
        <f t="shared" si="20"/>
        <v>35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si="20"/>
        <v>14</v>
      </c>
      <c r="E294" s="155">
        <f t="shared" si="20"/>
        <v>11</v>
      </c>
      <c r="F294" s="155">
        <f t="shared" si="20"/>
        <v>53</v>
      </c>
      <c r="G294" s="155">
        <f t="shared" si="20"/>
        <v>9</v>
      </c>
      <c r="H294" s="155">
        <f t="shared" si="20"/>
        <v>37</v>
      </c>
      <c r="I294" s="155">
        <f t="shared" si="20"/>
        <v>34</v>
      </c>
      <c r="J294" s="156">
        <f t="shared" si="20"/>
        <v>24</v>
      </c>
      <c r="K294" s="157">
        <f t="shared" si="20"/>
        <v>41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si="20"/>
        <v>20</v>
      </c>
      <c r="E295" s="155">
        <f t="shared" si="20"/>
        <v>43</v>
      </c>
      <c r="F295" s="155">
        <f t="shared" si="20"/>
        <v>46</v>
      </c>
      <c r="G295" s="155">
        <f t="shared" si="20"/>
        <v>2</v>
      </c>
      <c r="H295" s="155">
        <f t="shared" si="20"/>
        <v>49</v>
      </c>
      <c r="I295" s="155">
        <f t="shared" si="20"/>
        <v>45</v>
      </c>
      <c r="J295" s="156">
        <f t="shared" si="20"/>
        <v>31</v>
      </c>
      <c r="K295" s="157">
        <f t="shared" si="20"/>
        <v>52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si="20"/>
        <v>5</v>
      </c>
      <c r="E296" s="155">
        <f t="shared" si="20"/>
        <v>48</v>
      </c>
      <c r="F296" s="155">
        <f t="shared" si="20"/>
        <v>63</v>
      </c>
      <c r="G296" s="155">
        <f t="shared" si="20"/>
        <v>5</v>
      </c>
      <c r="H296" s="155">
        <f t="shared" si="20"/>
        <v>51</v>
      </c>
      <c r="I296" s="155">
        <f t="shared" si="20"/>
        <v>59</v>
      </c>
      <c r="J296" s="156">
        <f t="shared" si="20"/>
        <v>61</v>
      </c>
      <c r="K296" s="157">
        <f t="shared" si="20"/>
        <v>28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si="20"/>
        <v>6</v>
      </c>
      <c r="E297" s="155">
        <f t="shared" si="20"/>
        <v>2</v>
      </c>
      <c r="F297" s="155">
        <f t="shared" si="20"/>
        <v>52</v>
      </c>
      <c r="G297" s="155">
        <f t="shared" si="20"/>
        <v>28</v>
      </c>
      <c r="H297" s="155">
        <f t="shared" si="20"/>
        <v>30</v>
      </c>
      <c r="I297" s="155">
        <f t="shared" si="20"/>
        <v>48</v>
      </c>
      <c r="J297" s="156">
        <f t="shared" si="20"/>
        <v>41</v>
      </c>
      <c r="K297" s="157">
        <f t="shared" si="20"/>
        <v>57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si="20"/>
        <v>4</v>
      </c>
      <c r="E298" s="155">
        <f t="shared" si="20"/>
        <v>18</v>
      </c>
      <c r="F298" s="155">
        <f t="shared" si="20"/>
        <v>59</v>
      </c>
      <c r="G298" s="155">
        <f t="shared" si="20"/>
        <v>3</v>
      </c>
      <c r="H298" s="155">
        <f t="shared" si="20"/>
        <v>18</v>
      </c>
      <c r="I298" s="155">
        <f t="shared" si="20"/>
        <v>61</v>
      </c>
      <c r="J298" s="156">
        <f t="shared" si="20"/>
        <v>59</v>
      </c>
      <c r="K298" s="157">
        <f t="shared" si="20"/>
        <v>58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si="20"/>
        <v>21</v>
      </c>
      <c r="E299" s="155">
        <f t="shared" si="20"/>
        <v>47</v>
      </c>
      <c r="F299" s="155">
        <f t="shared" si="20"/>
        <v>40</v>
      </c>
      <c r="G299" s="155">
        <f t="shared" si="20"/>
        <v>21</v>
      </c>
      <c r="H299" s="155">
        <f t="shared" si="20"/>
        <v>15</v>
      </c>
      <c r="I299" s="155">
        <f t="shared" si="20"/>
        <v>43</v>
      </c>
      <c r="J299" s="156">
        <f t="shared" si="20"/>
        <v>32</v>
      </c>
      <c r="K299" s="157">
        <f t="shared" si="20"/>
        <v>45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si="20"/>
        <v>2</v>
      </c>
      <c r="E300" s="155">
        <f t="shared" si="20"/>
        <v>35</v>
      </c>
      <c r="F300" s="155">
        <f t="shared" si="20"/>
        <v>61</v>
      </c>
      <c r="G300" s="155">
        <f t="shared" si="20"/>
        <v>26</v>
      </c>
      <c r="H300" s="155">
        <f t="shared" si="20"/>
        <v>25</v>
      </c>
      <c r="I300" s="155">
        <f t="shared" si="20"/>
        <v>46</v>
      </c>
      <c r="J300" s="156">
        <f t="shared" si="20"/>
        <v>61</v>
      </c>
      <c r="K300" s="157">
        <f t="shared" si="20"/>
        <v>40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si="20"/>
        <v>25</v>
      </c>
      <c r="E301" s="167">
        <f t="shared" si="20"/>
        <v>37</v>
      </c>
      <c r="F301" s="167">
        <f t="shared" si="20"/>
        <v>51</v>
      </c>
      <c r="G301" s="167">
        <f t="shared" si="20"/>
        <v>4</v>
      </c>
      <c r="H301" s="167">
        <f t="shared" si="20"/>
        <v>34</v>
      </c>
      <c r="I301" s="167">
        <f t="shared" si="20"/>
        <v>19</v>
      </c>
      <c r="J301" s="168">
        <f t="shared" si="20"/>
        <v>47</v>
      </c>
      <c r="K301" s="169">
        <f t="shared" si="20"/>
        <v>38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si="20"/>
        <v>31</v>
      </c>
      <c r="E302" s="155">
        <f t="shared" si="20"/>
        <v>31</v>
      </c>
      <c r="F302" s="155">
        <f t="shared" si="20"/>
        <v>39</v>
      </c>
      <c r="G302" s="155">
        <f t="shared" si="20"/>
        <v>20</v>
      </c>
      <c r="H302" s="155">
        <f t="shared" si="20"/>
        <v>27</v>
      </c>
      <c r="I302" s="155">
        <f t="shared" si="20"/>
        <v>13</v>
      </c>
      <c r="J302" s="156">
        <f t="shared" si="20"/>
        <v>16</v>
      </c>
      <c r="K302" s="157">
        <f t="shared" si="20"/>
        <v>42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si="20"/>
        <v>29</v>
      </c>
      <c r="E303" s="155">
        <f t="shared" si="20"/>
        <v>32</v>
      </c>
      <c r="F303" s="155">
        <f t="shared" si="20"/>
        <v>31</v>
      </c>
      <c r="G303" s="155">
        <f t="shared" si="20"/>
        <v>36</v>
      </c>
      <c r="H303" s="155">
        <f t="shared" si="20"/>
        <v>20</v>
      </c>
      <c r="I303" s="155">
        <f t="shared" si="20"/>
        <v>56</v>
      </c>
      <c r="J303" s="156">
        <f t="shared" si="20"/>
        <v>46</v>
      </c>
      <c r="K303" s="157">
        <f t="shared" si="20"/>
        <v>10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si="20"/>
        <v>22</v>
      </c>
      <c r="E304" s="174">
        <f t="shared" si="20"/>
        <v>19</v>
      </c>
      <c r="F304" s="174">
        <f t="shared" si="20"/>
        <v>34</v>
      </c>
      <c r="G304" s="174">
        <f t="shared" si="20"/>
        <v>31</v>
      </c>
      <c r="H304" s="174">
        <f t="shared" si="20"/>
        <v>36</v>
      </c>
      <c r="I304" s="174">
        <f t="shared" si="20"/>
        <v>40</v>
      </c>
      <c r="J304" s="175">
        <f t="shared" si="20"/>
        <v>35</v>
      </c>
      <c r="K304" s="176">
        <f t="shared" si="20"/>
        <v>43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si="20"/>
        <v>1</v>
      </c>
      <c r="E305" s="155">
        <f t="shared" si="20"/>
        <v>22</v>
      </c>
      <c r="F305" s="155">
        <f t="shared" si="20"/>
        <v>60</v>
      </c>
      <c r="G305" s="155">
        <f t="shared" si="20"/>
        <v>14</v>
      </c>
      <c r="H305" s="155">
        <f t="shared" si="20"/>
        <v>54</v>
      </c>
      <c r="I305" s="155">
        <f t="shared" si="20"/>
        <v>63</v>
      </c>
      <c r="J305" s="156">
        <f t="shared" si="20"/>
        <v>60</v>
      </c>
      <c r="K305" s="157">
        <f t="shared" si="20"/>
        <v>20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si="20"/>
        <v>26</v>
      </c>
      <c r="E306" s="155">
        <f t="shared" si="20"/>
        <v>46</v>
      </c>
      <c r="F306" s="155">
        <f t="shared" si="20"/>
        <v>32</v>
      </c>
      <c r="G306" s="155">
        <f t="shared" si="20"/>
        <v>12</v>
      </c>
      <c r="H306" s="155">
        <f t="shared" si="20"/>
        <v>12</v>
      </c>
      <c r="I306" s="155">
        <f t="shared" si="20"/>
        <v>22</v>
      </c>
      <c r="J306" s="156">
        <f t="shared" si="20"/>
        <v>40</v>
      </c>
      <c r="K306" s="157">
        <f t="shared" si="20"/>
        <v>62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si="20"/>
        <v>24</v>
      </c>
      <c r="E307" s="155">
        <f t="shared" si="20"/>
        <v>39</v>
      </c>
      <c r="F307" s="155">
        <f t="shared" si="20"/>
        <v>54</v>
      </c>
      <c r="G307" s="155">
        <f t="shared" si="20"/>
        <v>8</v>
      </c>
      <c r="H307" s="155">
        <f t="shared" si="20"/>
        <v>53</v>
      </c>
      <c r="I307" s="155">
        <f t="shared" si="20"/>
        <v>23</v>
      </c>
      <c r="J307" s="156">
        <f t="shared" si="20"/>
        <v>55</v>
      </c>
      <c r="K307" s="157">
        <f t="shared" si="20"/>
        <v>11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si="20"/>
        <v>28</v>
      </c>
      <c r="E308" s="181">
        <f t="shared" si="20"/>
        <v>14</v>
      </c>
      <c r="F308" s="181">
        <f t="shared" si="20"/>
        <v>25</v>
      </c>
      <c r="G308" s="181">
        <f t="shared" si="20"/>
        <v>24</v>
      </c>
      <c r="H308" s="181">
        <f t="shared" si="20"/>
        <v>44</v>
      </c>
      <c r="I308" s="181">
        <f t="shared" si="20"/>
        <v>52</v>
      </c>
      <c r="J308" s="182">
        <f t="shared" si="20"/>
        <v>3</v>
      </c>
      <c r="K308" s="183">
        <f t="shared" si="20"/>
        <v>50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24" si="21">RANK(D241,D$208:D$270)</f>
        <v>30</v>
      </c>
      <c r="E309" s="155">
        <f t="shared" si="21"/>
        <v>27</v>
      </c>
      <c r="F309" s="155">
        <f t="shared" si="21"/>
        <v>35</v>
      </c>
      <c r="G309" s="155">
        <f t="shared" si="21"/>
        <v>19</v>
      </c>
      <c r="H309" s="155">
        <f t="shared" si="21"/>
        <v>45</v>
      </c>
      <c r="I309" s="155">
        <f t="shared" si="21"/>
        <v>18</v>
      </c>
      <c r="J309" s="156">
        <f t="shared" si="21"/>
        <v>10</v>
      </c>
      <c r="K309" s="157">
        <f t="shared" si="21"/>
        <v>44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si="21"/>
        <v>49</v>
      </c>
      <c r="E310" s="155">
        <f t="shared" si="21"/>
        <v>40</v>
      </c>
      <c r="F310" s="155">
        <f t="shared" si="21"/>
        <v>22</v>
      </c>
      <c r="G310" s="155">
        <f t="shared" si="21"/>
        <v>6</v>
      </c>
      <c r="H310" s="155">
        <f t="shared" si="21"/>
        <v>50</v>
      </c>
      <c r="I310" s="155">
        <f t="shared" si="21"/>
        <v>35</v>
      </c>
      <c r="J310" s="156">
        <f t="shared" si="21"/>
        <v>18</v>
      </c>
      <c r="K310" s="157">
        <f t="shared" si="21"/>
        <v>8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si="21"/>
        <v>16</v>
      </c>
      <c r="E311" s="181">
        <f t="shared" si="21"/>
        <v>16</v>
      </c>
      <c r="F311" s="181">
        <f t="shared" si="21"/>
        <v>43</v>
      </c>
      <c r="G311" s="181">
        <f t="shared" si="21"/>
        <v>30</v>
      </c>
      <c r="H311" s="181">
        <f t="shared" si="21"/>
        <v>35</v>
      </c>
      <c r="I311" s="181">
        <f t="shared" si="21"/>
        <v>50</v>
      </c>
      <c r="J311" s="182">
        <f t="shared" si="21"/>
        <v>20</v>
      </c>
      <c r="K311" s="183">
        <f t="shared" si="21"/>
        <v>22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si="21"/>
        <v>32</v>
      </c>
      <c r="E312" s="181">
        <f t="shared" si="21"/>
        <v>28</v>
      </c>
      <c r="F312" s="181">
        <f t="shared" si="21"/>
        <v>45</v>
      </c>
      <c r="G312" s="181">
        <f t="shared" si="21"/>
        <v>33</v>
      </c>
      <c r="H312" s="181">
        <f t="shared" si="21"/>
        <v>38</v>
      </c>
      <c r="I312" s="181">
        <f t="shared" si="21"/>
        <v>12</v>
      </c>
      <c r="J312" s="182">
        <f t="shared" si="21"/>
        <v>34</v>
      </c>
      <c r="K312" s="183">
        <f t="shared" si="21"/>
        <v>13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si="21"/>
        <v>27</v>
      </c>
      <c r="E313" s="155">
        <f t="shared" si="21"/>
        <v>26</v>
      </c>
      <c r="F313" s="155">
        <f t="shared" si="21"/>
        <v>42</v>
      </c>
      <c r="G313" s="155">
        <f t="shared" si="21"/>
        <v>18</v>
      </c>
      <c r="H313" s="155">
        <f t="shared" si="21"/>
        <v>13</v>
      </c>
      <c r="I313" s="155">
        <f t="shared" si="21"/>
        <v>38</v>
      </c>
      <c r="J313" s="156">
        <f t="shared" si="21"/>
        <v>27</v>
      </c>
      <c r="K313" s="157">
        <f t="shared" si="21"/>
        <v>29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si="21"/>
        <v>43</v>
      </c>
      <c r="E314" s="155">
        <f t="shared" si="21"/>
        <v>56</v>
      </c>
      <c r="F314" s="155">
        <f t="shared" si="21"/>
        <v>33</v>
      </c>
      <c r="G314" s="155">
        <f t="shared" si="21"/>
        <v>22</v>
      </c>
      <c r="H314" s="155">
        <f t="shared" si="21"/>
        <v>47</v>
      </c>
      <c r="I314" s="155">
        <f t="shared" si="21"/>
        <v>6</v>
      </c>
      <c r="J314" s="156">
        <f t="shared" si="21"/>
        <v>36</v>
      </c>
      <c r="K314" s="157">
        <f t="shared" si="21"/>
        <v>17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si="21"/>
        <v>13</v>
      </c>
      <c r="E315" s="188">
        <f t="shared" si="21"/>
        <v>13</v>
      </c>
      <c r="F315" s="188">
        <f t="shared" si="21"/>
        <v>37</v>
      </c>
      <c r="G315" s="188">
        <f t="shared" si="21"/>
        <v>38</v>
      </c>
      <c r="H315" s="188">
        <f t="shared" si="21"/>
        <v>41</v>
      </c>
      <c r="I315" s="188">
        <f t="shared" si="21"/>
        <v>26</v>
      </c>
      <c r="J315" s="189">
        <f t="shared" si="21"/>
        <v>5</v>
      </c>
      <c r="K315" s="190">
        <f t="shared" si="21"/>
        <v>56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si="21"/>
        <v>9</v>
      </c>
      <c r="E316" s="195">
        <f t="shared" si="21"/>
        <v>1</v>
      </c>
      <c r="F316" s="195">
        <f t="shared" si="21"/>
        <v>41</v>
      </c>
      <c r="G316" s="195">
        <f t="shared" si="21"/>
        <v>45</v>
      </c>
      <c r="H316" s="195">
        <f t="shared" si="21"/>
        <v>5</v>
      </c>
      <c r="I316" s="195">
        <f t="shared" si="21"/>
        <v>29</v>
      </c>
      <c r="J316" s="196">
        <f t="shared" si="21"/>
        <v>9</v>
      </c>
      <c r="K316" s="197">
        <f t="shared" si="21"/>
        <v>61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si="21"/>
        <v>3</v>
      </c>
      <c r="E317" s="155">
        <f t="shared" si="21"/>
        <v>8</v>
      </c>
      <c r="F317" s="155">
        <f t="shared" si="21"/>
        <v>62</v>
      </c>
      <c r="G317" s="155">
        <f t="shared" si="21"/>
        <v>57</v>
      </c>
      <c r="H317" s="155">
        <f t="shared" si="21"/>
        <v>58</v>
      </c>
      <c r="I317" s="155">
        <f t="shared" si="21"/>
        <v>5</v>
      </c>
      <c r="J317" s="156">
        <f t="shared" si="21"/>
        <v>61</v>
      </c>
      <c r="K317" s="157">
        <f t="shared" si="21"/>
        <v>34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si="21"/>
        <v>51</v>
      </c>
      <c r="E318" s="155">
        <f t="shared" si="21"/>
        <v>4</v>
      </c>
      <c r="F318" s="155">
        <f t="shared" si="21"/>
        <v>12</v>
      </c>
      <c r="G318" s="155">
        <f t="shared" si="21"/>
        <v>53</v>
      </c>
      <c r="H318" s="155">
        <f t="shared" si="21"/>
        <v>9</v>
      </c>
      <c r="I318" s="155">
        <f t="shared" si="21"/>
        <v>11</v>
      </c>
      <c r="J318" s="156">
        <f t="shared" si="21"/>
        <v>19</v>
      </c>
      <c r="K318" s="157">
        <f t="shared" si="21"/>
        <v>39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si="21"/>
        <v>56</v>
      </c>
      <c r="E319" s="155">
        <f t="shared" si="21"/>
        <v>53</v>
      </c>
      <c r="F319" s="155">
        <f t="shared" si="21"/>
        <v>7</v>
      </c>
      <c r="G319" s="155">
        <f t="shared" si="21"/>
        <v>51</v>
      </c>
      <c r="H319" s="155">
        <f t="shared" si="21"/>
        <v>42</v>
      </c>
      <c r="I319" s="155">
        <f t="shared" si="21"/>
        <v>55</v>
      </c>
      <c r="J319" s="156">
        <f t="shared" si="21"/>
        <v>21</v>
      </c>
      <c r="K319" s="157">
        <f t="shared" si="21"/>
        <v>16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si="21"/>
        <v>11</v>
      </c>
      <c r="E320" s="155">
        <f t="shared" si="21"/>
        <v>10</v>
      </c>
      <c r="F320" s="155">
        <f t="shared" si="21"/>
        <v>47</v>
      </c>
      <c r="G320" s="155">
        <f t="shared" si="21"/>
        <v>44</v>
      </c>
      <c r="H320" s="155">
        <f t="shared" si="21"/>
        <v>26</v>
      </c>
      <c r="I320" s="155">
        <f t="shared" si="21"/>
        <v>51</v>
      </c>
      <c r="J320" s="156">
        <f t="shared" si="21"/>
        <v>30</v>
      </c>
      <c r="K320" s="157">
        <f t="shared" si="21"/>
        <v>14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si="21"/>
        <v>36</v>
      </c>
      <c r="E321" s="155">
        <f t="shared" si="21"/>
        <v>34</v>
      </c>
      <c r="F321" s="155">
        <f t="shared" si="21"/>
        <v>28</v>
      </c>
      <c r="G321" s="155">
        <f t="shared" si="21"/>
        <v>52</v>
      </c>
      <c r="H321" s="155">
        <f t="shared" si="21"/>
        <v>1</v>
      </c>
      <c r="I321" s="155">
        <f t="shared" si="21"/>
        <v>24</v>
      </c>
      <c r="J321" s="156">
        <f t="shared" si="21"/>
        <v>11</v>
      </c>
      <c r="K321" s="157">
        <f t="shared" si="21"/>
        <v>19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si="21"/>
        <v>34</v>
      </c>
      <c r="E322" s="155">
        <f t="shared" si="21"/>
        <v>9</v>
      </c>
      <c r="F322" s="155">
        <f t="shared" si="21"/>
        <v>15</v>
      </c>
      <c r="G322" s="155">
        <f t="shared" si="21"/>
        <v>46</v>
      </c>
      <c r="H322" s="155">
        <f t="shared" si="21"/>
        <v>3</v>
      </c>
      <c r="I322" s="155">
        <f t="shared" si="21"/>
        <v>39</v>
      </c>
      <c r="J322" s="156">
        <f t="shared" si="21"/>
        <v>1</v>
      </c>
      <c r="K322" s="157">
        <f t="shared" si="21"/>
        <v>63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si="21"/>
        <v>18</v>
      </c>
      <c r="E323" s="155">
        <f t="shared" si="21"/>
        <v>6</v>
      </c>
      <c r="F323" s="155">
        <f t="shared" si="21"/>
        <v>19</v>
      </c>
      <c r="G323" s="155">
        <f t="shared" si="21"/>
        <v>59</v>
      </c>
      <c r="H323" s="155">
        <f t="shared" si="21"/>
        <v>43</v>
      </c>
      <c r="I323" s="155">
        <f t="shared" si="21"/>
        <v>49</v>
      </c>
      <c r="J323" s="156">
        <f t="shared" si="21"/>
        <v>2</v>
      </c>
      <c r="K323" s="157">
        <f t="shared" si="21"/>
        <v>46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si="21"/>
        <v>37</v>
      </c>
      <c r="E324" s="155">
        <f t="shared" si="21"/>
        <v>41</v>
      </c>
      <c r="F324" s="155">
        <f t="shared" si="21"/>
        <v>14</v>
      </c>
      <c r="G324" s="155">
        <f t="shared" si="21"/>
        <v>56</v>
      </c>
      <c r="H324" s="155">
        <f t="shared" si="21"/>
        <v>32</v>
      </c>
      <c r="I324" s="155">
        <f t="shared" si="21"/>
        <v>60</v>
      </c>
      <c r="J324" s="156">
        <f t="shared" si="21"/>
        <v>26</v>
      </c>
      <c r="K324" s="157">
        <f t="shared" si="21"/>
        <v>12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38" si="22">RANK(D257,D$208:D$270)</f>
        <v>50</v>
      </c>
      <c r="E325" s="155">
        <f t="shared" si="22"/>
        <v>52</v>
      </c>
      <c r="F325" s="155">
        <f t="shared" si="22"/>
        <v>9</v>
      </c>
      <c r="G325" s="155">
        <f t="shared" si="22"/>
        <v>47</v>
      </c>
      <c r="H325" s="155">
        <f t="shared" si="22"/>
        <v>57</v>
      </c>
      <c r="I325" s="155">
        <f t="shared" si="22"/>
        <v>7</v>
      </c>
      <c r="J325" s="156">
        <f t="shared" si="22"/>
        <v>15</v>
      </c>
      <c r="K325" s="157">
        <f t="shared" si="22"/>
        <v>60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si="22"/>
        <v>61</v>
      </c>
      <c r="E326" s="155">
        <f t="shared" si="22"/>
        <v>59</v>
      </c>
      <c r="F326" s="155">
        <f t="shared" si="22"/>
        <v>5</v>
      </c>
      <c r="G326" s="155">
        <f t="shared" si="22"/>
        <v>61</v>
      </c>
      <c r="H326" s="155">
        <f t="shared" si="22"/>
        <v>19</v>
      </c>
      <c r="I326" s="155">
        <f t="shared" si="22"/>
        <v>21</v>
      </c>
      <c r="J326" s="156">
        <f t="shared" si="22"/>
        <v>38</v>
      </c>
      <c r="K326" s="157">
        <f t="shared" si="22"/>
        <v>25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si="22"/>
        <v>55</v>
      </c>
      <c r="E327" s="155">
        <f t="shared" si="22"/>
        <v>57</v>
      </c>
      <c r="F327" s="155">
        <f t="shared" si="22"/>
        <v>6</v>
      </c>
      <c r="G327" s="155">
        <f t="shared" si="22"/>
        <v>35</v>
      </c>
      <c r="H327" s="155">
        <f t="shared" si="22"/>
        <v>60</v>
      </c>
      <c r="I327" s="155">
        <f t="shared" si="22"/>
        <v>28</v>
      </c>
      <c r="J327" s="156">
        <f t="shared" si="22"/>
        <v>29</v>
      </c>
      <c r="K327" s="157">
        <f t="shared" si="22"/>
        <v>53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si="22"/>
        <v>57</v>
      </c>
      <c r="E328" s="155">
        <f t="shared" si="22"/>
        <v>49</v>
      </c>
      <c r="F328" s="155">
        <f t="shared" si="22"/>
        <v>3</v>
      </c>
      <c r="G328" s="155">
        <f t="shared" si="22"/>
        <v>58</v>
      </c>
      <c r="H328" s="155">
        <f t="shared" si="22"/>
        <v>21</v>
      </c>
      <c r="I328" s="155">
        <f t="shared" si="22"/>
        <v>58</v>
      </c>
      <c r="J328" s="156">
        <f t="shared" si="22"/>
        <v>39</v>
      </c>
      <c r="K328" s="157">
        <f t="shared" si="22"/>
        <v>54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si="22"/>
        <v>58</v>
      </c>
      <c r="E329" s="155">
        <f t="shared" si="22"/>
        <v>58</v>
      </c>
      <c r="F329" s="155">
        <f t="shared" si="22"/>
        <v>4</v>
      </c>
      <c r="G329" s="155">
        <f t="shared" si="22"/>
        <v>55</v>
      </c>
      <c r="H329" s="155">
        <f t="shared" si="22"/>
        <v>4</v>
      </c>
      <c r="I329" s="155">
        <f t="shared" si="22"/>
        <v>42</v>
      </c>
      <c r="J329" s="156">
        <f t="shared" si="22"/>
        <v>37</v>
      </c>
      <c r="K329" s="157">
        <f t="shared" si="22"/>
        <v>55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si="22"/>
        <v>62</v>
      </c>
      <c r="E330" s="155">
        <f t="shared" si="22"/>
        <v>62</v>
      </c>
      <c r="F330" s="155">
        <f t="shared" si="22"/>
        <v>2</v>
      </c>
      <c r="G330" s="155">
        <f t="shared" si="22"/>
        <v>60</v>
      </c>
      <c r="H330" s="155">
        <f t="shared" si="22"/>
        <v>56</v>
      </c>
      <c r="I330" s="155">
        <f t="shared" si="22"/>
        <v>9</v>
      </c>
      <c r="J330" s="156">
        <f t="shared" si="22"/>
        <v>49</v>
      </c>
      <c r="K330" s="157">
        <f t="shared" si="22"/>
        <v>31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si="22"/>
        <v>63</v>
      </c>
      <c r="E331" s="155">
        <f t="shared" si="22"/>
        <v>63</v>
      </c>
      <c r="F331" s="155">
        <f t="shared" si="22"/>
        <v>1</v>
      </c>
      <c r="G331" s="155">
        <f t="shared" si="22"/>
        <v>63</v>
      </c>
      <c r="H331" s="155">
        <f t="shared" si="22"/>
        <v>63</v>
      </c>
      <c r="I331" s="155">
        <f t="shared" si="22"/>
        <v>4</v>
      </c>
      <c r="J331" s="156">
        <f t="shared" si="22"/>
        <v>52</v>
      </c>
      <c r="K331" s="157">
        <f t="shared" si="22"/>
        <v>24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si="22"/>
        <v>54</v>
      </c>
      <c r="E332" s="155">
        <f t="shared" si="22"/>
        <v>55</v>
      </c>
      <c r="F332" s="155">
        <f t="shared" si="22"/>
        <v>18</v>
      </c>
      <c r="G332" s="155">
        <f t="shared" si="22"/>
        <v>43</v>
      </c>
      <c r="H332" s="155">
        <f t="shared" si="22"/>
        <v>8</v>
      </c>
      <c r="I332" s="155">
        <f t="shared" si="22"/>
        <v>54</v>
      </c>
      <c r="J332" s="156">
        <f t="shared" si="22"/>
        <v>7</v>
      </c>
      <c r="K332" s="157">
        <f t="shared" si="22"/>
        <v>2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si="22"/>
        <v>60</v>
      </c>
      <c r="E333" s="155">
        <f t="shared" si="22"/>
        <v>60</v>
      </c>
      <c r="F333" s="155">
        <f t="shared" si="22"/>
        <v>8</v>
      </c>
      <c r="G333" s="155">
        <f t="shared" si="22"/>
        <v>62</v>
      </c>
      <c r="H333" s="155">
        <f t="shared" si="22"/>
        <v>62</v>
      </c>
      <c r="I333" s="155">
        <f t="shared" si="22"/>
        <v>1</v>
      </c>
      <c r="J333" s="156">
        <f t="shared" si="22"/>
        <v>48</v>
      </c>
      <c r="K333" s="157">
        <f t="shared" si="22"/>
        <v>33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si="22"/>
        <v>42</v>
      </c>
      <c r="E334" s="155">
        <f t="shared" si="22"/>
        <v>23</v>
      </c>
      <c r="F334" s="155">
        <f t="shared" si="22"/>
        <v>26</v>
      </c>
      <c r="G334" s="155">
        <f t="shared" si="22"/>
        <v>42</v>
      </c>
      <c r="H334" s="155">
        <f t="shared" si="22"/>
        <v>2</v>
      </c>
      <c r="I334" s="155">
        <f t="shared" si="22"/>
        <v>41</v>
      </c>
      <c r="J334" s="156">
        <f t="shared" si="22"/>
        <v>28</v>
      </c>
      <c r="K334" s="157">
        <f t="shared" si="22"/>
        <v>5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si="22"/>
        <v>35</v>
      </c>
      <c r="E335" s="155">
        <f t="shared" si="22"/>
        <v>38</v>
      </c>
      <c r="F335" s="155">
        <f t="shared" si="22"/>
        <v>36</v>
      </c>
      <c r="G335" s="155">
        <f t="shared" si="22"/>
        <v>34</v>
      </c>
      <c r="H335" s="155">
        <f t="shared" si="22"/>
        <v>6</v>
      </c>
      <c r="I335" s="155">
        <f t="shared" si="22"/>
        <v>10</v>
      </c>
      <c r="J335" s="156">
        <f t="shared" si="22"/>
        <v>44</v>
      </c>
      <c r="K335" s="157">
        <f t="shared" si="22"/>
        <v>36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si="22"/>
        <v>47</v>
      </c>
      <c r="E336" s="155">
        <f t="shared" si="22"/>
        <v>33</v>
      </c>
      <c r="F336" s="155">
        <f t="shared" si="22"/>
        <v>11</v>
      </c>
      <c r="G336" s="155">
        <f t="shared" si="22"/>
        <v>54</v>
      </c>
      <c r="H336" s="155">
        <f t="shared" si="22"/>
        <v>33</v>
      </c>
      <c r="I336" s="155">
        <f t="shared" si="22"/>
        <v>53</v>
      </c>
      <c r="J336" s="156">
        <f t="shared" si="22"/>
        <v>17</v>
      </c>
      <c r="K336" s="157">
        <f t="shared" si="22"/>
        <v>4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si="22"/>
        <v>33</v>
      </c>
      <c r="E337" s="155">
        <f t="shared" si="22"/>
        <v>5</v>
      </c>
      <c r="F337" s="155">
        <f t="shared" si="22"/>
        <v>23</v>
      </c>
      <c r="G337" s="155">
        <f t="shared" si="22"/>
        <v>49</v>
      </c>
      <c r="H337" s="155">
        <f t="shared" si="22"/>
        <v>29</v>
      </c>
      <c r="I337" s="155">
        <f t="shared" si="22"/>
        <v>47</v>
      </c>
      <c r="J337" s="156">
        <f t="shared" si="22"/>
        <v>8</v>
      </c>
      <c r="K337" s="157">
        <f t="shared" si="22"/>
        <v>9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si="22"/>
        <v>52</v>
      </c>
      <c r="E338" s="202">
        <f t="shared" si="22"/>
        <v>20</v>
      </c>
      <c r="F338" s="202">
        <f t="shared" si="22"/>
        <v>13</v>
      </c>
      <c r="G338" s="202">
        <f t="shared" si="22"/>
        <v>50</v>
      </c>
      <c r="H338" s="202">
        <f t="shared" si="22"/>
        <v>17</v>
      </c>
      <c r="I338" s="202">
        <f t="shared" si="22"/>
        <v>20</v>
      </c>
      <c r="J338" s="203">
        <f t="shared" si="22"/>
        <v>13</v>
      </c>
      <c r="K338" s="204">
        <f t="shared" si="22"/>
        <v>21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339"/>
  <sheetViews>
    <sheetView topLeftCell="A28" zoomScaleNormal="100" workbookViewId="0">
      <selection activeCell="B1" sqref="B1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25" style="1" bestFit="1" customWidth="1"/>
    <col min="4" max="4" width="11.5" style="1" bestFit="1" customWidth="1"/>
    <col min="5" max="9" width="10.125" style="1" bestFit="1" customWidth="1"/>
    <col min="10" max="10" width="9.125" style="22" customWidth="1"/>
    <col min="11" max="11" width="10.125" style="1" bestFit="1" customWidth="1"/>
    <col min="12" max="12" width="11.5" style="1" bestFit="1" customWidth="1"/>
    <col min="13" max="13" width="8.375" style="2" bestFit="1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119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225902310</v>
      </c>
      <c r="E4" s="50">
        <v>20770695</v>
      </c>
      <c r="F4" s="50">
        <v>6275602</v>
      </c>
      <c r="G4" s="50">
        <v>76342631</v>
      </c>
      <c r="H4" s="50">
        <v>18256331</v>
      </c>
      <c r="I4" s="50">
        <v>43021634</v>
      </c>
      <c r="J4" s="51">
        <v>12946934</v>
      </c>
      <c r="K4" s="52">
        <f>+L4-SUM(D4:I4)</f>
        <v>69722288</v>
      </c>
      <c r="L4" s="53">
        <v>460291491</v>
      </c>
      <c r="M4" s="54">
        <v>1270476</v>
      </c>
    </row>
    <row r="5" spans="2:13" x14ac:dyDescent="0.15">
      <c r="B5" s="5" t="s">
        <v>6</v>
      </c>
      <c r="C5" s="29" t="s">
        <v>7</v>
      </c>
      <c r="D5" s="26">
        <v>55571640</v>
      </c>
      <c r="E5" s="6">
        <v>5741623</v>
      </c>
      <c r="F5" s="6">
        <v>2291569</v>
      </c>
      <c r="G5" s="6">
        <v>16265108</v>
      </c>
      <c r="H5" s="6">
        <v>6036466</v>
      </c>
      <c r="I5" s="6">
        <v>8493000</v>
      </c>
      <c r="J5" s="23">
        <v>3103700</v>
      </c>
      <c r="K5" s="13">
        <f t="shared" ref="K5:K67" si="0">+L5-SUM(D5:I5)</f>
        <v>15316946</v>
      </c>
      <c r="L5" s="19">
        <v>109716352</v>
      </c>
      <c r="M5" s="16">
        <v>350223</v>
      </c>
    </row>
    <row r="6" spans="2:13" x14ac:dyDescent="0.15">
      <c r="B6" s="5" t="s">
        <v>8</v>
      </c>
      <c r="C6" s="29" t="s">
        <v>9</v>
      </c>
      <c r="D6" s="26">
        <v>29763144</v>
      </c>
      <c r="E6" s="6">
        <v>3529066</v>
      </c>
      <c r="F6" s="6">
        <v>6064174</v>
      </c>
      <c r="G6" s="6">
        <v>10072099</v>
      </c>
      <c r="H6" s="6">
        <v>4282399</v>
      </c>
      <c r="I6" s="6">
        <v>3829500</v>
      </c>
      <c r="J6" s="23">
        <v>1000000</v>
      </c>
      <c r="K6" s="13">
        <f t="shared" si="0"/>
        <v>11079183</v>
      </c>
      <c r="L6" s="19">
        <v>68619565</v>
      </c>
      <c r="M6" s="16">
        <v>200700</v>
      </c>
    </row>
    <row r="7" spans="2:13" x14ac:dyDescent="0.15">
      <c r="B7" s="5" t="s">
        <v>10</v>
      </c>
      <c r="C7" s="29" t="s">
        <v>11</v>
      </c>
      <c r="D7" s="26">
        <v>91795624</v>
      </c>
      <c r="E7" s="6">
        <v>8945157</v>
      </c>
      <c r="F7" s="6">
        <v>5003164</v>
      </c>
      <c r="G7" s="6">
        <v>34697288</v>
      </c>
      <c r="H7" s="6">
        <v>9975147</v>
      </c>
      <c r="I7" s="6">
        <v>10976331</v>
      </c>
      <c r="J7" s="23">
        <v>5280931</v>
      </c>
      <c r="K7" s="13">
        <f t="shared" si="0"/>
        <v>31800147</v>
      </c>
      <c r="L7" s="19">
        <v>193192858</v>
      </c>
      <c r="M7" s="16">
        <v>592684</v>
      </c>
    </row>
    <row r="8" spans="2:13" x14ac:dyDescent="0.15">
      <c r="B8" s="5" t="s">
        <v>12</v>
      </c>
      <c r="C8" s="29" t="s">
        <v>13</v>
      </c>
      <c r="D8" s="26">
        <v>10312697</v>
      </c>
      <c r="E8" s="6">
        <v>1438036</v>
      </c>
      <c r="F8" s="6">
        <v>4849923</v>
      </c>
      <c r="G8" s="6">
        <v>3706262</v>
      </c>
      <c r="H8" s="6">
        <v>1655111</v>
      </c>
      <c r="I8" s="6">
        <v>2694231</v>
      </c>
      <c r="J8" s="23">
        <v>1449631</v>
      </c>
      <c r="K8" s="13">
        <f t="shared" si="0"/>
        <v>3202722</v>
      </c>
      <c r="L8" s="19">
        <v>27858982</v>
      </c>
      <c r="M8" s="16">
        <v>83585</v>
      </c>
    </row>
    <row r="9" spans="2:13" x14ac:dyDescent="0.15">
      <c r="B9" s="5" t="s">
        <v>14</v>
      </c>
      <c r="C9" s="29" t="s">
        <v>15</v>
      </c>
      <c r="D9" s="26">
        <v>8700858</v>
      </c>
      <c r="E9" s="6">
        <v>1142598</v>
      </c>
      <c r="F9" s="6">
        <v>7666928</v>
      </c>
      <c r="G9" s="6">
        <v>3449076</v>
      </c>
      <c r="H9" s="6">
        <v>1954377</v>
      </c>
      <c r="I9" s="6">
        <v>2293400</v>
      </c>
      <c r="J9" s="23">
        <v>1100000</v>
      </c>
      <c r="K9" s="13">
        <f t="shared" si="0"/>
        <v>5596733</v>
      </c>
      <c r="L9" s="19">
        <v>30803970</v>
      </c>
      <c r="M9" s="16">
        <v>65311</v>
      </c>
    </row>
    <row r="10" spans="2:13" x14ac:dyDescent="0.15">
      <c r="B10" s="5" t="s">
        <v>16</v>
      </c>
      <c r="C10" s="29" t="s">
        <v>17</v>
      </c>
      <c r="D10" s="26">
        <v>52092781</v>
      </c>
      <c r="E10" s="6">
        <v>5386017</v>
      </c>
      <c r="F10" s="6">
        <v>1949790</v>
      </c>
      <c r="G10" s="6">
        <v>17236646</v>
      </c>
      <c r="H10" s="6">
        <v>5876172</v>
      </c>
      <c r="I10" s="6">
        <v>5859100</v>
      </c>
      <c r="J10" s="23">
        <v>3322000</v>
      </c>
      <c r="K10" s="13">
        <f t="shared" si="0"/>
        <v>14165375</v>
      </c>
      <c r="L10" s="19">
        <v>102565881</v>
      </c>
      <c r="M10" s="16">
        <v>343390</v>
      </c>
    </row>
    <row r="11" spans="2:13" x14ac:dyDescent="0.15">
      <c r="B11" s="5" t="s">
        <v>18</v>
      </c>
      <c r="C11" s="29" t="s">
        <v>19</v>
      </c>
      <c r="D11" s="26">
        <v>12015877</v>
      </c>
      <c r="E11" s="6">
        <v>1336122</v>
      </c>
      <c r="F11" s="6">
        <v>3511543</v>
      </c>
      <c r="G11" s="6">
        <v>4158178</v>
      </c>
      <c r="H11" s="6">
        <v>1411343</v>
      </c>
      <c r="I11" s="6">
        <v>3116033</v>
      </c>
      <c r="J11" s="23">
        <v>1370933</v>
      </c>
      <c r="K11" s="13">
        <f t="shared" si="0"/>
        <v>3812126</v>
      </c>
      <c r="L11" s="19">
        <v>29361222</v>
      </c>
      <c r="M11" s="16">
        <v>80513</v>
      </c>
    </row>
    <row r="12" spans="2:13" x14ac:dyDescent="0.15">
      <c r="B12" s="5" t="s">
        <v>20</v>
      </c>
      <c r="C12" s="29" t="s">
        <v>21</v>
      </c>
      <c r="D12" s="26">
        <v>15057159</v>
      </c>
      <c r="E12" s="6">
        <v>1924578</v>
      </c>
      <c r="F12" s="6">
        <v>6787484</v>
      </c>
      <c r="G12" s="6">
        <v>4788925</v>
      </c>
      <c r="H12" s="6">
        <v>2661166</v>
      </c>
      <c r="I12" s="6">
        <v>2358046</v>
      </c>
      <c r="J12" s="23">
        <v>1883046</v>
      </c>
      <c r="K12" s="13">
        <f t="shared" si="0"/>
        <v>8245330</v>
      </c>
      <c r="L12" s="19">
        <v>41822688</v>
      </c>
      <c r="M12" s="16">
        <v>114289</v>
      </c>
    </row>
    <row r="13" spans="2:13" x14ac:dyDescent="0.15">
      <c r="B13" s="5" t="s">
        <v>22</v>
      </c>
      <c r="C13" s="29" t="s">
        <v>23</v>
      </c>
      <c r="D13" s="26">
        <v>11199949</v>
      </c>
      <c r="E13" s="6">
        <v>1395373</v>
      </c>
      <c r="F13" s="6">
        <v>4636545</v>
      </c>
      <c r="G13" s="6">
        <v>4069451</v>
      </c>
      <c r="H13" s="6">
        <v>3854368</v>
      </c>
      <c r="I13" s="6">
        <v>4867727</v>
      </c>
      <c r="J13" s="23">
        <v>1283627</v>
      </c>
      <c r="K13" s="13">
        <f t="shared" si="0"/>
        <v>5340733</v>
      </c>
      <c r="L13" s="19">
        <v>35364146</v>
      </c>
      <c r="M13" s="16">
        <v>78993</v>
      </c>
    </row>
    <row r="14" spans="2:13" x14ac:dyDescent="0.15">
      <c r="B14" s="5" t="s">
        <v>24</v>
      </c>
      <c r="C14" s="29" t="s">
        <v>25</v>
      </c>
      <c r="D14" s="26">
        <v>12383214</v>
      </c>
      <c r="E14" s="6">
        <v>1522810</v>
      </c>
      <c r="F14" s="6">
        <v>2238361</v>
      </c>
      <c r="G14" s="6">
        <v>4511147</v>
      </c>
      <c r="H14" s="6">
        <v>1937956</v>
      </c>
      <c r="I14" s="6">
        <v>2794939</v>
      </c>
      <c r="J14" s="23">
        <v>1326639</v>
      </c>
      <c r="K14" s="13">
        <f t="shared" si="0"/>
        <v>6480246</v>
      </c>
      <c r="L14" s="19">
        <v>31868673</v>
      </c>
      <c r="M14" s="16">
        <v>89574</v>
      </c>
    </row>
    <row r="15" spans="2:13" x14ac:dyDescent="0.15">
      <c r="B15" s="5" t="s">
        <v>26</v>
      </c>
      <c r="C15" s="29" t="s">
        <v>27</v>
      </c>
      <c r="D15" s="26">
        <v>27849711</v>
      </c>
      <c r="E15" s="6">
        <v>3598949</v>
      </c>
      <c r="F15" s="6">
        <v>8605905</v>
      </c>
      <c r="G15" s="6">
        <v>12499120</v>
      </c>
      <c r="H15" s="6">
        <v>4458568</v>
      </c>
      <c r="I15" s="6">
        <v>7900669</v>
      </c>
      <c r="J15" s="23">
        <v>3665169</v>
      </c>
      <c r="K15" s="13">
        <f t="shared" si="0"/>
        <v>9171718</v>
      </c>
      <c r="L15" s="19">
        <v>74084640</v>
      </c>
      <c r="M15" s="16">
        <v>236975</v>
      </c>
    </row>
    <row r="16" spans="2:13" x14ac:dyDescent="0.15">
      <c r="B16" s="5" t="s">
        <v>28</v>
      </c>
      <c r="C16" s="29" t="s">
        <v>29</v>
      </c>
      <c r="D16" s="26">
        <v>21277704</v>
      </c>
      <c r="E16" s="6">
        <v>2655080</v>
      </c>
      <c r="F16" s="6">
        <v>2350710</v>
      </c>
      <c r="G16" s="6">
        <v>6492023</v>
      </c>
      <c r="H16" s="6">
        <v>2511647</v>
      </c>
      <c r="I16" s="6">
        <v>3375830</v>
      </c>
      <c r="J16" s="23">
        <v>2034430</v>
      </c>
      <c r="K16" s="13">
        <f t="shared" si="0"/>
        <v>8026784</v>
      </c>
      <c r="L16" s="19">
        <v>46689778</v>
      </c>
      <c r="M16" s="16">
        <v>153738</v>
      </c>
    </row>
    <row r="17" spans="2:13" x14ac:dyDescent="0.15">
      <c r="B17" s="5" t="s">
        <v>30</v>
      </c>
      <c r="C17" s="29" t="s">
        <v>31</v>
      </c>
      <c r="D17" s="26">
        <v>7474588</v>
      </c>
      <c r="E17" s="6">
        <v>949522</v>
      </c>
      <c r="F17" s="6">
        <v>2092733</v>
      </c>
      <c r="G17" s="6">
        <v>2216436</v>
      </c>
      <c r="H17" s="6">
        <v>1193007</v>
      </c>
      <c r="I17" s="6">
        <v>1743308</v>
      </c>
      <c r="J17" s="23">
        <v>867808</v>
      </c>
      <c r="K17" s="13">
        <f t="shared" si="0"/>
        <v>3470564</v>
      </c>
      <c r="L17" s="19">
        <v>19140158</v>
      </c>
      <c r="M17" s="16">
        <v>55677</v>
      </c>
    </row>
    <row r="18" spans="2:13" x14ac:dyDescent="0.15">
      <c r="B18" s="69" t="s">
        <v>32</v>
      </c>
      <c r="C18" s="70" t="s">
        <v>33</v>
      </c>
      <c r="D18" s="71">
        <v>14593163</v>
      </c>
      <c r="E18" s="72">
        <v>1825334</v>
      </c>
      <c r="F18" s="72">
        <v>6242256</v>
      </c>
      <c r="G18" s="72">
        <v>4293048</v>
      </c>
      <c r="H18" s="72">
        <v>2144598</v>
      </c>
      <c r="I18" s="72">
        <v>4024415</v>
      </c>
      <c r="J18" s="73">
        <v>1975815</v>
      </c>
      <c r="K18" s="74">
        <f t="shared" si="0"/>
        <v>4988038</v>
      </c>
      <c r="L18" s="75">
        <v>38110852</v>
      </c>
      <c r="M18" s="76">
        <v>119192</v>
      </c>
    </row>
    <row r="19" spans="2:13" x14ac:dyDescent="0.15">
      <c r="B19" s="5" t="s">
        <v>34</v>
      </c>
      <c r="C19" s="29" t="s">
        <v>35</v>
      </c>
      <c r="D19" s="26">
        <v>18599188</v>
      </c>
      <c r="E19" s="6">
        <v>2412458</v>
      </c>
      <c r="F19" s="6">
        <v>8598898</v>
      </c>
      <c r="G19" s="6">
        <v>7122213</v>
      </c>
      <c r="H19" s="6">
        <v>6608641</v>
      </c>
      <c r="I19" s="6">
        <v>2743300</v>
      </c>
      <c r="J19" s="23">
        <v>1000000</v>
      </c>
      <c r="K19" s="13">
        <f t="shared" si="0"/>
        <v>10399615</v>
      </c>
      <c r="L19" s="19">
        <v>56484313</v>
      </c>
      <c r="M19" s="16">
        <v>145053</v>
      </c>
    </row>
    <row r="20" spans="2:13" x14ac:dyDescent="0.15">
      <c r="B20" s="69" t="s">
        <v>36</v>
      </c>
      <c r="C20" s="70" t="s">
        <v>37</v>
      </c>
      <c r="D20" s="71">
        <v>30130209</v>
      </c>
      <c r="E20" s="72">
        <v>3510620</v>
      </c>
      <c r="F20" s="72">
        <v>3057477</v>
      </c>
      <c r="G20" s="72">
        <v>9464196</v>
      </c>
      <c r="H20" s="72">
        <v>3892433</v>
      </c>
      <c r="I20" s="72">
        <v>5951700</v>
      </c>
      <c r="J20" s="73">
        <v>2692300</v>
      </c>
      <c r="K20" s="74">
        <f t="shared" si="0"/>
        <v>6958203</v>
      </c>
      <c r="L20" s="75">
        <v>62964838</v>
      </c>
      <c r="M20" s="76">
        <v>227890</v>
      </c>
    </row>
    <row r="21" spans="2:13" x14ac:dyDescent="0.15">
      <c r="B21" s="5" t="s">
        <v>38</v>
      </c>
      <c r="C21" s="29" t="s">
        <v>39</v>
      </c>
      <c r="D21" s="26">
        <v>35797104</v>
      </c>
      <c r="E21" s="6">
        <v>3772447</v>
      </c>
      <c r="F21" s="6">
        <v>3330446</v>
      </c>
      <c r="G21" s="6">
        <v>11703393</v>
      </c>
      <c r="H21" s="6">
        <v>4081061</v>
      </c>
      <c r="I21" s="6">
        <v>5670400</v>
      </c>
      <c r="J21" s="23">
        <v>3279400</v>
      </c>
      <c r="K21" s="13">
        <f t="shared" si="0"/>
        <v>9485833</v>
      </c>
      <c r="L21" s="19">
        <v>73840684</v>
      </c>
      <c r="M21" s="16">
        <v>245878</v>
      </c>
    </row>
    <row r="22" spans="2:13" x14ac:dyDescent="0.15">
      <c r="B22" s="5" t="s">
        <v>40</v>
      </c>
      <c r="C22" s="29" t="s">
        <v>41</v>
      </c>
      <c r="D22" s="26">
        <v>47132873</v>
      </c>
      <c r="E22" s="6">
        <v>5171071</v>
      </c>
      <c r="F22" s="6">
        <v>3759178</v>
      </c>
      <c r="G22" s="6">
        <v>15902262</v>
      </c>
      <c r="H22" s="6">
        <v>5312173</v>
      </c>
      <c r="I22" s="6">
        <v>8021600</v>
      </c>
      <c r="J22" s="23">
        <v>4384300</v>
      </c>
      <c r="K22" s="13">
        <f t="shared" si="0"/>
        <v>15182830</v>
      </c>
      <c r="L22" s="19">
        <v>100481987</v>
      </c>
      <c r="M22" s="16">
        <v>336565</v>
      </c>
    </row>
    <row r="23" spans="2:13" x14ac:dyDescent="0.15">
      <c r="B23" s="5" t="s">
        <v>42</v>
      </c>
      <c r="C23" s="29" t="s">
        <v>43</v>
      </c>
      <c r="D23" s="26">
        <v>11228018</v>
      </c>
      <c r="E23" s="6">
        <v>1144633</v>
      </c>
      <c r="F23" s="6">
        <v>1684098</v>
      </c>
      <c r="G23" s="6">
        <v>4124381</v>
      </c>
      <c r="H23" s="6">
        <v>1275122</v>
      </c>
      <c r="I23" s="6">
        <v>2162400</v>
      </c>
      <c r="J23" s="23">
        <v>1075400</v>
      </c>
      <c r="K23" s="13">
        <f t="shared" si="0"/>
        <v>2969077</v>
      </c>
      <c r="L23" s="19">
        <v>24587729</v>
      </c>
      <c r="M23" s="16">
        <v>73289</v>
      </c>
    </row>
    <row r="24" spans="2:13" x14ac:dyDescent="0.15">
      <c r="B24" s="5" t="s">
        <v>44</v>
      </c>
      <c r="C24" s="29" t="s">
        <v>45</v>
      </c>
      <c r="D24" s="26">
        <v>27835732</v>
      </c>
      <c r="E24" s="6">
        <v>2225256</v>
      </c>
      <c r="F24" s="6">
        <v>35583</v>
      </c>
      <c r="G24" s="6">
        <v>8065796</v>
      </c>
      <c r="H24" s="6">
        <v>2489106</v>
      </c>
      <c r="I24" s="6">
        <v>3465100</v>
      </c>
      <c r="J24" s="23">
        <v>0</v>
      </c>
      <c r="K24" s="13">
        <f t="shared" si="0"/>
        <v>8742079</v>
      </c>
      <c r="L24" s="19">
        <v>52858652</v>
      </c>
      <c r="M24" s="16">
        <v>135243</v>
      </c>
    </row>
    <row r="25" spans="2:13" x14ac:dyDescent="0.15">
      <c r="B25" s="5" t="s">
        <v>46</v>
      </c>
      <c r="C25" s="29" t="s">
        <v>47</v>
      </c>
      <c r="D25" s="26">
        <v>21099309</v>
      </c>
      <c r="E25" s="6">
        <v>2381691</v>
      </c>
      <c r="F25" s="6">
        <v>1771715</v>
      </c>
      <c r="G25" s="6">
        <v>5692245</v>
      </c>
      <c r="H25" s="6">
        <v>2409723</v>
      </c>
      <c r="I25" s="6">
        <v>2723459</v>
      </c>
      <c r="J25" s="23">
        <v>1845859</v>
      </c>
      <c r="K25" s="13">
        <f t="shared" si="0"/>
        <v>4578958</v>
      </c>
      <c r="L25" s="19">
        <v>40657100</v>
      </c>
      <c r="M25" s="16">
        <v>149593</v>
      </c>
    </row>
    <row r="26" spans="2:13" x14ac:dyDescent="0.15">
      <c r="B26" s="5" t="s">
        <v>48</v>
      </c>
      <c r="C26" s="29" t="s">
        <v>49</v>
      </c>
      <c r="D26" s="26">
        <v>21263529</v>
      </c>
      <c r="E26" s="6">
        <v>2043702</v>
      </c>
      <c r="F26" s="6">
        <v>467441</v>
      </c>
      <c r="G26" s="6">
        <v>6440672</v>
      </c>
      <c r="H26" s="6">
        <v>2300538</v>
      </c>
      <c r="I26" s="6">
        <v>1856585</v>
      </c>
      <c r="J26" s="23">
        <v>721385</v>
      </c>
      <c r="K26" s="13">
        <f t="shared" si="0"/>
        <v>4625694</v>
      </c>
      <c r="L26" s="19">
        <v>38998161</v>
      </c>
      <c r="M26" s="16">
        <v>135928</v>
      </c>
    </row>
    <row r="27" spans="2:13" x14ac:dyDescent="0.15">
      <c r="B27" s="5" t="s">
        <v>50</v>
      </c>
      <c r="C27" s="29" t="s">
        <v>51</v>
      </c>
      <c r="D27" s="26">
        <v>10623911</v>
      </c>
      <c r="E27" s="6">
        <v>1023737</v>
      </c>
      <c r="F27" s="6">
        <v>1968149</v>
      </c>
      <c r="G27" s="6">
        <v>3507292</v>
      </c>
      <c r="H27" s="6">
        <v>1437633</v>
      </c>
      <c r="I27" s="6">
        <v>1131000</v>
      </c>
      <c r="J27" s="23">
        <v>900000</v>
      </c>
      <c r="K27" s="13">
        <f t="shared" si="0"/>
        <v>3053848</v>
      </c>
      <c r="L27" s="19">
        <v>22745570</v>
      </c>
      <c r="M27" s="16">
        <v>74183</v>
      </c>
    </row>
    <row r="28" spans="2:13" x14ac:dyDescent="0.15">
      <c r="B28" s="5" t="s">
        <v>52</v>
      </c>
      <c r="C28" s="29" t="s">
        <v>53</v>
      </c>
      <c r="D28" s="26">
        <v>14303757</v>
      </c>
      <c r="E28" s="6">
        <v>1269585</v>
      </c>
      <c r="F28" s="6">
        <v>198144</v>
      </c>
      <c r="G28" s="6">
        <v>4445786</v>
      </c>
      <c r="H28" s="6">
        <v>1420421</v>
      </c>
      <c r="I28" s="6">
        <v>3432416</v>
      </c>
      <c r="J28" s="23">
        <v>81416</v>
      </c>
      <c r="K28" s="13">
        <f t="shared" si="0"/>
        <v>5126162</v>
      </c>
      <c r="L28" s="19">
        <v>30196271</v>
      </c>
      <c r="M28" s="16">
        <v>80615</v>
      </c>
    </row>
    <row r="29" spans="2:13" x14ac:dyDescent="0.15">
      <c r="B29" s="5" t="s">
        <v>54</v>
      </c>
      <c r="C29" s="29" t="s">
        <v>55</v>
      </c>
      <c r="D29" s="134">
        <v>23147817</v>
      </c>
      <c r="E29" s="135">
        <v>2507176</v>
      </c>
      <c r="F29" s="135">
        <v>2198333</v>
      </c>
      <c r="G29" s="135">
        <v>8607803</v>
      </c>
      <c r="H29" s="135">
        <v>2926060</v>
      </c>
      <c r="I29" s="135">
        <v>3504500</v>
      </c>
      <c r="J29" s="136">
        <v>1871300</v>
      </c>
      <c r="K29" s="137">
        <f t="shared" si="0"/>
        <v>6795202</v>
      </c>
      <c r="L29" s="143">
        <v>49686891</v>
      </c>
      <c r="M29" s="144">
        <v>164028</v>
      </c>
    </row>
    <row r="30" spans="2:13" x14ac:dyDescent="0.15">
      <c r="B30" s="69" t="s">
        <v>56</v>
      </c>
      <c r="C30" s="70" t="s">
        <v>57</v>
      </c>
      <c r="D30" s="71">
        <v>10083690</v>
      </c>
      <c r="E30" s="72">
        <v>1199027</v>
      </c>
      <c r="F30" s="72">
        <v>1957701</v>
      </c>
      <c r="G30" s="72">
        <v>3172661</v>
      </c>
      <c r="H30" s="72">
        <v>1385186</v>
      </c>
      <c r="I30" s="72">
        <v>2690514</v>
      </c>
      <c r="J30" s="73">
        <v>1134814</v>
      </c>
      <c r="K30" s="74">
        <f t="shared" si="0"/>
        <v>2435089</v>
      </c>
      <c r="L30" s="75">
        <v>22923868</v>
      </c>
      <c r="M30" s="76">
        <v>75071</v>
      </c>
    </row>
    <row r="31" spans="2:13" x14ac:dyDescent="0.15">
      <c r="B31" s="5" t="s">
        <v>58</v>
      </c>
      <c r="C31" s="29" t="s">
        <v>59</v>
      </c>
      <c r="D31" s="26">
        <v>22093060</v>
      </c>
      <c r="E31" s="6">
        <v>2478239</v>
      </c>
      <c r="F31" s="6">
        <v>6529513</v>
      </c>
      <c r="G31" s="6">
        <v>9617995</v>
      </c>
      <c r="H31" s="6">
        <v>2793611</v>
      </c>
      <c r="I31" s="6">
        <v>5092061</v>
      </c>
      <c r="J31" s="23">
        <v>2154461</v>
      </c>
      <c r="K31" s="13">
        <f t="shared" si="0"/>
        <v>9916743</v>
      </c>
      <c r="L31" s="19">
        <v>58521222</v>
      </c>
      <c r="M31" s="16">
        <v>154527</v>
      </c>
    </row>
    <row r="32" spans="2:13" x14ac:dyDescent="0.15">
      <c r="B32" s="61" t="s">
        <v>60</v>
      </c>
      <c r="C32" s="62" t="s">
        <v>61</v>
      </c>
      <c r="D32" s="63">
        <v>9177496</v>
      </c>
      <c r="E32" s="64">
        <v>1049823</v>
      </c>
      <c r="F32" s="64">
        <v>2017555</v>
      </c>
      <c r="G32" s="64">
        <v>2733493</v>
      </c>
      <c r="H32" s="64">
        <v>1193157</v>
      </c>
      <c r="I32" s="64">
        <v>1549400</v>
      </c>
      <c r="J32" s="65">
        <v>919800</v>
      </c>
      <c r="K32" s="66">
        <f t="shared" si="0"/>
        <v>2334066</v>
      </c>
      <c r="L32" s="67">
        <v>20054990</v>
      </c>
      <c r="M32" s="68">
        <v>68154</v>
      </c>
    </row>
    <row r="33" spans="2:13" x14ac:dyDescent="0.15">
      <c r="B33" s="5" t="s">
        <v>62</v>
      </c>
      <c r="C33" s="29" t="s">
        <v>63</v>
      </c>
      <c r="D33" s="26">
        <v>15862875</v>
      </c>
      <c r="E33" s="6">
        <v>1506446</v>
      </c>
      <c r="F33" s="6">
        <v>258666</v>
      </c>
      <c r="G33" s="6">
        <v>4981995</v>
      </c>
      <c r="H33" s="6">
        <v>1450958</v>
      </c>
      <c r="I33" s="6">
        <v>2305300</v>
      </c>
      <c r="J33" s="23">
        <v>328600</v>
      </c>
      <c r="K33" s="13">
        <f t="shared" si="0"/>
        <v>5397106</v>
      </c>
      <c r="L33" s="19">
        <v>31763346</v>
      </c>
      <c r="M33" s="16">
        <v>86138</v>
      </c>
    </row>
    <row r="34" spans="2:13" x14ac:dyDescent="0.15">
      <c r="B34" s="5" t="s">
        <v>64</v>
      </c>
      <c r="C34" s="29" t="s">
        <v>65</v>
      </c>
      <c r="D34" s="26">
        <v>14502906</v>
      </c>
      <c r="E34" s="6">
        <v>1525208</v>
      </c>
      <c r="F34" s="6">
        <v>3695210</v>
      </c>
      <c r="G34" s="6">
        <v>5559104</v>
      </c>
      <c r="H34" s="6">
        <v>2014464</v>
      </c>
      <c r="I34" s="6">
        <v>2993796</v>
      </c>
      <c r="J34" s="23">
        <v>1584396</v>
      </c>
      <c r="K34" s="13">
        <f t="shared" si="0"/>
        <v>3680365</v>
      </c>
      <c r="L34" s="19">
        <v>33971053</v>
      </c>
      <c r="M34" s="16">
        <v>110045</v>
      </c>
    </row>
    <row r="35" spans="2:13" x14ac:dyDescent="0.15">
      <c r="B35" s="5" t="s">
        <v>66</v>
      </c>
      <c r="C35" s="29" t="s">
        <v>67</v>
      </c>
      <c r="D35" s="26">
        <v>20865103</v>
      </c>
      <c r="E35" s="6">
        <v>2149844</v>
      </c>
      <c r="F35" s="6">
        <v>1419887</v>
      </c>
      <c r="G35" s="6">
        <v>8022941</v>
      </c>
      <c r="H35" s="6">
        <v>2264438</v>
      </c>
      <c r="I35" s="6">
        <v>5253800</v>
      </c>
      <c r="J35" s="23">
        <v>1362500</v>
      </c>
      <c r="K35" s="13">
        <f t="shared" si="0"/>
        <v>9047457</v>
      </c>
      <c r="L35" s="19">
        <v>49023470</v>
      </c>
      <c r="M35" s="16">
        <v>137656</v>
      </c>
    </row>
    <row r="36" spans="2:13" x14ac:dyDescent="0.15">
      <c r="B36" s="77" t="s">
        <v>68</v>
      </c>
      <c r="C36" s="78" t="s">
        <v>69</v>
      </c>
      <c r="D36" s="79">
        <v>8006544</v>
      </c>
      <c r="E36" s="80">
        <v>952286</v>
      </c>
      <c r="F36" s="80">
        <v>2285308</v>
      </c>
      <c r="G36" s="80">
        <v>2970146</v>
      </c>
      <c r="H36" s="80">
        <v>1145933</v>
      </c>
      <c r="I36" s="80">
        <v>1982706</v>
      </c>
      <c r="J36" s="81">
        <v>1004206</v>
      </c>
      <c r="K36" s="82">
        <f t="shared" si="0"/>
        <v>3548908</v>
      </c>
      <c r="L36" s="83">
        <v>20891831</v>
      </c>
      <c r="M36" s="84">
        <v>62481</v>
      </c>
    </row>
    <row r="37" spans="2:13" x14ac:dyDescent="0.15">
      <c r="B37" s="5" t="s">
        <v>70</v>
      </c>
      <c r="C37" s="29" t="s">
        <v>71</v>
      </c>
      <c r="D37" s="26">
        <v>13213727</v>
      </c>
      <c r="E37" s="6">
        <v>1567678</v>
      </c>
      <c r="F37" s="6">
        <v>2587723</v>
      </c>
      <c r="G37" s="6">
        <v>4950118</v>
      </c>
      <c r="H37" s="6">
        <v>1759673</v>
      </c>
      <c r="I37" s="6">
        <v>2808385</v>
      </c>
      <c r="J37" s="23">
        <v>1504385</v>
      </c>
      <c r="K37" s="13">
        <f t="shared" si="0"/>
        <v>4849155</v>
      </c>
      <c r="L37" s="19">
        <v>31736459</v>
      </c>
      <c r="M37" s="16">
        <v>101408</v>
      </c>
    </row>
    <row r="38" spans="2:13" x14ac:dyDescent="0.15">
      <c r="B38" s="5" t="s">
        <v>72</v>
      </c>
      <c r="C38" s="29" t="s">
        <v>73</v>
      </c>
      <c r="D38" s="26">
        <v>6279532</v>
      </c>
      <c r="E38" s="6">
        <v>849945</v>
      </c>
      <c r="F38" s="6">
        <v>2510936</v>
      </c>
      <c r="G38" s="6">
        <v>3154691</v>
      </c>
      <c r="H38" s="6">
        <v>953802</v>
      </c>
      <c r="I38" s="6">
        <v>1488400</v>
      </c>
      <c r="J38" s="23">
        <v>888200</v>
      </c>
      <c r="K38" s="13">
        <f t="shared" si="0"/>
        <v>2542449</v>
      </c>
      <c r="L38" s="19">
        <v>17779755</v>
      </c>
      <c r="M38" s="16">
        <v>52725</v>
      </c>
    </row>
    <row r="39" spans="2:13" x14ac:dyDescent="0.15">
      <c r="B39" s="77" t="s">
        <v>74</v>
      </c>
      <c r="C39" s="78" t="s">
        <v>75</v>
      </c>
      <c r="D39" s="79">
        <v>9867712</v>
      </c>
      <c r="E39" s="80">
        <v>1115061</v>
      </c>
      <c r="F39" s="80">
        <v>1592233</v>
      </c>
      <c r="G39" s="80">
        <v>2888381</v>
      </c>
      <c r="H39" s="80">
        <v>1253434</v>
      </c>
      <c r="I39" s="80">
        <v>1504372</v>
      </c>
      <c r="J39" s="81">
        <v>971472</v>
      </c>
      <c r="K39" s="82">
        <f t="shared" si="0"/>
        <v>3742264</v>
      </c>
      <c r="L39" s="83">
        <v>21963457</v>
      </c>
      <c r="M39" s="84">
        <v>70145</v>
      </c>
    </row>
    <row r="40" spans="2:13" x14ac:dyDescent="0.15">
      <c r="B40" s="77" t="s">
        <v>76</v>
      </c>
      <c r="C40" s="78" t="s">
        <v>77</v>
      </c>
      <c r="D40" s="79">
        <v>8009010</v>
      </c>
      <c r="E40" s="80">
        <v>927649</v>
      </c>
      <c r="F40" s="80">
        <v>1487823</v>
      </c>
      <c r="G40" s="80">
        <v>2737205</v>
      </c>
      <c r="H40" s="80">
        <v>1054704</v>
      </c>
      <c r="I40" s="80">
        <v>2190872</v>
      </c>
      <c r="J40" s="81">
        <v>923172</v>
      </c>
      <c r="K40" s="82">
        <f t="shared" si="0"/>
        <v>3451987</v>
      </c>
      <c r="L40" s="83">
        <v>19859250</v>
      </c>
      <c r="M40" s="84">
        <v>57015</v>
      </c>
    </row>
    <row r="41" spans="2:13" x14ac:dyDescent="0.15">
      <c r="B41" s="5" t="s">
        <v>78</v>
      </c>
      <c r="C41" s="29" t="s">
        <v>79</v>
      </c>
      <c r="D41" s="26">
        <v>9255298</v>
      </c>
      <c r="E41" s="6">
        <v>1057546</v>
      </c>
      <c r="F41" s="6">
        <v>1560999</v>
      </c>
      <c r="G41" s="6">
        <v>3203949</v>
      </c>
      <c r="H41" s="6">
        <v>1535066</v>
      </c>
      <c r="I41" s="6">
        <v>2579071</v>
      </c>
      <c r="J41" s="23">
        <v>1005071</v>
      </c>
      <c r="K41" s="13">
        <f t="shared" si="0"/>
        <v>3722938</v>
      </c>
      <c r="L41" s="19">
        <v>22914867</v>
      </c>
      <c r="M41" s="16">
        <v>71048</v>
      </c>
    </row>
    <row r="42" spans="2:13" x14ac:dyDescent="0.15">
      <c r="B42" s="5">
        <v>39</v>
      </c>
      <c r="C42" s="29" t="s">
        <v>80</v>
      </c>
      <c r="D42" s="26">
        <v>15795289</v>
      </c>
      <c r="E42" s="6">
        <v>1632483</v>
      </c>
      <c r="F42" s="6">
        <v>3820104</v>
      </c>
      <c r="G42" s="6">
        <v>7667214</v>
      </c>
      <c r="H42" s="6">
        <v>2650709</v>
      </c>
      <c r="I42" s="6">
        <v>9257391</v>
      </c>
      <c r="J42" s="23">
        <v>1728291</v>
      </c>
      <c r="K42" s="13">
        <f t="shared" si="0"/>
        <v>8561400</v>
      </c>
      <c r="L42" s="19">
        <v>49384590</v>
      </c>
      <c r="M42" s="16">
        <v>112919</v>
      </c>
    </row>
    <row r="43" spans="2:13" x14ac:dyDescent="0.15">
      <c r="B43" s="7">
        <v>40</v>
      </c>
      <c r="C43" s="55" t="s">
        <v>81</v>
      </c>
      <c r="D43" s="56">
        <v>6840659</v>
      </c>
      <c r="E43" s="8">
        <v>755998</v>
      </c>
      <c r="F43" s="8">
        <v>1342535</v>
      </c>
      <c r="G43" s="8">
        <v>1813116</v>
      </c>
      <c r="H43" s="8">
        <v>775395</v>
      </c>
      <c r="I43" s="8">
        <v>833639</v>
      </c>
      <c r="J43" s="57">
        <v>744939</v>
      </c>
      <c r="K43" s="58">
        <f t="shared" si="0"/>
        <v>1742790</v>
      </c>
      <c r="L43" s="59">
        <v>14104132</v>
      </c>
      <c r="M43" s="60">
        <v>52035</v>
      </c>
    </row>
    <row r="44" spans="2:13" x14ac:dyDescent="0.15">
      <c r="B44" s="32">
        <v>41</v>
      </c>
      <c r="C44" s="33" t="s">
        <v>82</v>
      </c>
      <c r="D44" s="34">
        <v>5576066</v>
      </c>
      <c r="E44" s="35">
        <v>692161</v>
      </c>
      <c r="F44" s="35">
        <v>862167</v>
      </c>
      <c r="G44" s="35">
        <v>1391356</v>
      </c>
      <c r="H44" s="35">
        <v>880293</v>
      </c>
      <c r="I44" s="35">
        <v>845851</v>
      </c>
      <c r="J44" s="36">
        <v>571551</v>
      </c>
      <c r="K44" s="37">
        <f t="shared" si="0"/>
        <v>1363355</v>
      </c>
      <c r="L44" s="38">
        <v>11611249</v>
      </c>
      <c r="M44" s="39">
        <v>44437</v>
      </c>
    </row>
    <row r="45" spans="2:13" x14ac:dyDescent="0.15">
      <c r="B45" s="5">
        <v>42</v>
      </c>
      <c r="C45" s="29" t="s">
        <v>83</v>
      </c>
      <c r="D45" s="26">
        <v>7537483</v>
      </c>
      <c r="E45" s="6">
        <v>800903</v>
      </c>
      <c r="F45" s="6">
        <v>40443</v>
      </c>
      <c r="G45" s="6">
        <v>1160693</v>
      </c>
      <c r="H45" s="6">
        <v>719860</v>
      </c>
      <c r="I45" s="6">
        <v>3023400</v>
      </c>
      <c r="J45" s="23">
        <v>0</v>
      </c>
      <c r="K45" s="13">
        <f t="shared" si="0"/>
        <v>1829841</v>
      </c>
      <c r="L45" s="19">
        <v>15112623</v>
      </c>
      <c r="M45" s="16">
        <v>38188</v>
      </c>
    </row>
    <row r="46" spans="2:13" x14ac:dyDescent="0.15">
      <c r="B46" s="5">
        <v>43</v>
      </c>
      <c r="C46" s="29" t="s">
        <v>84</v>
      </c>
      <c r="D46" s="26">
        <v>3572969</v>
      </c>
      <c r="E46" s="6">
        <v>606264</v>
      </c>
      <c r="F46" s="6">
        <v>2336855</v>
      </c>
      <c r="G46" s="6">
        <v>1162441</v>
      </c>
      <c r="H46" s="6">
        <v>723015</v>
      </c>
      <c r="I46" s="6">
        <v>1084696</v>
      </c>
      <c r="J46" s="23">
        <v>560296</v>
      </c>
      <c r="K46" s="13">
        <f t="shared" si="0"/>
        <v>1394025</v>
      </c>
      <c r="L46" s="19">
        <v>10880265</v>
      </c>
      <c r="M46" s="16">
        <v>34977</v>
      </c>
    </row>
    <row r="47" spans="2:13" x14ac:dyDescent="0.15">
      <c r="B47" s="5">
        <v>44</v>
      </c>
      <c r="C47" s="29" t="s">
        <v>85</v>
      </c>
      <c r="D47" s="26">
        <v>1352757</v>
      </c>
      <c r="E47" s="6">
        <v>190826</v>
      </c>
      <c r="F47" s="6">
        <v>1198221</v>
      </c>
      <c r="G47" s="6">
        <v>469659</v>
      </c>
      <c r="H47" s="6">
        <v>254566</v>
      </c>
      <c r="I47" s="6">
        <v>292805</v>
      </c>
      <c r="J47" s="23">
        <v>219805</v>
      </c>
      <c r="K47" s="13">
        <f t="shared" si="0"/>
        <v>809387</v>
      </c>
      <c r="L47" s="19">
        <v>4568221</v>
      </c>
      <c r="M47" s="16">
        <v>12093</v>
      </c>
    </row>
    <row r="48" spans="2:13" x14ac:dyDescent="0.15">
      <c r="B48" s="5">
        <v>45</v>
      </c>
      <c r="C48" s="29" t="s">
        <v>86</v>
      </c>
      <c r="D48" s="26">
        <v>3069223</v>
      </c>
      <c r="E48" s="6">
        <v>311740</v>
      </c>
      <c r="F48" s="6">
        <v>329356</v>
      </c>
      <c r="G48" s="6">
        <v>751917</v>
      </c>
      <c r="H48" s="6">
        <v>457980</v>
      </c>
      <c r="I48" s="6">
        <v>304555</v>
      </c>
      <c r="J48" s="23">
        <v>230955</v>
      </c>
      <c r="K48" s="13">
        <f t="shared" si="0"/>
        <v>995274</v>
      </c>
      <c r="L48" s="19">
        <v>6220045</v>
      </c>
      <c r="M48" s="16">
        <v>17999</v>
      </c>
    </row>
    <row r="49" spans="2:13" x14ac:dyDescent="0.15">
      <c r="B49" s="5">
        <v>46</v>
      </c>
      <c r="C49" s="29" t="s">
        <v>87</v>
      </c>
      <c r="D49" s="26">
        <v>2715534</v>
      </c>
      <c r="E49" s="6">
        <v>328217</v>
      </c>
      <c r="F49" s="6">
        <v>829452</v>
      </c>
      <c r="G49" s="6">
        <v>588664</v>
      </c>
      <c r="H49" s="6">
        <v>459357</v>
      </c>
      <c r="I49" s="6">
        <v>558148</v>
      </c>
      <c r="J49" s="23">
        <v>369748</v>
      </c>
      <c r="K49" s="13">
        <f t="shared" si="0"/>
        <v>1070509</v>
      </c>
      <c r="L49" s="19">
        <v>6549881</v>
      </c>
      <c r="M49" s="16">
        <v>18145</v>
      </c>
    </row>
    <row r="50" spans="2:13" x14ac:dyDescent="0.15">
      <c r="B50" s="5">
        <v>47</v>
      </c>
      <c r="C50" s="29" t="s">
        <v>88</v>
      </c>
      <c r="D50" s="26">
        <v>3730256</v>
      </c>
      <c r="E50" s="6">
        <v>515451</v>
      </c>
      <c r="F50" s="6">
        <v>1705561</v>
      </c>
      <c r="G50" s="6">
        <v>865918</v>
      </c>
      <c r="H50" s="6">
        <v>674730</v>
      </c>
      <c r="I50" s="6">
        <v>769919</v>
      </c>
      <c r="J50" s="23">
        <v>525219</v>
      </c>
      <c r="K50" s="13">
        <f t="shared" si="0"/>
        <v>1106928</v>
      </c>
      <c r="L50" s="19">
        <v>9368763</v>
      </c>
      <c r="M50" s="16">
        <v>31618</v>
      </c>
    </row>
    <row r="51" spans="2:13" x14ac:dyDescent="0.15">
      <c r="B51" s="5">
        <v>48</v>
      </c>
      <c r="C51" s="29" t="s">
        <v>89</v>
      </c>
      <c r="D51" s="26">
        <v>3176591</v>
      </c>
      <c r="E51" s="6">
        <v>388829</v>
      </c>
      <c r="F51" s="6">
        <v>1128887</v>
      </c>
      <c r="G51" s="6">
        <v>608673</v>
      </c>
      <c r="H51" s="6">
        <v>404164</v>
      </c>
      <c r="I51" s="6">
        <v>851186</v>
      </c>
      <c r="J51" s="23">
        <v>429986</v>
      </c>
      <c r="K51" s="13">
        <f t="shared" si="0"/>
        <v>2230207</v>
      </c>
      <c r="L51" s="19">
        <v>8788537</v>
      </c>
      <c r="M51" s="16">
        <v>21028</v>
      </c>
    </row>
    <row r="52" spans="2:13" x14ac:dyDescent="0.15">
      <c r="B52" s="5">
        <v>49</v>
      </c>
      <c r="C52" s="29" t="s">
        <v>90</v>
      </c>
      <c r="D52" s="26">
        <v>2624932</v>
      </c>
      <c r="E52" s="6">
        <v>337212</v>
      </c>
      <c r="F52" s="6">
        <v>1439749</v>
      </c>
      <c r="G52" s="6">
        <v>554206</v>
      </c>
      <c r="H52" s="6">
        <v>433320</v>
      </c>
      <c r="I52" s="6">
        <v>562782</v>
      </c>
      <c r="J52" s="23">
        <v>354482</v>
      </c>
      <c r="K52" s="13">
        <f t="shared" si="0"/>
        <v>1095109</v>
      </c>
      <c r="L52" s="19">
        <v>7047310</v>
      </c>
      <c r="M52" s="16">
        <v>20013</v>
      </c>
    </row>
    <row r="53" spans="2:13" x14ac:dyDescent="0.15">
      <c r="B53" s="5">
        <v>50</v>
      </c>
      <c r="C53" s="29" t="s">
        <v>91</v>
      </c>
      <c r="D53" s="26">
        <v>1748853</v>
      </c>
      <c r="E53" s="6">
        <v>229315</v>
      </c>
      <c r="F53" s="6">
        <v>1202180</v>
      </c>
      <c r="G53" s="6">
        <v>444416</v>
      </c>
      <c r="H53" s="6">
        <v>272333</v>
      </c>
      <c r="I53" s="6">
        <v>443608</v>
      </c>
      <c r="J53" s="23">
        <v>275208</v>
      </c>
      <c r="K53" s="13">
        <f t="shared" si="0"/>
        <v>680851</v>
      </c>
      <c r="L53" s="19">
        <v>5021556</v>
      </c>
      <c r="M53" s="16">
        <v>14389</v>
      </c>
    </row>
    <row r="54" spans="2:13" x14ac:dyDescent="0.15">
      <c r="B54" s="5">
        <v>51</v>
      </c>
      <c r="C54" s="29" t="s">
        <v>92</v>
      </c>
      <c r="D54" s="26">
        <v>1345781</v>
      </c>
      <c r="E54" s="6">
        <v>212918</v>
      </c>
      <c r="F54" s="6">
        <v>2024354</v>
      </c>
      <c r="G54" s="6">
        <v>425201</v>
      </c>
      <c r="H54" s="6">
        <v>296536</v>
      </c>
      <c r="I54" s="6">
        <v>706988</v>
      </c>
      <c r="J54" s="23">
        <v>257088</v>
      </c>
      <c r="K54" s="13">
        <f t="shared" si="0"/>
        <v>696119</v>
      </c>
      <c r="L54" s="19">
        <v>5707897</v>
      </c>
      <c r="M54" s="16">
        <v>11851</v>
      </c>
    </row>
    <row r="55" spans="2:13" x14ac:dyDescent="0.15">
      <c r="B55" s="5">
        <v>52</v>
      </c>
      <c r="C55" s="29" t="s">
        <v>93</v>
      </c>
      <c r="D55" s="26">
        <v>1119349</v>
      </c>
      <c r="E55" s="6">
        <v>142598</v>
      </c>
      <c r="F55" s="6">
        <v>998534</v>
      </c>
      <c r="G55" s="6">
        <v>354298</v>
      </c>
      <c r="H55" s="6">
        <v>227554</v>
      </c>
      <c r="I55" s="6">
        <v>322540</v>
      </c>
      <c r="J55" s="23">
        <v>176040</v>
      </c>
      <c r="K55" s="13">
        <f t="shared" si="0"/>
        <v>577679</v>
      </c>
      <c r="L55" s="19">
        <v>3742552</v>
      </c>
      <c r="M55" s="16">
        <v>8656</v>
      </c>
    </row>
    <row r="56" spans="2:13" x14ac:dyDescent="0.15">
      <c r="B56" s="5">
        <v>53</v>
      </c>
      <c r="C56" s="29" t="s">
        <v>94</v>
      </c>
      <c r="D56" s="26">
        <v>1077765</v>
      </c>
      <c r="E56" s="6">
        <v>186147</v>
      </c>
      <c r="F56" s="6">
        <v>1650727</v>
      </c>
      <c r="G56" s="6">
        <v>417438</v>
      </c>
      <c r="H56" s="6">
        <v>274114</v>
      </c>
      <c r="I56" s="6">
        <v>264900</v>
      </c>
      <c r="J56" s="23">
        <v>195500</v>
      </c>
      <c r="K56" s="13">
        <f t="shared" si="0"/>
        <v>525320</v>
      </c>
      <c r="L56" s="19">
        <v>4396411</v>
      </c>
      <c r="M56" s="16">
        <v>10287</v>
      </c>
    </row>
    <row r="57" spans="2:13" x14ac:dyDescent="0.15">
      <c r="B57" s="5">
        <v>54</v>
      </c>
      <c r="C57" s="29" t="s">
        <v>95</v>
      </c>
      <c r="D57" s="26">
        <v>843698</v>
      </c>
      <c r="E57" s="6">
        <v>129296</v>
      </c>
      <c r="F57" s="6">
        <v>1265967</v>
      </c>
      <c r="G57" s="6">
        <v>344135</v>
      </c>
      <c r="H57" s="6">
        <v>225788</v>
      </c>
      <c r="I57" s="6">
        <v>287529</v>
      </c>
      <c r="J57" s="23">
        <v>151929</v>
      </c>
      <c r="K57" s="13">
        <f t="shared" si="0"/>
        <v>373055</v>
      </c>
      <c r="L57" s="19">
        <v>3469468</v>
      </c>
      <c r="M57" s="16">
        <v>7496</v>
      </c>
    </row>
    <row r="58" spans="2:13" x14ac:dyDescent="0.15">
      <c r="B58" s="5">
        <v>55</v>
      </c>
      <c r="C58" s="29" t="s">
        <v>96</v>
      </c>
      <c r="D58" s="26">
        <v>1284191</v>
      </c>
      <c r="E58" s="6">
        <v>223548</v>
      </c>
      <c r="F58" s="6">
        <v>3030956</v>
      </c>
      <c r="G58" s="6">
        <v>579640</v>
      </c>
      <c r="H58" s="6">
        <v>393001</v>
      </c>
      <c r="I58" s="6">
        <v>913286</v>
      </c>
      <c r="J58" s="23">
        <v>257086</v>
      </c>
      <c r="K58" s="13">
        <f t="shared" si="0"/>
        <v>1070317</v>
      </c>
      <c r="L58" s="19">
        <v>7494939</v>
      </c>
      <c r="M58" s="16">
        <v>12471</v>
      </c>
    </row>
    <row r="59" spans="2:13" x14ac:dyDescent="0.15">
      <c r="B59" s="5">
        <v>56</v>
      </c>
      <c r="C59" s="29" t="s">
        <v>97</v>
      </c>
      <c r="D59" s="26">
        <v>247929</v>
      </c>
      <c r="E59" s="6">
        <v>50290</v>
      </c>
      <c r="F59" s="6">
        <v>1169193</v>
      </c>
      <c r="G59" s="6">
        <v>117386</v>
      </c>
      <c r="H59" s="6">
        <v>94482</v>
      </c>
      <c r="I59" s="6">
        <v>74300</v>
      </c>
      <c r="J59" s="23">
        <v>74300</v>
      </c>
      <c r="K59" s="13">
        <f t="shared" si="0"/>
        <v>266984</v>
      </c>
      <c r="L59" s="19">
        <v>2020564</v>
      </c>
      <c r="M59" s="16">
        <v>3048</v>
      </c>
    </row>
    <row r="60" spans="2:13" x14ac:dyDescent="0.15">
      <c r="B60" s="5">
        <v>57</v>
      </c>
      <c r="C60" s="29" t="s">
        <v>98</v>
      </c>
      <c r="D60" s="26">
        <v>1788049</v>
      </c>
      <c r="E60" s="6">
        <v>202629</v>
      </c>
      <c r="F60" s="6">
        <v>1026174</v>
      </c>
      <c r="G60" s="6">
        <v>509112</v>
      </c>
      <c r="H60" s="6">
        <v>632996</v>
      </c>
      <c r="I60" s="6">
        <v>433600</v>
      </c>
      <c r="J60" s="23">
        <v>379600</v>
      </c>
      <c r="K60" s="13">
        <f t="shared" si="0"/>
        <v>905453</v>
      </c>
      <c r="L60" s="19">
        <v>5498013</v>
      </c>
      <c r="M60" s="16">
        <v>11477</v>
      </c>
    </row>
    <row r="61" spans="2:13" x14ac:dyDescent="0.15">
      <c r="B61" s="5">
        <v>58</v>
      </c>
      <c r="C61" s="29" t="s">
        <v>99</v>
      </c>
      <c r="D61" s="26">
        <v>1694058</v>
      </c>
      <c r="E61" s="6">
        <v>248069</v>
      </c>
      <c r="F61" s="6">
        <v>1920835</v>
      </c>
      <c r="G61" s="6">
        <v>473965</v>
      </c>
      <c r="H61" s="6">
        <v>656764</v>
      </c>
      <c r="I61" s="6">
        <v>632800</v>
      </c>
      <c r="J61" s="23">
        <v>200000</v>
      </c>
      <c r="K61" s="13">
        <f t="shared" si="0"/>
        <v>1071947</v>
      </c>
      <c r="L61" s="19">
        <v>6698438</v>
      </c>
      <c r="M61" s="16">
        <v>14027</v>
      </c>
    </row>
    <row r="62" spans="2:13" x14ac:dyDescent="0.15">
      <c r="B62" s="5">
        <v>59</v>
      </c>
      <c r="C62" s="29" t="s">
        <v>100</v>
      </c>
      <c r="D62" s="26">
        <v>3819189</v>
      </c>
      <c r="E62" s="6">
        <v>517194</v>
      </c>
      <c r="F62" s="6">
        <v>1272071</v>
      </c>
      <c r="G62" s="6">
        <v>1162083</v>
      </c>
      <c r="H62" s="6">
        <v>1145647</v>
      </c>
      <c r="I62" s="6">
        <v>699100</v>
      </c>
      <c r="J62" s="23">
        <v>435000</v>
      </c>
      <c r="K62" s="13">
        <f t="shared" si="0"/>
        <v>2029899</v>
      </c>
      <c r="L62" s="19">
        <v>10645183</v>
      </c>
      <c r="M62" s="16">
        <v>31387</v>
      </c>
    </row>
    <row r="63" spans="2:13" x14ac:dyDescent="0.15">
      <c r="B63" s="5">
        <v>60</v>
      </c>
      <c r="C63" s="29" t="s">
        <v>101</v>
      </c>
      <c r="D63" s="26">
        <v>5204992</v>
      </c>
      <c r="E63" s="6">
        <v>585711</v>
      </c>
      <c r="F63" s="6">
        <v>1239766</v>
      </c>
      <c r="G63" s="6">
        <v>1227406</v>
      </c>
      <c r="H63" s="6">
        <v>1132892</v>
      </c>
      <c r="I63" s="6">
        <v>809254</v>
      </c>
      <c r="J63" s="23">
        <v>464154</v>
      </c>
      <c r="K63" s="13">
        <f t="shared" si="0"/>
        <v>1978217</v>
      </c>
      <c r="L63" s="19">
        <v>12178238</v>
      </c>
      <c r="M63" s="16">
        <v>34855</v>
      </c>
    </row>
    <row r="64" spans="2:13" x14ac:dyDescent="0.15">
      <c r="B64" s="5">
        <v>61</v>
      </c>
      <c r="C64" s="29" t="s">
        <v>102</v>
      </c>
      <c r="D64" s="26">
        <v>3649772</v>
      </c>
      <c r="E64" s="6">
        <v>486087</v>
      </c>
      <c r="F64" s="6">
        <v>2016704</v>
      </c>
      <c r="G64" s="6">
        <v>1102223</v>
      </c>
      <c r="H64" s="6">
        <v>634713</v>
      </c>
      <c r="I64" s="6">
        <v>664869</v>
      </c>
      <c r="J64" s="23">
        <v>495369</v>
      </c>
      <c r="K64" s="13">
        <f t="shared" si="0"/>
        <v>1686628</v>
      </c>
      <c r="L64" s="19">
        <v>10240996</v>
      </c>
      <c r="M64" s="16">
        <v>33589</v>
      </c>
    </row>
    <row r="65" spans="2:13" x14ac:dyDescent="0.15">
      <c r="B65" s="5">
        <v>62</v>
      </c>
      <c r="C65" s="29" t="s">
        <v>103</v>
      </c>
      <c r="D65" s="26">
        <v>5329945</v>
      </c>
      <c r="E65" s="6">
        <v>744957</v>
      </c>
      <c r="F65" s="6">
        <v>1751694</v>
      </c>
      <c r="G65" s="6">
        <v>1277288</v>
      </c>
      <c r="H65" s="6">
        <v>1007930</v>
      </c>
      <c r="I65" s="6">
        <v>1079900</v>
      </c>
      <c r="J65" s="23">
        <v>670000</v>
      </c>
      <c r="K65" s="13">
        <f t="shared" si="0"/>
        <v>2337448</v>
      </c>
      <c r="L65" s="19">
        <v>13529162</v>
      </c>
      <c r="M65" s="16">
        <v>46109</v>
      </c>
    </row>
    <row r="66" spans="2:13" ht="12.75" thickBot="1" x14ac:dyDescent="0.2">
      <c r="B66" s="11">
        <v>63</v>
      </c>
      <c r="C66" s="30" t="s">
        <v>104</v>
      </c>
      <c r="D66" s="27">
        <v>3091399</v>
      </c>
      <c r="E66" s="12">
        <v>467751</v>
      </c>
      <c r="F66" s="12">
        <v>1767466</v>
      </c>
      <c r="G66" s="12">
        <v>974155</v>
      </c>
      <c r="H66" s="12">
        <v>553308</v>
      </c>
      <c r="I66" s="12">
        <v>599022</v>
      </c>
      <c r="J66" s="24">
        <v>478122</v>
      </c>
      <c r="K66" s="14">
        <f t="shared" si="0"/>
        <v>1293479</v>
      </c>
      <c r="L66" s="20">
        <v>8746580</v>
      </c>
      <c r="M66" s="17">
        <v>30321</v>
      </c>
    </row>
    <row r="67" spans="2:13" ht="12.75" thickTop="1" x14ac:dyDescent="0.15">
      <c r="B67" s="9"/>
      <c r="C67" s="31" t="s">
        <v>105</v>
      </c>
      <c r="D67" s="28">
        <v>1092605548</v>
      </c>
      <c r="E67" s="10">
        <v>116988682</v>
      </c>
      <c r="F67" s="10">
        <v>162909654</v>
      </c>
      <c r="G67" s="10">
        <v>370308759</v>
      </c>
      <c r="H67" s="10">
        <v>137147440</v>
      </c>
      <c r="I67" s="10">
        <v>206765368</v>
      </c>
      <c r="J67" s="25">
        <v>84487768</v>
      </c>
      <c r="K67" s="15">
        <f t="shared" si="0"/>
        <v>370697182</v>
      </c>
      <c r="L67" s="21">
        <v>2457422633</v>
      </c>
      <c r="M67" s="18">
        <v>7323413</v>
      </c>
    </row>
    <row r="69" spans="2:13" s="131" customFormat="1" ht="13.5" x14ac:dyDescent="0.15">
      <c r="B69" s="132" t="str">
        <f>+$B$1</f>
        <v>平成２７年度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177809.1912007783</v>
      </c>
      <c r="E72" s="50">
        <f t="shared" ref="E72:L72" si="1">+E4*1000/$M72</f>
        <v>16348.75038961775</v>
      </c>
      <c r="F72" s="50">
        <f t="shared" si="1"/>
        <v>4939.5675321690451</v>
      </c>
      <c r="G72" s="50">
        <f t="shared" si="1"/>
        <v>60089.78603295143</v>
      </c>
      <c r="H72" s="50">
        <f t="shared" si="1"/>
        <v>14369.677978962216</v>
      </c>
      <c r="I72" s="50">
        <f t="shared" si="1"/>
        <v>33862.610549117024</v>
      </c>
      <c r="J72" s="51">
        <f t="shared" si="1"/>
        <v>10190.616745219902</v>
      </c>
      <c r="K72" s="52">
        <f t="shared" si="1"/>
        <v>54878.870596532324</v>
      </c>
      <c r="L72" s="53">
        <f t="shared" si="1"/>
        <v>362298.45428012806</v>
      </c>
      <c r="M72" s="54">
        <v>1270476</v>
      </c>
    </row>
    <row r="73" spans="2:13" x14ac:dyDescent="0.15">
      <c r="B73" s="5" t="s">
        <v>6</v>
      </c>
      <c r="C73" s="29" t="s">
        <v>7</v>
      </c>
      <c r="D73" s="26">
        <f t="shared" ref="D73:L73" si="2">+D5*1000/$M73</f>
        <v>158675.01563289674</v>
      </c>
      <c r="E73" s="6">
        <f t="shared" si="2"/>
        <v>16394.191700716401</v>
      </c>
      <c r="F73" s="6">
        <f t="shared" si="2"/>
        <v>6543.1710652926849</v>
      </c>
      <c r="G73" s="6">
        <f t="shared" si="2"/>
        <v>46442.146860714456</v>
      </c>
      <c r="H73" s="6">
        <f t="shared" si="2"/>
        <v>17236.06387929976</v>
      </c>
      <c r="I73" s="6">
        <f t="shared" si="2"/>
        <v>24250.263403602847</v>
      </c>
      <c r="J73" s="23">
        <f t="shared" si="2"/>
        <v>8862.0678824634597</v>
      </c>
      <c r="K73" s="13">
        <f t="shared" si="2"/>
        <v>43734.837517810083</v>
      </c>
      <c r="L73" s="19">
        <f t="shared" si="2"/>
        <v>313275.690060333</v>
      </c>
      <c r="M73" s="16">
        <v>350223</v>
      </c>
    </row>
    <row r="74" spans="2:13" x14ac:dyDescent="0.15">
      <c r="B74" s="5" t="s">
        <v>8</v>
      </c>
      <c r="C74" s="29" t="s">
        <v>9</v>
      </c>
      <c r="D74" s="26">
        <f t="shared" ref="D74:L74" si="3">+D6*1000/$M74</f>
        <v>148296.68161434977</v>
      </c>
      <c r="E74" s="6">
        <f t="shared" si="3"/>
        <v>17583.786746387643</v>
      </c>
      <c r="F74" s="6">
        <f t="shared" si="3"/>
        <v>30215.117090184354</v>
      </c>
      <c r="G74" s="6">
        <f t="shared" si="3"/>
        <v>50184.848031888389</v>
      </c>
      <c r="H74" s="6">
        <f t="shared" si="3"/>
        <v>21337.314399601397</v>
      </c>
      <c r="I74" s="6">
        <f t="shared" si="3"/>
        <v>19080.717488789236</v>
      </c>
      <c r="J74" s="23">
        <f t="shared" si="3"/>
        <v>4982.5610363726955</v>
      </c>
      <c r="K74" s="13">
        <f t="shared" si="3"/>
        <v>55202.70553064275</v>
      </c>
      <c r="L74" s="19">
        <f t="shared" si="3"/>
        <v>341901.17090184352</v>
      </c>
      <c r="M74" s="16">
        <v>200700</v>
      </c>
    </row>
    <row r="75" spans="2:13" x14ac:dyDescent="0.15">
      <c r="B75" s="5" t="s">
        <v>10</v>
      </c>
      <c r="C75" s="29" t="s">
        <v>11</v>
      </c>
      <c r="D75" s="26">
        <f t="shared" ref="D75:L75" si="4">+D7*1000/$M75</f>
        <v>154881.22507103279</v>
      </c>
      <c r="E75" s="6">
        <f t="shared" si="4"/>
        <v>15092.624400186271</v>
      </c>
      <c r="F75" s="6">
        <f t="shared" si="4"/>
        <v>8441.5371428957078</v>
      </c>
      <c r="G75" s="6">
        <f t="shared" si="4"/>
        <v>58542.643297271396</v>
      </c>
      <c r="H75" s="6">
        <f t="shared" si="4"/>
        <v>16830.464463356526</v>
      </c>
      <c r="I75" s="6">
        <f t="shared" si="4"/>
        <v>18519.701898482159</v>
      </c>
      <c r="J75" s="23">
        <f t="shared" si="4"/>
        <v>8910.196664664476</v>
      </c>
      <c r="K75" s="13">
        <f t="shared" si="4"/>
        <v>53654.471860215563</v>
      </c>
      <c r="L75" s="19">
        <f t="shared" si="4"/>
        <v>325962.66813344043</v>
      </c>
      <c r="M75" s="16">
        <v>592684</v>
      </c>
    </row>
    <row r="76" spans="2:13" x14ac:dyDescent="0.15">
      <c r="B76" s="5" t="s">
        <v>12</v>
      </c>
      <c r="C76" s="29" t="s">
        <v>13</v>
      </c>
      <c r="D76" s="26">
        <f t="shared" ref="D76:L76" si="5">+D8*1000/$M76</f>
        <v>123379.75713345697</v>
      </c>
      <c r="E76" s="6">
        <f t="shared" si="5"/>
        <v>17204.474487049112</v>
      </c>
      <c r="F76" s="6">
        <f t="shared" si="5"/>
        <v>58023.843991146736</v>
      </c>
      <c r="G76" s="6">
        <f t="shared" si="5"/>
        <v>44341.233474905785</v>
      </c>
      <c r="H76" s="6">
        <f t="shared" si="5"/>
        <v>19801.531375246755</v>
      </c>
      <c r="I76" s="6">
        <f t="shared" si="5"/>
        <v>32233.42705030807</v>
      </c>
      <c r="J76" s="23">
        <f t="shared" si="5"/>
        <v>17343.19554944069</v>
      </c>
      <c r="K76" s="13">
        <f t="shared" si="5"/>
        <v>38316.946820601785</v>
      </c>
      <c r="L76" s="19">
        <f t="shared" si="5"/>
        <v>333301.2143327152</v>
      </c>
      <c r="M76" s="16">
        <v>83585</v>
      </c>
    </row>
    <row r="77" spans="2:13" x14ac:dyDescent="0.15">
      <c r="B77" s="5" t="s">
        <v>14</v>
      </c>
      <c r="C77" s="29" t="s">
        <v>15</v>
      </c>
      <c r="D77" s="26">
        <f t="shared" ref="D77:L77" si="6">+D9*1000/$M77</f>
        <v>133221.93811149729</v>
      </c>
      <c r="E77" s="6">
        <f t="shared" si="6"/>
        <v>17494.725237708808</v>
      </c>
      <c r="F77" s="6">
        <f t="shared" si="6"/>
        <v>117391.06735465695</v>
      </c>
      <c r="G77" s="6">
        <f t="shared" si="6"/>
        <v>52810.032000734944</v>
      </c>
      <c r="H77" s="6">
        <f t="shared" si="6"/>
        <v>29924.162851587022</v>
      </c>
      <c r="I77" s="6">
        <f t="shared" si="6"/>
        <v>35115.064843594497</v>
      </c>
      <c r="J77" s="23">
        <f t="shared" si="6"/>
        <v>16842.492076373044</v>
      </c>
      <c r="K77" s="13">
        <f t="shared" si="6"/>
        <v>85693.573823705039</v>
      </c>
      <c r="L77" s="19">
        <f t="shared" si="6"/>
        <v>471650.56422348454</v>
      </c>
      <c r="M77" s="16">
        <v>65311</v>
      </c>
    </row>
    <row r="78" spans="2:13" x14ac:dyDescent="0.15">
      <c r="B78" s="5" t="s">
        <v>16</v>
      </c>
      <c r="C78" s="29" t="s">
        <v>17</v>
      </c>
      <c r="D78" s="26">
        <f t="shared" ref="D78:L78" si="7">+D10*1000/$M78</f>
        <v>151701.50848889019</v>
      </c>
      <c r="E78" s="6">
        <f t="shared" si="7"/>
        <v>15684.839395439587</v>
      </c>
      <c r="F78" s="6">
        <f t="shared" si="7"/>
        <v>5678.0628439966222</v>
      </c>
      <c r="G78" s="6">
        <f t="shared" si="7"/>
        <v>50195.53860042517</v>
      </c>
      <c r="H78" s="6">
        <f t="shared" si="7"/>
        <v>17112.239727423628</v>
      </c>
      <c r="I78" s="6">
        <f t="shared" si="7"/>
        <v>17062.523661143307</v>
      </c>
      <c r="J78" s="23">
        <f t="shared" si="7"/>
        <v>9674.1314540318581</v>
      </c>
      <c r="K78" s="13">
        <f t="shared" si="7"/>
        <v>41251.565275634115</v>
      </c>
      <c r="L78" s="19">
        <f t="shared" si="7"/>
        <v>298686.27799295262</v>
      </c>
      <c r="M78" s="16">
        <v>343390</v>
      </c>
    </row>
    <row r="79" spans="2:13" x14ac:dyDescent="0.15">
      <c r="B79" s="5" t="s">
        <v>18</v>
      </c>
      <c r="C79" s="29" t="s">
        <v>19</v>
      </c>
      <c r="D79" s="26">
        <f t="shared" ref="D79:L79" si="8">+D11*1000/$M79</f>
        <v>149241.45169103125</v>
      </c>
      <c r="E79" s="6">
        <f t="shared" si="8"/>
        <v>16595.10886440699</v>
      </c>
      <c r="F79" s="6">
        <f t="shared" si="8"/>
        <v>43614.608820935748</v>
      </c>
      <c r="G79" s="6">
        <f t="shared" si="8"/>
        <v>51646.044738116827</v>
      </c>
      <c r="H79" s="6">
        <f t="shared" si="8"/>
        <v>17529.380348515147</v>
      </c>
      <c r="I79" s="6">
        <f t="shared" si="8"/>
        <v>38702.234421770394</v>
      </c>
      <c r="J79" s="23">
        <f t="shared" si="8"/>
        <v>17027.473824102941</v>
      </c>
      <c r="K79" s="13">
        <f t="shared" si="8"/>
        <v>47347.956230670825</v>
      </c>
      <c r="L79" s="19">
        <f t="shared" si="8"/>
        <v>364676.78511544719</v>
      </c>
      <c r="M79" s="16">
        <v>80513</v>
      </c>
    </row>
    <row r="80" spans="2:13" x14ac:dyDescent="0.15">
      <c r="B80" s="5" t="s">
        <v>20</v>
      </c>
      <c r="C80" s="29" t="s">
        <v>21</v>
      </c>
      <c r="D80" s="26">
        <f t="shared" ref="D80:L80" si="9">+D12*1000/$M80</f>
        <v>131746.35354233565</v>
      </c>
      <c r="E80" s="6">
        <f t="shared" si="9"/>
        <v>16839.573362265834</v>
      </c>
      <c r="F80" s="6">
        <f t="shared" si="9"/>
        <v>59388.777572644787</v>
      </c>
      <c r="G80" s="6">
        <f t="shared" si="9"/>
        <v>41901.88907068922</v>
      </c>
      <c r="H80" s="6">
        <f t="shared" si="9"/>
        <v>23284.533069674246</v>
      </c>
      <c r="I80" s="6">
        <f t="shared" si="9"/>
        <v>20632.309321107019</v>
      </c>
      <c r="J80" s="23">
        <f t="shared" si="9"/>
        <v>16476.178809859215</v>
      </c>
      <c r="K80" s="13">
        <f t="shared" si="9"/>
        <v>72144.563343803864</v>
      </c>
      <c r="L80" s="19">
        <f t="shared" si="9"/>
        <v>365937.99928252061</v>
      </c>
      <c r="M80" s="16">
        <v>114289</v>
      </c>
    </row>
    <row r="81" spans="2:13" x14ac:dyDescent="0.15">
      <c r="B81" s="5" t="s">
        <v>22</v>
      </c>
      <c r="C81" s="29" t="s">
        <v>23</v>
      </c>
      <c r="D81" s="26">
        <f t="shared" ref="D81:L81" si="10">+D13*1000/$M81</f>
        <v>141784.06947451041</v>
      </c>
      <c r="E81" s="6">
        <f t="shared" si="10"/>
        <v>17664.514577241021</v>
      </c>
      <c r="F81" s="6">
        <f t="shared" si="10"/>
        <v>58695.643917815505</v>
      </c>
      <c r="G81" s="6">
        <f t="shared" si="10"/>
        <v>51516.602736951376</v>
      </c>
      <c r="H81" s="6">
        <f t="shared" si="10"/>
        <v>48793.791854974494</v>
      </c>
      <c r="I81" s="6">
        <f t="shared" si="10"/>
        <v>61622.257668400998</v>
      </c>
      <c r="J81" s="23">
        <f t="shared" si="10"/>
        <v>16249.882901016546</v>
      </c>
      <c r="K81" s="13">
        <f t="shared" si="10"/>
        <v>67610.205967617381</v>
      </c>
      <c r="L81" s="19">
        <f t="shared" si="10"/>
        <v>447687.08619751118</v>
      </c>
      <c r="M81" s="16">
        <v>78993</v>
      </c>
    </row>
    <row r="82" spans="2:13" x14ac:dyDescent="0.15">
      <c r="B82" s="5" t="s">
        <v>24</v>
      </c>
      <c r="C82" s="29" t="s">
        <v>25</v>
      </c>
      <c r="D82" s="26">
        <f t="shared" ref="D82:L82" si="11">+D14*1000/$M82</f>
        <v>138245.62931207716</v>
      </c>
      <c r="E82" s="6">
        <f t="shared" si="11"/>
        <v>17000.580525598947</v>
      </c>
      <c r="F82" s="6">
        <f t="shared" si="11"/>
        <v>24988.958849666196</v>
      </c>
      <c r="G82" s="6">
        <f t="shared" si="11"/>
        <v>50362.236809788556</v>
      </c>
      <c r="H82" s="6">
        <f t="shared" si="11"/>
        <v>21635.251300600619</v>
      </c>
      <c r="I82" s="6">
        <f t="shared" si="11"/>
        <v>31202.569942170718</v>
      </c>
      <c r="J82" s="23">
        <f t="shared" si="11"/>
        <v>14810.536539620873</v>
      </c>
      <c r="K82" s="13">
        <f t="shared" si="11"/>
        <v>72345.167124388769</v>
      </c>
      <c r="L82" s="19">
        <f t="shared" si="11"/>
        <v>355780.39386429096</v>
      </c>
      <c r="M82" s="16">
        <v>89574</v>
      </c>
    </row>
    <row r="83" spans="2:13" x14ac:dyDescent="0.15">
      <c r="B83" s="5" t="s">
        <v>26</v>
      </c>
      <c r="C83" s="29" t="s">
        <v>27</v>
      </c>
      <c r="D83" s="26">
        <f t="shared" ref="D83:L83" si="12">+D15*1000/$M83</f>
        <v>117521.72592045575</v>
      </c>
      <c r="E83" s="6">
        <f t="shared" si="12"/>
        <v>15187.040827091465</v>
      </c>
      <c r="F83" s="6">
        <f t="shared" si="12"/>
        <v>36315.666209515774</v>
      </c>
      <c r="G83" s="6">
        <f t="shared" si="12"/>
        <v>52744.466715898299</v>
      </c>
      <c r="H83" s="6">
        <f t="shared" si="12"/>
        <v>18814.507859478847</v>
      </c>
      <c r="I83" s="6">
        <f t="shared" si="12"/>
        <v>33339.672961282835</v>
      </c>
      <c r="J83" s="23">
        <f t="shared" si="12"/>
        <v>15466.479586454267</v>
      </c>
      <c r="K83" s="13">
        <f t="shared" si="12"/>
        <v>38703.314695642999</v>
      </c>
      <c r="L83" s="19">
        <f t="shared" si="12"/>
        <v>312626.39518936595</v>
      </c>
      <c r="M83" s="16">
        <v>236975</v>
      </c>
    </row>
    <row r="84" spans="2:13" x14ac:dyDescent="0.15">
      <c r="B84" s="5" t="s">
        <v>28</v>
      </c>
      <c r="C84" s="29" t="s">
        <v>29</v>
      </c>
      <c r="D84" s="26">
        <f t="shared" ref="D84:L84" si="13">+D16*1000/$M84</f>
        <v>138402.37286812629</v>
      </c>
      <c r="E84" s="6">
        <f t="shared" si="13"/>
        <v>17270.160923128959</v>
      </c>
      <c r="F84" s="6">
        <f t="shared" si="13"/>
        <v>15290.364125980564</v>
      </c>
      <c r="G84" s="6">
        <f t="shared" si="13"/>
        <v>42227.835668474938</v>
      </c>
      <c r="H84" s="6">
        <f t="shared" si="13"/>
        <v>16337.190544953102</v>
      </c>
      <c r="I84" s="6">
        <f t="shared" si="13"/>
        <v>21958.331707190155</v>
      </c>
      <c r="J84" s="23">
        <f t="shared" si="13"/>
        <v>13233.097867801063</v>
      </c>
      <c r="K84" s="13">
        <f t="shared" si="13"/>
        <v>52210.800192535353</v>
      </c>
      <c r="L84" s="19">
        <f t="shared" si="13"/>
        <v>303697.05603038939</v>
      </c>
      <c r="M84" s="16">
        <v>153738</v>
      </c>
    </row>
    <row r="85" spans="2:13" x14ac:dyDescent="0.15">
      <c r="B85" s="5" t="s">
        <v>30</v>
      </c>
      <c r="C85" s="29" t="s">
        <v>31</v>
      </c>
      <c r="D85" s="26">
        <f t="shared" ref="D85:L85" si="14">+D17*1000/$M85</f>
        <v>134249.11543366202</v>
      </c>
      <c r="E85" s="6">
        <f t="shared" si="14"/>
        <v>17054.115703073083</v>
      </c>
      <c r="F85" s="6">
        <f t="shared" si="14"/>
        <v>37587.028755141262</v>
      </c>
      <c r="G85" s="6">
        <f t="shared" si="14"/>
        <v>39808.825906568243</v>
      </c>
      <c r="H85" s="6">
        <f t="shared" si="14"/>
        <v>21427.285952906946</v>
      </c>
      <c r="I85" s="6">
        <f t="shared" si="14"/>
        <v>31311.097939903371</v>
      </c>
      <c r="J85" s="23">
        <f t="shared" si="14"/>
        <v>15586.47197226862</v>
      </c>
      <c r="K85" s="13">
        <f t="shared" si="14"/>
        <v>62333.89011620597</v>
      </c>
      <c r="L85" s="19">
        <f t="shared" si="14"/>
        <v>343771.35980746092</v>
      </c>
      <c r="M85" s="16">
        <v>55677</v>
      </c>
    </row>
    <row r="86" spans="2:13" x14ac:dyDescent="0.15">
      <c r="B86" s="69" t="s">
        <v>32</v>
      </c>
      <c r="C86" s="70" t="s">
        <v>33</v>
      </c>
      <c r="D86" s="71">
        <f t="shared" ref="D86:L86" si="15">+D18*1000/$M86</f>
        <v>122434.08114638567</v>
      </c>
      <c r="E86" s="72">
        <f t="shared" si="15"/>
        <v>15314.232498825424</v>
      </c>
      <c r="F86" s="72">
        <f t="shared" si="15"/>
        <v>52371.434324451307</v>
      </c>
      <c r="G86" s="72">
        <f t="shared" si="15"/>
        <v>36017.920665816499</v>
      </c>
      <c r="H86" s="72">
        <f t="shared" si="15"/>
        <v>17992.801530304048</v>
      </c>
      <c r="I86" s="72">
        <f t="shared" si="15"/>
        <v>33764.136854822471</v>
      </c>
      <c r="J86" s="73">
        <f t="shared" si="15"/>
        <v>16576.741727632729</v>
      </c>
      <c r="K86" s="74">
        <f t="shared" si="15"/>
        <v>41848.765017786427</v>
      </c>
      <c r="L86" s="75">
        <f t="shared" si="15"/>
        <v>319743.37203839183</v>
      </c>
      <c r="M86" s="76">
        <v>119192</v>
      </c>
    </row>
    <row r="87" spans="2:13" x14ac:dyDescent="0.15">
      <c r="B87" s="5" t="s">
        <v>34</v>
      </c>
      <c r="C87" s="29" t="s">
        <v>35</v>
      </c>
      <c r="D87" s="26">
        <f t="shared" ref="D87:L87" si="16">+D19*1000/$M87</f>
        <v>128223.39420763445</v>
      </c>
      <c r="E87" s="6">
        <f t="shared" si="16"/>
        <v>16631.562256554502</v>
      </c>
      <c r="F87" s="6">
        <f t="shared" si="16"/>
        <v>59281.076572011611</v>
      </c>
      <c r="G87" s="6">
        <f t="shared" si="16"/>
        <v>49100.763169324317</v>
      </c>
      <c r="H87" s="6">
        <f t="shared" si="16"/>
        <v>45560.181450917938</v>
      </c>
      <c r="I87" s="6">
        <f t="shared" si="16"/>
        <v>18912.397537451827</v>
      </c>
      <c r="J87" s="23">
        <f t="shared" si="16"/>
        <v>6894.031836639022</v>
      </c>
      <c r="K87" s="13">
        <f t="shared" si="16"/>
        <v>71695.276898788725</v>
      </c>
      <c r="L87" s="19">
        <f t="shared" si="16"/>
        <v>389404.65209268336</v>
      </c>
      <c r="M87" s="16">
        <v>145053</v>
      </c>
    </row>
    <row r="88" spans="2:13" x14ac:dyDescent="0.15">
      <c r="B88" s="69" t="s">
        <v>36</v>
      </c>
      <c r="C88" s="70" t="s">
        <v>37</v>
      </c>
      <c r="D88" s="71">
        <f t="shared" ref="D88:L88" si="17">+D20*1000/$M88</f>
        <v>132213.82684628549</v>
      </c>
      <c r="E88" s="72">
        <f t="shared" si="17"/>
        <v>15404.88832331388</v>
      </c>
      <c r="F88" s="72">
        <f t="shared" si="17"/>
        <v>13416.459695467111</v>
      </c>
      <c r="G88" s="72">
        <f t="shared" si="17"/>
        <v>41529.667822194919</v>
      </c>
      <c r="H88" s="72">
        <f t="shared" si="17"/>
        <v>17080.315064285402</v>
      </c>
      <c r="I88" s="72">
        <f t="shared" si="17"/>
        <v>26116.547457106499</v>
      </c>
      <c r="J88" s="73">
        <f t="shared" si="17"/>
        <v>11814.03308613805</v>
      </c>
      <c r="K88" s="74">
        <f t="shared" si="17"/>
        <v>30533.165123524508</v>
      </c>
      <c r="L88" s="75">
        <f t="shared" si="17"/>
        <v>276294.87033217779</v>
      </c>
      <c r="M88" s="76">
        <v>227890</v>
      </c>
    </row>
    <row r="89" spans="2:13" x14ac:dyDescent="0.15">
      <c r="B89" s="5" t="s">
        <v>38</v>
      </c>
      <c r="C89" s="29" t="s">
        <v>39</v>
      </c>
      <c r="D89" s="26">
        <f t="shared" ref="D89:L89" si="18">+D21*1000/$M89</f>
        <v>145588.8855448637</v>
      </c>
      <c r="E89" s="6">
        <f t="shared" si="18"/>
        <v>15342.75941727198</v>
      </c>
      <c r="F89" s="6">
        <f t="shared" si="18"/>
        <v>13545.115870472348</v>
      </c>
      <c r="G89" s="6">
        <f t="shared" si="18"/>
        <v>47598.373990352942</v>
      </c>
      <c r="H89" s="6">
        <f t="shared" si="18"/>
        <v>16597.910345781242</v>
      </c>
      <c r="I89" s="6">
        <f t="shared" si="18"/>
        <v>23061.843678572299</v>
      </c>
      <c r="J89" s="23">
        <f t="shared" si="18"/>
        <v>13337.508845850381</v>
      </c>
      <c r="K89" s="13">
        <f t="shared" si="18"/>
        <v>38579.429635835659</v>
      </c>
      <c r="L89" s="19">
        <f t="shared" si="18"/>
        <v>300314.31848315016</v>
      </c>
      <c r="M89" s="16">
        <v>245878</v>
      </c>
    </row>
    <row r="90" spans="2:13" x14ac:dyDescent="0.15">
      <c r="B90" s="5" t="s">
        <v>40</v>
      </c>
      <c r="C90" s="29" t="s">
        <v>41</v>
      </c>
      <c r="D90" s="26">
        <f t="shared" ref="D90:L90" si="19">+D22*1000/$M90</f>
        <v>140040.92225870187</v>
      </c>
      <c r="E90" s="6">
        <f t="shared" si="19"/>
        <v>15364.256532913405</v>
      </c>
      <c r="F90" s="6">
        <f t="shared" si="19"/>
        <v>11169.248139289588</v>
      </c>
      <c r="G90" s="6">
        <f t="shared" si="19"/>
        <v>47248.709758887584</v>
      </c>
      <c r="H90" s="6">
        <f t="shared" si="19"/>
        <v>15783.49798701588</v>
      </c>
      <c r="I90" s="6">
        <f t="shared" si="19"/>
        <v>23833.731968564764</v>
      </c>
      <c r="J90" s="23">
        <f t="shared" si="19"/>
        <v>13026.607044701617</v>
      </c>
      <c r="K90" s="13">
        <f t="shared" si="19"/>
        <v>45111.137521726858</v>
      </c>
      <c r="L90" s="19">
        <f t="shared" si="19"/>
        <v>298551.50416709995</v>
      </c>
      <c r="M90" s="16">
        <v>336565</v>
      </c>
    </row>
    <row r="91" spans="2:13" x14ac:dyDescent="0.15">
      <c r="B91" s="5" t="s">
        <v>42</v>
      </c>
      <c r="C91" s="29" t="s">
        <v>43</v>
      </c>
      <c r="D91" s="26">
        <f t="shared" ref="D91:L91" si="20">+D23*1000/$M91</f>
        <v>153201.95390849924</v>
      </c>
      <c r="E91" s="6">
        <f t="shared" si="20"/>
        <v>15618.073653617868</v>
      </c>
      <c r="F91" s="6">
        <f t="shared" si="20"/>
        <v>22978.86449535401</v>
      </c>
      <c r="G91" s="6">
        <f t="shared" si="20"/>
        <v>56275.580237143367</v>
      </c>
      <c r="H91" s="6">
        <f t="shared" si="20"/>
        <v>17398.545484315517</v>
      </c>
      <c r="I91" s="6">
        <f t="shared" si="20"/>
        <v>29505.109907353082</v>
      </c>
      <c r="J91" s="23">
        <f t="shared" si="20"/>
        <v>14673.416201612794</v>
      </c>
      <c r="K91" s="13">
        <f t="shared" si="20"/>
        <v>40511.904924340626</v>
      </c>
      <c r="L91" s="19">
        <f t="shared" si="20"/>
        <v>335490.03261062369</v>
      </c>
      <c r="M91" s="16">
        <v>73289</v>
      </c>
    </row>
    <row r="92" spans="2:13" x14ac:dyDescent="0.15">
      <c r="B92" s="5" t="s">
        <v>44</v>
      </c>
      <c r="C92" s="29" t="s">
        <v>45</v>
      </c>
      <c r="D92" s="26">
        <f t="shared" ref="D92:L92" si="21">+D24*1000/$M92</f>
        <v>205820.13117129906</v>
      </c>
      <c r="E92" s="6">
        <f t="shared" si="21"/>
        <v>16453.761007963443</v>
      </c>
      <c r="F92" s="6">
        <f t="shared" si="21"/>
        <v>263.10419023535417</v>
      </c>
      <c r="G92" s="6">
        <f t="shared" si="21"/>
        <v>59639.286321658052</v>
      </c>
      <c r="H92" s="6">
        <f t="shared" si="21"/>
        <v>18404.693773430048</v>
      </c>
      <c r="I92" s="6">
        <f t="shared" si="21"/>
        <v>25621.289087050714</v>
      </c>
      <c r="J92" s="23">
        <f t="shared" si="21"/>
        <v>0</v>
      </c>
      <c r="K92" s="13">
        <f t="shared" si="21"/>
        <v>64639.78912032416</v>
      </c>
      <c r="L92" s="19">
        <f t="shared" si="21"/>
        <v>390842.05467196082</v>
      </c>
      <c r="M92" s="16">
        <v>135243</v>
      </c>
    </row>
    <row r="93" spans="2:13" x14ac:dyDescent="0.15">
      <c r="B93" s="5" t="s">
        <v>46</v>
      </c>
      <c r="C93" s="29" t="s">
        <v>47</v>
      </c>
      <c r="D93" s="26">
        <f t="shared" ref="D93:L93" si="22">+D25*1000/$M93</f>
        <v>141044.76145274178</v>
      </c>
      <c r="E93" s="6">
        <f t="shared" si="22"/>
        <v>15921.139358125047</v>
      </c>
      <c r="F93" s="6">
        <f t="shared" si="22"/>
        <v>11843.568883570755</v>
      </c>
      <c r="G93" s="6">
        <f t="shared" si="22"/>
        <v>38051.546529583604</v>
      </c>
      <c r="H93" s="6">
        <f t="shared" si="22"/>
        <v>16108.527805445441</v>
      </c>
      <c r="I93" s="6">
        <f t="shared" si="22"/>
        <v>18205.791714852967</v>
      </c>
      <c r="J93" s="23">
        <f t="shared" si="22"/>
        <v>12339.207048458149</v>
      </c>
      <c r="K93" s="13">
        <f t="shared" si="22"/>
        <v>30609.440281296585</v>
      </c>
      <c r="L93" s="19">
        <f t="shared" si="22"/>
        <v>271784.77602561616</v>
      </c>
      <c r="M93" s="16">
        <v>149593</v>
      </c>
    </row>
    <row r="94" spans="2:13" x14ac:dyDescent="0.15">
      <c r="B94" s="5" t="s">
        <v>48</v>
      </c>
      <c r="C94" s="29" t="s">
        <v>49</v>
      </c>
      <c r="D94" s="26">
        <f t="shared" ref="D94:L94" si="23">+D26*1000/$M94</f>
        <v>156432.29503854981</v>
      </c>
      <c r="E94" s="6">
        <f t="shared" si="23"/>
        <v>15035.180389618034</v>
      </c>
      <c r="F94" s="6">
        <f t="shared" si="23"/>
        <v>3438.8867635807192</v>
      </c>
      <c r="G94" s="6">
        <f t="shared" si="23"/>
        <v>47382.967453357662</v>
      </c>
      <c r="H94" s="6">
        <f t="shared" si="23"/>
        <v>16924.680713318816</v>
      </c>
      <c r="I94" s="6">
        <f t="shared" si="23"/>
        <v>13658.591313048084</v>
      </c>
      <c r="J94" s="23">
        <f t="shared" si="23"/>
        <v>5307.111117650521</v>
      </c>
      <c r="K94" s="13">
        <f t="shared" si="23"/>
        <v>34030.472014595965</v>
      </c>
      <c r="L94" s="19">
        <f t="shared" si="23"/>
        <v>286903.07368606911</v>
      </c>
      <c r="M94" s="16">
        <v>135928</v>
      </c>
    </row>
    <row r="95" spans="2:13" x14ac:dyDescent="0.15">
      <c r="B95" s="5" t="s">
        <v>50</v>
      </c>
      <c r="C95" s="29" t="s">
        <v>51</v>
      </c>
      <c r="D95" s="26">
        <f t="shared" ref="D95:L95" si="24">+D27*1000/$M95</f>
        <v>143212.20495261718</v>
      </c>
      <c r="E95" s="6">
        <f t="shared" si="24"/>
        <v>13800.15637005783</v>
      </c>
      <c r="F95" s="6">
        <f t="shared" si="24"/>
        <v>26530.99766792931</v>
      </c>
      <c r="G95" s="6">
        <f t="shared" si="24"/>
        <v>47278.918350565495</v>
      </c>
      <c r="H95" s="6">
        <f t="shared" si="24"/>
        <v>19379.547874850032</v>
      </c>
      <c r="I95" s="6">
        <f t="shared" si="24"/>
        <v>15246.080638421201</v>
      </c>
      <c r="J95" s="23">
        <f t="shared" si="24"/>
        <v>12132.159659221115</v>
      </c>
      <c r="K95" s="13">
        <f t="shared" si="24"/>
        <v>41166.412789992319</v>
      </c>
      <c r="L95" s="19">
        <f t="shared" si="24"/>
        <v>306614.31864443334</v>
      </c>
      <c r="M95" s="16">
        <v>74183</v>
      </c>
    </row>
    <row r="96" spans="2:13" x14ac:dyDescent="0.15">
      <c r="B96" s="5" t="s">
        <v>52</v>
      </c>
      <c r="C96" s="29" t="s">
        <v>53</v>
      </c>
      <c r="D96" s="26">
        <f t="shared" ref="D96:L96" si="25">+D28*1000/$M96</f>
        <v>177432.94672207406</v>
      </c>
      <c r="E96" s="6">
        <f t="shared" si="25"/>
        <v>15748.74403026732</v>
      </c>
      <c r="F96" s="6">
        <f t="shared" si="25"/>
        <v>2457.9048564162995</v>
      </c>
      <c r="G96" s="6">
        <f t="shared" si="25"/>
        <v>55148.371891087263</v>
      </c>
      <c r="H96" s="6">
        <f t="shared" si="25"/>
        <v>17619.810209018171</v>
      </c>
      <c r="I96" s="6">
        <f t="shared" si="25"/>
        <v>42577.8825280655</v>
      </c>
      <c r="J96" s="23">
        <f t="shared" si="25"/>
        <v>1009.9361161074241</v>
      </c>
      <c r="K96" s="13">
        <f t="shared" si="25"/>
        <v>63588.190783352977</v>
      </c>
      <c r="L96" s="19">
        <f t="shared" si="25"/>
        <v>374573.85102028161</v>
      </c>
      <c r="M96" s="16">
        <v>80615</v>
      </c>
    </row>
    <row r="97" spans="2:13" x14ac:dyDescent="0.15">
      <c r="B97" s="5" t="s">
        <v>54</v>
      </c>
      <c r="C97" s="29" t="s">
        <v>55</v>
      </c>
      <c r="D97" s="134">
        <f t="shared" ref="D97:L97" si="26">+D29*1000/$M97</f>
        <v>141121.13175799252</v>
      </c>
      <c r="E97" s="135">
        <f t="shared" si="26"/>
        <v>15285.048894091253</v>
      </c>
      <c r="F97" s="135">
        <f t="shared" si="26"/>
        <v>13402.181334894043</v>
      </c>
      <c r="G97" s="135">
        <f t="shared" si="26"/>
        <v>52477.644060770115</v>
      </c>
      <c r="H97" s="135">
        <f t="shared" si="26"/>
        <v>17838.783622308387</v>
      </c>
      <c r="I97" s="135">
        <f t="shared" si="26"/>
        <v>21365.254712610043</v>
      </c>
      <c r="J97" s="136">
        <f t="shared" si="26"/>
        <v>11408.41807496281</v>
      </c>
      <c r="K97" s="137">
        <f t="shared" si="26"/>
        <v>41427.08561952837</v>
      </c>
      <c r="L97" s="143">
        <f t="shared" si="26"/>
        <v>302917.13000219472</v>
      </c>
      <c r="M97" s="144">
        <v>164028</v>
      </c>
    </row>
    <row r="98" spans="2:13" x14ac:dyDescent="0.15">
      <c r="B98" s="69" t="s">
        <v>56</v>
      </c>
      <c r="C98" s="70" t="s">
        <v>57</v>
      </c>
      <c r="D98" s="71">
        <f t="shared" ref="D98:L98" si="27">+D30*1000/$M98</f>
        <v>134322.04180042894</v>
      </c>
      <c r="E98" s="72">
        <f t="shared" si="27"/>
        <v>15971.906595089982</v>
      </c>
      <c r="F98" s="72">
        <f t="shared" si="27"/>
        <v>26077.992833451</v>
      </c>
      <c r="G98" s="72">
        <f t="shared" si="27"/>
        <v>42262.138508878263</v>
      </c>
      <c r="H98" s="72">
        <f t="shared" si="27"/>
        <v>18451.679077140307</v>
      </c>
      <c r="I98" s="72">
        <f t="shared" si="27"/>
        <v>35839.591853045786</v>
      </c>
      <c r="J98" s="73">
        <f t="shared" si="27"/>
        <v>15116.543005954363</v>
      </c>
      <c r="K98" s="74">
        <f t="shared" si="27"/>
        <v>32437.146168294013</v>
      </c>
      <c r="L98" s="75">
        <f t="shared" si="27"/>
        <v>305362.4968363283</v>
      </c>
      <c r="M98" s="76">
        <v>75071</v>
      </c>
    </row>
    <row r="99" spans="2:13" x14ac:dyDescent="0.15">
      <c r="B99" s="5" t="s">
        <v>58</v>
      </c>
      <c r="C99" s="29" t="s">
        <v>59</v>
      </c>
      <c r="D99" s="26">
        <f t="shared" ref="D99:L99" si="28">+D31*1000/$M99</f>
        <v>142972.16667637372</v>
      </c>
      <c r="E99" s="6">
        <f t="shared" si="28"/>
        <v>16037.579193280138</v>
      </c>
      <c r="F99" s="6">
        <f t="shared" si="28"/>
        <v>42254.835724501223</v>
      </c>
      <c r="G99" s="6">
        <f t="shared" si="28"/>
        <v>62241.517663579827</v>
      </c>
      <c r="H99" s="6">
        <f t="shared" si="28"/>
        <v>18078.465252027152</v>
      </c>
      <c r="I99" s="6">
        <f t="shared" si="28"/>
        <v>32952.564923929152</v>
      </c>
      <c r="J99" s="23">
        <f t="shared" si="28"/>
        <v>13942.294874034958</v>
      </c>
      <c r="K99" s="13">
        <f t="shared" si="28"/>
        <v>64174.823817196993</v>
      </c>
      <c r="L99" s="19">
        <f t="shared" si="28"/>
        <v>378711.95325088821</v>
      </c>
      <c r="M99" s="16">
        <v>154527</v>
      </c>
    </row>
    <row r="100" spans="2:13" x14ac:dyDescent="0.15">
      <c r="B100" s="61" t="s">
        <v>60</v>
      </c>
      <c r="C100" s="62" t="s">
        <v>61</v>
      </c>
      <c r="D100" s="63">
        <f t="shared" ref="D100:L100" si="29">+D32*1000/$M100</f>
        <v>134658.21521847582</v>
      </c>
      <c r="E100" s="64">
        <f t="shared" si="29"/>
        <v>15403.688704991637</v>
      </c>
      <c r="F100" s="64">
        <f t="shared" si="29"/>
        <v>29602.884643601257</v>
      </c>
      <c r="G100" s="64">
        <f t="shared" si="29"/>
        <v>40107.594565249288</v>
      </c>
      <c r="H100" s="64">
        <f t="shared" si="29"/>
        <v>17506.778765736421</v>
      </c>
      <c r="I100" s="64">
        <f t="shared" si="29"/>
        <v>22733.808727294068</v>
      </c>
      <c r="J100" s="65">
        <f t="shared" si="29"/>
        <v>13495.906329782551</v>
      </c>
      <c r="K100" s="66">
        <f t="shared" si="29"/>
        <v>34246.940751826747</v>
      </c>
      <c r="L100" s="67">
        <f t="shared" si="29"/>
        <v>294259.91137717525</v>
      </c>
      <c r="M100" s="68">
        <v>68154</v>
      </c>
    </row>
    <row r="101" spans="2:13" x14ac:dyDescent="0.15">
      <c r="B101" s="5" t="s">
        <v>62</v>
      </c>
      <c r="C101" s="29" t="s">
        <v>63</v>
      </c>
      <c r="D101" s="26">
        <f t="shared" ref="D101:L101" si="30">+D33*1000/$M101</f>
        <v>184156.52789709537</v>
      </c>
      <c r="E101" s="6">
        <f t="shared" si="30"/>
        <v>17488.750609487102</v>
      </c>
      <c r="F101" s="6">
        <f t="shared" si="30"/>
        <v>3002.9255380900418</v>
      </c>
      <c r="G101" s="6">
        <f t="shared" si="30"/>
        <v>57837.365622605583</v>
      </c>
      <c r="H101" s="6">
        <f t="shared" si="30"/>
        <v>16844.574984327475</v>
      </c>
      <c r="I101" s="6">
        <f t="shared" si="30"/>
        <v>26762.868884812742</v>
      </c>
      <c r="J101" s="23">
        <f t="shared" si="30"/>
        <v>3814.8087951891152</v>
      </c>
      <c r="K101" s="13">
        <f t="shared" si="30"/>
        <v>62656.504678539088</v>
      </c>
      <c r="L101" s="19">
        <f t="shared" si="30"/>
        <v>368749.51821495738</v>
      </c>
      <c r="M101" s="16">
        <v>86138</v>
      </c>
    </row>
    <row r="102" spans="2:13" x14ac:dyDescent="0.15">
      <c r="B102" s="5" t="s">
        <v>64</v>
      </c>
      <c r="C102" s="29" t="s">
        <v>65</v>
      </c>
      <c r="D102" s="26">
        <f t="shared" ref="D102:L102" si="31">+D34*1000/$M102</f>
        <v>131790.68562860647</v>
      </c>
      <c r="E102" s="6">
        <f t="shared" si="31"/>
        <v>13859.857331091825</v>
      </c>
      <c r="F102" s="6">
        <f t="shared" si="31"/>
        <v>33579.081284928892</v>
      </c>
      <c r="G102" s="6">
        <f t="shared" si="31"/>
        <v>50516.643191421688</v>
      </c>
      <c r="H102" s="6">
        <f t="shared" si="31"/>
        <v>18305.820346222001</v>
      </c>
      <c r="I102" s="6">
        <f t="shared" si="31"/>
        <v>27205.197873597164</v>
      </c>
      <c r="J102" s="23">
        <f t="shared" si="31"/>
        <v>14397.710027715935</v>
      </c>
      <c r="K102" s="13">
        <f t="shared" si="31"/>
        <v>33444.181925575904</v>
      </c>
      <c r="L102" s="19">
        <f t="shared" si="31"/>
        <v>308701.46758144395</v>
      </c>
      <c r="M102" s="16">
        <v>110045</v>
      </c>
    </row>
    <row r="103" spans="2:13" x14ac:dyDescent="0.15">
      <c r="B103" s="5" t="s">
        <v>66</v>
      </c>
      <c r="C103" s="29" t="s">
        <v>67</v>
      </c>
      <c r="D103" s="26">
        <f t="shared" ref="D103:L103" si="32">+D35*1000/$M103</f>
        <v>151574.23577613762</v>
      </c>
      <c r="E103" s="6">
        <f t="shared" si="32"/>
        <v>15617.510315569245</v>
      </c>
      <c r="F103" s="6">
        <f t="shared" si="32"/>
        <v>10314.748358226303</v>
      </c>
      <c r="G103" s="6">
        <f t="shared" si="32"/>
        <v>58282.53763003429</v>
      </c>
      <c r="H103" s="6">
        <f t="shared" si="32"/>
        <v>16449.976753646773</v>
      </c>
      <c r="I103" s="6">
        <f t="shared" si="32"/>
        <v>38166.153309699541</v>
      </c>
      <c r="J103" s="23">
        <f t="shared" si="32"/>
        <v>9897.8613355029938</v>
      </c>
      <c r="K103" s="13">
        <f t="shared" si="32"/>
        <v>65725.119137560294</v>
      </c>
      <c r="L103" s="19">
        <f t="shared" si="32"/>
        <v>356130.28128087404</v>
      </c>
      <c r="M103" s="16">
        <v>137656</v>
      </c>
    </row>
    <row r="104" spans="2:13" x14ac:dyDescent="0.15">
      <c r="B104" s="77" t="s">
        <v>68</v>
      </c>
      <c r="C104" s="78" t="s">
        <v>69</v>
      </c>
      <c r="D104" s="79">
        <f t="shared" ref="D104:L104" si="33">+D36*1000/$M104</f>
        <v>128143.65967254045</v>
      </c>
      <c r="E104" s="80">
        <f t="shared" si="33"/>
        <v>15241.209327635601</v>
      </c>
      <c r="F104" s="80">
        <f t="shared" si="33"/>
        <v>36576.047118323972</v>
      </c>
      <c r="G104" s="80">
        <f t="shared" si="33"/>
        <v>47536.787183303728</v>
      </c>
      <c r="H104" s="80">
        <f t="shared" si="33"/>
        <v>18340.503513067972</v>
      </c>
      <c r="I104" s="80">
        <f t="shared" si="33"/>
        <v>31732.942814615642</v>
      </c>
      <c r="J104" s="81">
        <f t="shared" si="33"/>
        <v>16072.181943310767</v>
      </c>
      <c r="K104" s="82">
        <f t="shared" si="33"/>
        <v>56799.795137721871</v>
      </c>
      <c r="L104" s="83">
        <f t="shared" si="33"/>
        <v>334370.94476720924</v>
      </c>
      <c r="M104" s="84">
        <v>62481</v>
      </c>
    </row>
    <row r="105" spans="2:13" x14ac:dyDescent="0.15">
      <c r="B105" s="5" t="s">
        <v>70</v>
      </c>
      <c r="C105" s="29" t="s">
        <v>71</v>
      </c>
      <c r="D105" s="26">
        <f t="shared" ref="D105:L105" si="34">+D37*1000/$M105</f>
        <v>130302.60926159672</v>
      </c>
      <c r="E105" s="6">
        <f t="shared" si="34"/>
        <v>15459.115651625118</v>
      </c>
      <c r="F105" s="6">
        <f t="shared" si="34"/>
        <v>25517.93744083307</v>
      </c>
      <c r="G105" s="6">
        <f t="shared" si="34"/>
        <v>48813.880561691389</v>
      </c>
      <c r="H105" s="6">
        <f t="shared" si="34"/>
        <v>17352.408094035975</v>
      </c>
      <c r="I105" s="6">
        <f t="shared" si="34"/>
        <v>27693.919611864942</v>
      </c>
      <c r="J105" s="23">
        <f t="shared" si="34"/>
        <v>14834.973572104765</v>
      </c>
      <c r="K105" s="13">
        <f t="shared" si="34"/>
        <v>47818.268775639001</v>
      </c>
      <c r="L105" s="19">
        <f t="shared" si="34"/>
        <v>312958.13939728623</v>
      </c>
      <c r="M105" s="16">
        <v>101408</v>
      </c>
    </row>
    <row r="106" spans="2:13" x14ac:dyDescent="0.15">
      <c r="B106" s="5" t="s">
        <v>72</v>
      </c>
      <c r="C106" s="29" t="s">
        <v>73</v>
      </c>
      <c r="D106" s="26">
        <f t="shared" ref="D106:L106" si="35">+D38*1000/$M106</f>
        <v>119099.70602181129</v>
      </c>
      <c r="E106" s="6">
        <f t="shared" si="35"/>
        <v>16120.341394025605</v>
      </c>
      <c r="F106" s="6">
        <f t="shared" si="35"/>
        <v>47623.252726410625</v>
      </c>
      <c r="G106" s="6">
        <f t="shared" si="35"/>
        <v>59832.925557136085</v>
      </c>
      <c r="H106" s="6">
        <f t="shared" si="35"/>
        <v>18090.128022759603</v>
      </c>
      <c r="I106" s="6">
        <f t="shared" si="35"/>
        <v>28229.492650545282</v>
      </c>
      <c r="J106" s="23">
        <f t="shared" si="35"/>
        <v>16845.898530109058</v>
      </c>
      <c r="K106" s="13">
        <f t="shared" si="35"/>
        <v>48220.938833570413</v>
      </c>
      <c r="L106" s="19">
        <f t="shared" si="35"/>
        <v>337216.78520625888</v>
      </c>
      <c r="M106" s="16">
        <v>52725</v>
      </c>
    </row>
    <row r="107" spans="2:13" x14ac:dyDescent="0.15">
      <c r="B107" s="77" t="s">
        <v>74</v>
      </c>
      <c r="C107" s="78" t="s">
        <v>75</v>
      </c>
      <c r="D107" s="79">
        <f t="shared" ref="D107:L107" si="36">+D39*1000/$M107</f>
        <v>140675.9141777746</v>
      </c>
      <c r="E107" s="80">
        <f t="shared" si="36"/>
        <v>15896.514363104996</v>
      </c>
      <c r="F107" s="80">
        <f t="shared" si="36"/>
        <v>22699.166013258251</v>
      </c>
      <c r="G107" s="80">
        <f t="shared" si="36"/>
        <v>41177.289899493902</v>
      </c>
      <c r="H107" s="80">
        <f t="shared" si="36"/>
        <v>17869.185259106136</v>
      </c>
      <c r="I107" s="80">
        <f t="shared" si="36"/>
        <v>21446.603464252621</v>
      </c>
      <c r="J107" s="81">
        <f t="shared" si="36"/>
        <v>13849.483213343789</v>
      </c>
      <c r="K107" s="82">
        <f t="shared" si="36"/>
        <v>53350.402737187258</v>
      </c>
      <c r="L107" s="83">
        <f t="shared" si="36"/>
        <v>313115.07591417775</v>
      </c>
      <c r="M107" s="84">
        <v>70145</v>
      </c>
    </row>
    <row r="108" spans="2:13" x14ac:dyDescent="0.15">
      <c r="B108" s="77" t="s">
        <v>76</v>
      </c>
      <c r="C108" s="78" t="s">
        <v>77</v>
      </c>
      <c r="D108" s="79">
        <f t="shared" ref="D108:L108" si="37">+D40*1000/$M108</f>
        <v>140471.98105761642</v>
      </c>
      <c r="E108" s="80">
        <f t="shared" si="37"/>
        <v>16270.262211698675</v>
      </c>
      <c r="F108" s="80">
        <f t="shared" si="37"/>
        <v>26095.290712970273</v>
      </c>
      <c r="G108" s="80">
        <f t="shared" si="37"/>
        <v>48008.506533368411</v>
      </c>
      <c r="H108" s="80">
        <f t="shared" si="37"/>
        <v>18498.710865561694</v>
      </c>
      <c r="I108" s="80">
        <f t="shared" si="37"/>
        <v>38426.23870911164</v>
      </c>
      <c r="J108" s="81">
        <f t="shared" si="37"/>
        <v>16191.739016048408</v>
      </c>
      <c r="K108" s="82">
        <f t="shared" si="37"/>
        <v>60545.242480049114</v>
      </c>
      <c r="L108" s="83">
        <f t="shared" si="37"/>
        <v>348316.23257037619</v>
      </c>
      <c r="M108" s="84">
        <v>57015</v>
      </c>
    </row>
    <row r="109" spans="2:13" x14ac:dyDescent="0.15">
      <c r="B109" s="5" t="s">
        <v>78</v>
      </c>
      <c r="C109" s="29" t="s">
        <v>79</v>
      </c>
      <c r="D109" s="26">
        <f t="shared" ref="D109:L109" si="38">+D41*1000/$M109</f>
        <v>130268.24118905529</v>
      </c>
      <c r="E109" s="6">
        <f t="shared" si="38"/>
        <v>14884.951019029388</v>
      </c>
      <c r="F109" s="6">
        <f t="shared" si="38"/>
        <v>21971.047742371353</v>
      </c>
      <c r="G109" s="6">
        <f t="shared" si="38"/>
        <v>45095.555117666932</v>
      </c>
      <c r="H109" s="6">
        <f t="shared" si="38"/>
        <v>21606.040986375407</v>
      </c>
      <c r="I109" s="6">
        <f t="shared" si="38"/>
        <v>36300.402544758472</v>
      </c>
      <c r="J109" s="23">
        <f t="shared" si="38"/>
        <v>14146.365837180498</v>
      </c>
      <c r="K109" s="13">
        <f t="shared" si="38"/>
        <v>52400.320909807451</v>
      </c>
      <c r="L109" s="19">
        <f t="shared" si="38"/>
        <v>322526.5595090643</v>
      </c>
      <c r="M109" s="16">
        <v>71048</v>
      </c>
    </row>
    <row r="110" spans="2:13" x14ac:dyDescent="0.15">
      <c r="B110" s="5">
        <v>39</v>
      </c>
      <c r="C110" s="29" t="s">
        <v>80</v>
      </c>
      <c r="D110" s="26">
        <f t="shared" ref="D110:L110" si="39">+D42*1000/$M110</f>
        <v>139881.58768674891</v>
      </c>
      <c r="E110" s="6">
        <f t="shared" si="39"/>
        <v>14457.115277322682</v>
      </c>
      <c r="F110" s="6">
        <f t="shared" si="39"/>
        <v>33830.48025575855</v>
      </c>
      <c r="G110" s="6">
        <f t="shared" si="39"/>
        <v>67900.123097087286</v>
      </c>
      <c r="H110" s="6">
        <f t="shared" si="39"/>
        <v>23474.428572693701</v>
      </c>
      <c r="I110" s="6">
        <f t="shared" si="39"/>
        <v>81982.580433762254</v>
      </c>
      <c r="J110" s="23">
        <f t="shared" si="39"/>
        <v>15305.581877274861</v>
      </c>
      <c r="K110" s="13">
        <f t="shared" si="39"/>
        <v>75818.949866718627</v>
      </c>
      <c r="L110" s="19">
        <f t="shared" si="39"/>
        <v>437345.26519009203</v>
      </c>
      <c r="M110" s="16">
        <v>112919</v>
      </c>
    </row>
    <row r="111" spans="2:13" x14ac:dyDescent="0.15">
      <c r="B111" s="7">
        <v>40</v>
      </c>
      <c r="C111" s="55" t="s">
        <v>81</v>
      </c>
      <c r="D111" s="56">
        <f t="shared" ref="D111:L111" si="40">+D43*1000/$M111</f>
        <v>131462.65013932929</v>
      </c>
      <c r="E111" s="8">
        <f t="shared" si="40"/>
        <v>14528.644181800712</v>
      </c>
      <c r="F111" s="8">
        <f t="shared" si="40"/>
        <v>25800.614970692804</v>
      </c>
      <c r="G111" s="8">
        <f t="shared" si="40"/>
        <v>34844.16258287691</v>
      </c>
      <c r="H111" s="8">
        <f t="shared" si="40"/>
        <v>14901.412510810032</v>
      </c>
      <c r="I111" s="8">
        <f t="shared" si="40"/>
        <v>16020.736043047949</v>
      </c>
      <c r="J111" s="57">
        <f t="shared" si="40"/>
        <v>14316.114153934852</v>
      </c>
      <c r="K111" s="58">
        <f t="shared" si="40"/>
        <v>33492.64917843759</v>
      </c>
      <c r="L111" s="59">
        <f t="shared" si="40"/>
        <v>271050.86960699531</v>
      </c>
      <c r="M111" s="60">
        <v>52035</v>
      </c>
    </row>
    <row r="112" spans="2:13" x14ac:dyDescent="0.15">
      <c r="B112" s="32">
        <v>41</v>
      </c>
      <c r="C112" s="33" t="s">
        <v>82</v>
      </c>
      <c r="D112" s="34">
        <f t="shared" ref="D112:L112" si="41">+D44*1000/$M112</f>
        <v>125482.50331930598</v>
      </c>
      <c r="E112" s="35">
        <f t="shared" si="41"/>
        <v>15576.231518779396</v>
      </c>
      <c r="F112" s="35">
        <f t="shared" si="41"/>
        <v>19402.007336228817</v>
      </c>
      <c r="G112" s="35">
        <f t="shared" si="41"/>
        <v>31310.754551387356</v>
      </c>
      <c r="H112" s="35">
        <f t="shared" si="41"/>
        <v>19809.910660035555</v>
      </c>
      <c r="I112" s="35">
        <f t="shared" si="41"/>
        <v>19034.835835002363</v>
      </c>
      <c r="J112" s="36">
        <f t="shared" si="41"/>
        <v>12862.051893692193</v>
      </c>
      <c r="K112" s="37">
        <f t="shared" si="41"/>
        <v>30680.626504939577</v>
      </c>
      <c r="L112" s="38">
        <f t="shared" si="41"/>
        <v>261296.86972567905</v>
      </c>
      <c r="M112" s="39">
        <v>44437</v>
      </c>
    </row>
    <row r="113" spans="2:13" x14ac:dyDescent="0.15">
      <c r="B113" s="5">
        <v>42</v>
      </c>
      <c r="C113" s="29" t="s">
        <v>83</v>
      </c>
      <c r="D113" s="26">
        <f t="shared" ref="D113:L113" si="42">+D45*1000/$M113</f>
        <v>197378.31255891905</v>
      </c>
      <c r="E113" s="6">
        <f t="shared" si="42"/>
        <v>20972.635382842778</v>
      </c>
      <c r="F113" s="6">
        <f t="shared" si="42"/>
        <v>1059.049963339269</v>
      </c>
      <c r="G113" s="6">
        <f t="shared" si="42"/>
        <v>30394.181418246571</v>
      </c>
      <c r="H113" s="6">
        <f t="shared" si="42"/>
        <v>18850.424217031526</v>
      </c>
      <c r="I113" s="6">
        <f t="shared" si="42"/>
        <v>79171.467476694248</v>
      </c>
      <c r="J113" s="23">
        <f t="shared" si="42"/>
        <v>0</v>
      </c>
      <c r="K113" s="13">
        <f t="shared" si="42"/>
        <v>47916.649209175659</v>
      </c>
      <c r="L113" s="19">
        <f t="shared" si="42"/>
        <v>395742.72022624908</v>
      </c>
      <c r="M113" s="16">
        <v>38188</v>
      </c>
    </row>
    <row r="114" spans="2:13" x14ac:dyDescent="0.15">
      <c r="B114" s="5">
        <v>43</v>
      </c>
      <c r="C114" s="29" t="s">
        <v>84</v>
      </c>
      <c r="D114" s="26">
        <f t="shared" ref="D114:L114" si="43">+D46*1000/$M114</f>
        <v>102151.95700031449</v>
      </c>
      <c r="E114" s="6">
        <f t="shared" si="43"/>
        <v>17333.218972467621</v>
      </c>
      <c r="F114" s="6">
        <f t="shared" si="43"/>
        <v>66811.190210709901</v>
      </c>
      <c r="G114" s="6">
        <f t="shared" si="43"/>
        <v>33234.439774709092</v>
      </c>
      <c r="H114" s="6">
        <f t="shared" si="43"/>
        <v>20671.155330645852</v>
      </c>
      <c r="I114" s="6">
        <f t="shared" si="43"/>
        <v>31011.693398519026</v>
      </c>
      <c r="J114" s="23">
        <f t="shared" si="43"/>
        <v>16018.983903708151</v>
      </c>
      <c r="K114" s="13">
        <f t="shared" si="43"/>
        <v>39855.47645595677</v>
      </c>
      <c r="L114" s="19">
        <f t="shared" si="43"/>
        <v>311069.13114332274</v>
      </c>
      <c r="M114" s="16">
        <v>34977</v>
      </c>
    </row>
    <row r="115" spans="2:13" x14ac:dyDescent="0.15">
      <c r="B115" s="5">
        <v>44</v>
      </c>
      <c r="C115" s="29" t="s">
        <v>85</v>
      </c>
      <c r="D115" s="26">
        <f t="shared" ref="D115:L115" si="44">+D47*1000/$M115</f>
        <v>111862.81319771768</v>
      </c>
      <c r="E115" s="6">
        <f t="shared" si="44"/>
        <v>15779.872653601256</v>
      </c>
      <c r="F115" s="6">
        <f t="shared" si="44"/>
        <v>99083.850161250317</v>
      </c>
      <c r="G115" s="6">
        <f t="shared" si="44"/>
        <v>38837.261225502356</v>
      </c>
      <c r="H115" s="6">
        <f t="shared" si="44"/>
        <v>21050.690482097081</v>
      </c>
      <c r="I115" s="6">
        <f t="shared" si="44"/>
        <v>24212.767716860995</v>
      </c>
      <c r="J115" s="23">
        <f t="shared" si="44"/>
        <v>18176.217646572397</v>
      </c>
      <c r="K115" s="13">
        <f t="shared" si="44"/>
        <v>66930.207558091453</v>
      </c>
      <c r="L115" s="19">
        <f t="shared" si="44"/>
        <v>377757.46299512114</v>
      </c>
      <c r="M115" s="16">
        <v>12093</v>
      </c>
    </row>
    <row r="116" spans="2:13" x14ac:dyDescent="0.15">
      <c r="B116" s="5">
        <v>45</v>
      </c>
      <c r="C116" s="29" t="s">
        <v>86</v>
      </c>
      <c r="D116" s="26">
        <f t="shared" ref="D116:L116" si="45">+D48*1000/$M116</f>
        <v>170521.86232568475</v>
      </c>
      <c r="E116" s="6">
        <f t="shared" si="45"/>
        <v>17319.851102839046</v>
      </c>
      <c r="F116" s="6">
        <f t="shared" si="45"/>
        <v>18298.572142896828</v>
      </c>
      <c r="G116" s="6">
        <f t="shared" si="45"/>
        <v>41775.487527084835</v>
      </c>
      <c r="H116" s="6">
        <f t="shared" si="45"/>
        <v>25444.746930385023</v>
      </c>
      <c r="I116" s="6">
        <f t="shared" si="45"/>
        <v>16920.662259014389</v>
      </c>
      <c r="J116" s="23">
        <f t="shared" si="45"/>
        <v>12831.546197010945</v>
      </c>
      <c r="K116" s="13">
        <f t="shared" si="45"/>
        <v>55296.07200400022</v>
      </c>
      <c r="L116" s="19">
        <f t="shared" si="45"/>
        <v>345577.25429190509</v>
      </c>
      <c r="M116" s="16">
        <v>17999</v>
      </c>
    </row>
    <row r="117" spans="2:13" x14ac:dyDescent="0.15">
      <c r="B117" s="5">
        <v>46</v>
      </c>
      <c r="C117" s="29" t="s">
        <v>87</v>
      </c>
      <c r="D117" s="26">
        <f t="shared" ref="D117:L117" si="46">+D49*1000/$M117</f>
        <v>149657.42628823366</v>
      </c>
      <c r="E117" s="6">
        <f t="shared" si="46"/>
        <v>18088.564342794158</v>
      </c>
      <c r="F117" s="6">
        <f t="shared" si="46"/>
        <v>45712.427666023701</v>
      </c>
      <c r="G117" s="6">
        <f t="shared" si="46"/>
        <v>32442.215486359877</v>
      </c>
      <c r="H117" s="6">
        <f t="shared" si="46"/>
        <v>25315.899696886194</v>
      </c>
      <c r="I117" s="6">
        <f t="shared" si="46"/>
        <v>30760.429870487736</v>
      </c>
      <c r="J117" s="23">
        <f t="shared" si="46"/>
        <v>20377.404243593275</v>
      </c>
      <c r="K117" s="13">
        <f t="shared" si="46"/>
        <v>58997.46486635437</v>
      </c>
      <c r="L117" s="19">
        <f t="shared" si="46"/>
        <v>360974.42821713974</v>
      </c>
      <c r="M117" s="16">
        <v>18145</v>
      </c>
    </row>
    <row r="118" spans="2:13" x14ac:dyDescent="0.15">
      <c r="B118" s="5">
        <v>47</v>
      </c>
      <c r="C118" s="29" t="s">
        <v>88</v>
      </c>
      <c r="D118" s="26">
        <f t="shared" ref="D118:L118" si="47">+D50*1000/$M118</f>
        <v>117978.87279397811</v>
      </c>
      <c r="E118" s="6">
        <f t="shared" si="47"/>
        <v>16302.454298184579</v>
      </c>
      <c r="F118" s="6">
        <f t="shared" si="47"/>
        <v>53942.722499841861</v>
      </c>
      <c r="G118" s="6">
        <f t="shared" si="47"/>
        <v>27386.868239610347</v>
      </c>
      <c r="H118" s="6">
        <f t="shared" si="47"/>
        <v>21340.059459801378</v>
      </c>
      <c r="I118" s="6">
        <f t="shared" si="47"/>
        <v>24350.654690366246</v>
      </c>
      <c r="J118" s="23">
        <f t="shared" si="47"/>
        <v>16611.392244923776</v>
      </c>
      <c r="K118" s="13">
        <f t="shared" si="47"/>
        <v>35009.425011069645</v>
      </c>
      <c r="L118" s="19">
        <f t="shared" si="47"/>
        <v>296311.05699285219</v>
      </c>
      <c r="M118" s="16">
        <v>31618</v>
      </c>
    </row>
    <row r="119" spans="2:13" x14ac:dyDescent="0.15">
      <c r="B119" s="5">
        <v>48</v>
      </c>
      <c r="C119" s="29" t="s">
        <v>89</v>
      </c>
      <c r="D119" s="26">
        <f t="shared" ref="D119:L119" si="48">+D51*1000/$M119</f>
        <v>151064.81833745481</v>
      </c>
      <c r="E119" s="6">
        <f t="shared" si="48"/>
        <v>18491.011984021305</v>
      </c>
      <c r="F119" s="6">
        <f t="shared" si="48"/>
        <v>53684.943884344684</v>
      </c>
      <c r="G119" s="6">
        <f t="shared" si="48"/>
        <v>28945.834125927337</v>
      </c>
      <c r="H119" s="6">
        <f t="shared" si="48"/>
        <v>19220.277724938176</v>
      </c>
      <c r="I119" s="6">
        <f t="shared" si="48"/>
        <v>40478.695073235685</v>
      </c>
      <c r="J119" s="23">
        <f t="shared" si="48"/>
        <v>20448.25946357238</v>
      </c>
      <c r="K119" s="13">
        <f t="shared" si="48"/>
        <v>106058.92143808256</v>
      </c>
      <c r="L119" s="19">
        <f t="shared" si="48"/>
        <v>417944.50256800454</v>
      </c>
      <c r="M119" s="16">
        <v>21028</v>
      </c>
    </row>
    <row r="120" spans="2:13" x14ac:dyDescent="0.15">
      <c r="B120" s="5">
        <v>49</v>
      </c>
      <c r="C120" s="29" t="s">
        <v>90</v>
      </c>
      <c r="D120" s="26">
        <f t="shared" ref="D120:L120" si="49">+D52*1000/$M120</f>
        <v>131161.3451256683</v>
      </c>
      <c r="E120" s="6">
        <f t="shared" si="49"/>
        <v>16849.647728976164</v>
      </c>
      <c r="F120" s="6">
        <f t="shared" si="49"/>
        <v>71940.688552440915</v>
      </c>
      <c r="G120" s="6">
        <f t="shared" si="49"/>
        <v>27692.300004996752</v>
      </c>
      <c r="H120" s="6">
        <f t="shared" si="49"/>
        <v>21651.926247938838</v>
      </c>
      <c r="I120" s="6">
        <f t="shared" si="49"/>
        <v>28120.821466047069</v>
      </c>
      <c r="J120" s="23">
        <f t="shared" si="49"/>
        <v>17712.586818567932</v>
      </c>
      <c r="K120" s="13">
        <f t="shared" si="49"/>
        <v>54719.882076650174</v>
      </c>
      <c r="L120" s="19">
        <f t="shared" si="49"/>
        <v>352136.61120271822</v>
      </c>
      <c r="M120" s="16">
        <v>20013</v>
      </c>
    </row>
    <row r="121" spans="2:13" x14ac:dyDescent="0.15">
      <c r="B121" s="5">
        <v>50</v>
      </c>
      <c r="C121" s="29" t="s">
        <v>91</v>
      </c>
      <c r="D121" s="26">
        <f t="shared" ref="D121:L121" si="50">+D53*1000/$M121</f>
        <v>121540.96879560775</v>
      </c>
      <c r="E121" s="6">
        <f t="shared" si="50"/>
        <v>15936.826742650635</v>
      </c>
      <c r="F121" s="6">
        <f t="shared" si="50"/>
        <v>83548.544026687057</v>
      </c>
      <c r="G121" s="6">
        <f t="shared" si="50"/>
        <v>30885.815553547851</v>
      </c>
      <c r="H121" s="6">
        <f t="shared" si="50"/>
        <v>18926.471610257835</v>
      </c>
      <c r="I121" s="6">
        <f t="shared" si="50"/>
        <v>30829.661547015083</v>
      </c>
      <c r="J121" s="23">
        <f t="shared" si="50"/>
        <v>19126.277017165892</v>
      </c>
      <c r="K121" s="13">
        <f t="shared" si="50"/>
        <v>47317.464730002088</v>
      </c>
      <c r="L121" s="19">
        <f t="shared" si="50"/>
        <v>348985.75300576829</v>
      </c>
      <c r="M121" s="16">
        <v>14389</v>
      </c>
    </row>
    <row r="122" spans="2:13" x14ac:dyDescent="0.15">
      <c r="B122" s="5">
        <v>51</v>
      </c>
      <c r="C122" s="29" t="s">
        <v>92</v>
      </c>
      <c r="D122" s="26">
        <f t="shared" ref="D122:L122" si="51">+D54*1000/$M122</f>
        <v>113558.43388743566</v>
      </c>
      <c r="E122" s="6">
        <f t="shared" si="51"/>
        <v>17966.247574044384</v>
      </c>
      <c r="F122" s="6">
        <f t="shared" si="51"/>
        <v>170817.14623238545</v>
      </c>
      <c r="G122" s="6">
        <f t="shared" si="51"/>
        <v>35878.913171884233</v>
      </c>
      <c r="H122" s="6">
        <f t="shared" si="51"/>
        <v>25022.02345793604</v>
      </c>
      <c r="I122" s="6">
        <f t="shared" si="51"/>
        <v>59656.400303771836</v>
      </c>
      <c r="J122" s="23">
        <f t="shared" si="51"/>
        <v>21693.359210193234</v>
      </c>
      <c r="K122" s="13">
        <f t="shared" si="51"/>
        <v>58739.262509492866</v>
      </c>
      <c r="L122" s="19">
        <f t="shared" si="51"/>
        <v>481638.42713695049</v>
      </c>
      <c r="M122" s="16">
        <v>11851</v>
      </c>
    </row>
    <row r="123" spans="2:13" x14ac:dyDescent="0.15">
      <c r="B123" s="5">
        <v>52</v>
      </c>
      <c r="C123" s="29" t="s">
        <v>93</v>
      </c>
      <c r="D123" s="26">
        <f t="shared" ref="D123:L123" si="52">+D55*1000/$M123</f>
        <v>129314.81053604436</v>
      </c>
      <c r="E123" s="6">
        <f t="shared" si="52"/>
        <v>16473.890942698705</v>
      </c>
      <c r="F123" s="6">
        <f t="shared" si="52"/>
        <v>115357.43992606284</v>
      </c>
      <c r="G123" s="6">
        <f t="shared" si="52"/>
        <v>40930.914972273567</v>
      </c>
      <c r="H123" s="6">
        <f t="shared" si="52"/>
        <v>26288.585951940851</v>
      </c>
      <c r="I123" s="6">
        <f t="shared" si="52"/>
        <v>37262.014787430686</v>
      </c>
      <c r="J123" s="23">
        <f t="shared" si="52"/>
        <v>20337.338262476893</v>
      </c>
      <c r="K123" s="13">
        <f t="shared" si="52"/>
        <v>66737.407578558224</v>
      </c>
      <c r="L123" s="19">
        <f t="shared" si="52"/>
        <v>432365.06469500926</v>
      </c>
      <c r="M123" s="16">
        <v>8656</v>
      </c>
    </row>
    <row r="124" spans="2:13" x14ac:dyDescent="0.15">
      <c r="B124" s="5">
        <v>53</v>
      </c>
      <c r="C124" s="29" t="s">
        <v>94</v>
      </c>
      <c r="D124" s="26">
        <f t="shared" ref="D124:L124" si="53">+D56*1000/$M124</f>
        <v>104769.61213181686</v>
      </c>
      <c r="E124" s="6">
        <f t="shared" si="53"/>
        <v>18095.363079615046</v>
      </c>
      <c r="F124" s="6">
        <f t="shared" si="53"/>
        <v>160467.28881112084</v>
      </c>
      <c r="G124" s="6">
        <f t="shared" si="53"/>
        <v>40579.177602799653</v>
      </c>
      <c r="H124" s="6">
        <f t="shared" si="53"/>
        <v>26646.641392048215</v>
      </c>
      <c r="I124" s="6">
        <f t="shared" si="53"/>
        <v>25750.947798191894</v>
      </c>
      <c r="J124" s="23">
        <f t="shared" si="53"/>
        <v>19004.568873335276</v>
      </c>
      <c r="K124" s="13">
        <f t="shared" si="53"/>
        <v>51066.39447846797</v>
      </c>
      <c r="L124" s="19">
        <f t="shared" si="53"/>
        <v>427375.42529406049</v>
      </c>
      <c r="M124" s="16">
        <v>10287</v>
      </c>
    </row>
    <row r="125" spans="2:13" x14ac:dyDescent="0.15">
      <c r="B125" s="5">
        <v>54</v>
      </c>
      <c r="C125" s="29" t="s">
        <v>95</v>
      </c>
      <c r="D125" s="26">
        <f t="shared" ref="D125:L125" si="54">+D57*1000/$M125</f>
        <v>112553.09498399147</v>
      </c>
      <c r="E125" s="6">
        <f t="shared" si="54"/>
        <v>17248.665955176093</v>
      </c>
      <c r="F125" s="6">
        <f t="shared" si="54"/>
        <v>168885.67235859126</v>
      </c>
      <c r="G125" s="6">
        <f t="shared" si="54"/>
        <v>45909.151547491994</v>
      </c>
      <c r="H125" s="6">
        <f t="shared" si="54"/>
        <v>30121.131270010672</v>
      </c>
      <c r="I125" s="6">
        <f t="shared" si="54"/>
        <v>38357.657417289221</v>
      </c>
      <c r="J125" s="23">
        <f t="shared" si="54"/>
        <v>20268.009605122734</v>
      </c>
      <c r="K125" s="13">
        <f t="shared" si="54"/>
        <v>49767.20917822839</v>
      </c>
      <c r="L125" s="19">
        <f t="shared" si="54"/>
        <v>462842.5827107791</v>
      </c>
      <c r="M125" s="16">
        <v>7496</v>
      </c>
    </row>
    <row r="126" spans="2:13" x14ac:dyDescent="0.15">
      <c r="B126" s="5">
        <v>55</v>
      </c>
      <c r="C126" s="29" t="s">
        <v>96</v>
      </c>
      <c r="D126" s="26">
        <f t="shared" ref="D126:L126" si="55">+D58*1000/$M126</f>
        <v>102974.18009782696</v>
      </c>
      <c r="E126" s="6">
        <f t="shared" si="55"/>
        <v>17925.426990618234</v>
      </c>
      <c r="F126" s="6">
        <f t="shared" si="55"/>
        <v>243040.33357389143</v>
      </c>
      <c r="G126" s="6">
        <f t="shared" si="55"/>
        <v>46479.031352738355</v>
      </c>
      <c r="H126" s="6">
        <f t="shared" si="55"/>
        <v>31513.190602197097</v>
      </c>
      <c r="I126" s="6">
        <f t="shared" si="55"/>
        <v>73232.780049715337</v>
      </c>
      <c r="J126" s="23">
        <f t="shared" si="55"/>
        <v>20614.706118194212</v>
      </c>
      <c r="K126" s="13">
        <f t="shared" si="55"/>
        <v>85824.472776842274</v>
      </c>
      <c r="L126" s="19">
        <f t="shared" si="55"/>
        <v>600989.41544382973</v>
      </c>
      <c r="M126" s="16">
        <v>12471</v>
      </c>
    </row>
    <row r="127" spans="2:13" x14ac:dyDescent="0.15">
      <c r="B127" s="5">
        <v>56</v>
      </c>
      <c r="C127" s="29" t="s">
        <v>97</v>
      </c>
      <c r="D127" s="26">
        <f t="shared" ref="D127:L127" si="56">+D59*1000/$M127</f>
        <v>81341.535433070865</v>
      </c>
      <c r="E127" s="6">
        <f t="shared" si="56"/>
        <v>16499.343832020997</v>
      </c>
      <c r="F127" s="6">
        <f t="shared" si="56"/>
        <v>383593.50393700786</v>
      </c>
      <c r="G127" s="6">
        <f t="shared" si="56"/>
        <v>38512.467191601048</v>
      </c>
      <c r="H127" s="6">
        <f t="shared" si="56"/>
        <v>30998.031496062991</v>
      </c>
      <c r="I127" s="6">
        <f t="shared" si="56"/>
        <v>24376.640419947507</v>
      </c>
      <c r="J127" s="23">
        <f t="shared" si="56"/>
        <v>24376.640419947507</v>
      </c>
      <c r="K127" s="13">
        <f t="shared" si="56"/>
        <v>87593.175853018372</v>
      </c>
      <c r="L127" s="19">
        <f t="shared" si="56"/>
        <v>662914.69816272962</v>
      </c>
      <c r="M127" s="16">
        <v>3048</v>
      </c>
    </row>
    <row r="128" spans="2:13" x14ac:dyDescent="0.15">
      <c r="B128" s="5">
        <v>57</v>
      </c>
      <c r="C128" s="29" t="s">
        <v>98</v>
      </c>
      <c r="D128" s="26">
        <f t="shared" ref="D128:L128" si="57">+D60*1000/$M128</f>
        <v>155794.10995904854</v>
      </c>
      <c r="E128" s="6">
        <f t="shared" si="57"/>
        <v>17655.223490459179</v>
      </c>
      <c r="F128" s="6">
        <f t="shared" si="57"/>
        <v>89411.344427986405</v>
      </c>
      <c r="G128" s="6">
        <f t="shared" si="57"/>
        <v>44359.327350352876</v>
      </c>
      <c r="H128" s="6">
        <f t="shared" si="57"/>
        <v>55153.437309401408</v>
      </c>
      <c r="I128" s="6">
        <f t="shared" si="57"/>
        <v>37779.907641369697</v>
      </c>
      <c r="J128" s="23">
        <f t="shared" si="57"/>
        <v>33074.845342859633</v>
      </c>
      <c r="K128" s="13">
        <f t="shared" si="57"/>
        <v>78892.829136533939</v>
      </c>
      <c r="L128" s="19">
        <f t="shared" si="57"/>
        <v>479046.17931515205</v>
      </c>
      <c r="M128" s="16">
        <v>11477</v>
      </c>
    </row>
    <row r="129" spans="2:13" x14ac:dyDescent="0.15">
      <c r="B129" s="5">
        <v>58</v>
      </c>
      <c r="C129" s="29" t="s">
        <v>99</v>
      </c>
      <c r="D129" s="26">
        <f t="shared" ref="D129:L129" si="58">+D61*1000/$M129</f>
        <v>120771.22691951237</v>
      </c>
      <c r="E129" s="6">
        <f t="shared" si="58"/>
        <v>17685.107293077635</v>
      </c>
      <c r="F129" s="6">
        <f t="shared" si="58"/>
        <v>136938.40450559635</v>
      </c>
      <c r="G129" s="6">
        <f t="shared" si="58"/>
        <v>33789.477436372712</v>
      </c>
      <c r="H129" s="6">
        <f t="shared" si="58"/>
        <v>46821.415840878304</v>
      </c>
      <c r="I129" s="6">
        <f t="shared" si="58"/>
        <v>45112.996364154846</v>
      </c>
      <c r="J129" s="23">
        <f t="shared" si="58"/>
        <v>14258.216297141227</v>
      </c>
      <c r="K129" s="13">
        <f t="shared" si="58"/>
        <v>76420.260925358234</v>
      </c>
      <c r="L129" s="19">
        <f t="shared" si="58"/>
        <v>477538.88928495045</v>
      </c>
      <c r="M129" s="16">
        <v>14027</v>
      </c>
    </row>
    <row r="130" spans="2:13" x14ac:dyDescent="0.15">
      <c r="B130" s="5">
        <v>59</v>
      </c>
      <c r="C130" s="29" t="s">
        <v>100</v>
      </c>
      <c r="D130" s="26">
        <f t="shared" ref="D130:L130" si="59">+D62*1000/$M130</f>
        <v>121680.60024851053</v>
      </c>
      <c r="E130" s="6">
        <f t="shared" si="59"/>
        <v>16477.968585720202</v>
      </c>
      <c r="F130" s="6">
        <f t="shared" si="59"/>
        <v>40528.594641093448</v>
      </c>
      <c r="G130" s="6">
        <f t="shared" si="59"/>
        <v>37024.341287794312</v>
      </c>
      <c r="H130" s="6">
        <f t="shared" si="59"/>
        <v>36500.684996973272</v>
      </c>
      <c r="I130" s="6">
        <f t="shared" si="59"/>
        <v>22273.552744766941</v>
      </c>
      <c r="J130" s="23">
        <f t="shared" si="59"/>
        <v>13859.241087074266</v>
      </c>
      <c r="K130" s="13">
        <f t="shared" si="59"/>
        <v>64673.240513588426</v>
      </c>
      <c r="L130" s="19">
        <f t="shared" si="59"/>
        <v>339158.98301844712</v>
      </c>
      <c r="M130" s="16">
        <v>31387</v>
      </c>
    </row>
    <row r="131" spans="2:13" x14ac:dyDescent="0.15">
      <c r="B131" s="5">
        <v>60</v>
      </c>
      <c r="C131" s="29" t="s">
        <v>101</v>
      </c>
      <c r="D131" s="26">
        <f t="shared" ref="D131:L131" si="60">+D63*1000/$M131</f>
        <v>149332.72127384882</v>
      </c>
      <c r="E131" s="6">
        <f t="shared" si="60"/>
        <v>16804.217472385597</v>
      </c>
      <c r="F131" s="6">
        <f t="shared" si="60"/>
        <v>35569.244010902308</v>
      </c>
      <c r="G131" s="6">
        <f t="shared" si="60"/>
        <v>35214.632047052073</v>
      </c>
      <c r="H131" s="6">
        <f t="shared" si="60"/>
        <v>32502.998135131256</v>
      </c>
      <c r="I131" s="6">
        <f t="shared" si="60"/>
        <v>23217.730598192513</v>
      </c>
      <c r="J131" s="23">
        <f t="shared" si="60"/>
        <v>13316.712092956534</v>
      </c>
      <c r="K131" s="13">
        <f t="shared" si="60"/>
        <v>56755.616123942047</v>
      </c>
      <c r="L131" s="19">
        <f t="shared" si="60"/>
        <v>349397.15966145461</v>
      </c>
      <c r="M131" s="16">
        <v>34855</v>
      </c>
    </row>
    <row r="132" spans="2:13" x14ac:dyDescent="0.15">
      <c r="B132" s="5">
        <v>61</v>
      </c>
      <c r="C132" s="29" t="s">
        <v>102</v>
      </c>
      <c r="D132" s="26">
        <f t="shared" ref="D132:L132" si="61">+D64*1000/$M132</f>
        <v>108659.73979576647</v>
      </c>
      <c r="E132" s="6">
        <f t="shared" si="61"/>
        <v>14471.612730358152</v>
      </c>
      <c r="F132" s="6">
        <f t="shared" si="61"/>
        <v>60040.608532555299</v>
      </c>
      <c r="G132" s="6">
        <f t="shared" si="61"/>
        <v>32814.998957992197</v>
      </c>
      <c r="H132" s="6">
        <f t="shared" si="61"/>
        <v>18896.454196314269</v>
      </c>
      <c r="I132" s="6">
        <f t="shared" si="61"/>
        <v>19794.248116943047</v>
      </c>
      <c r="J132" s="23">
        <f t="shared" si="61"/>
        <v>14747.953198963947</v>
      </c>
      <c r="K132" s="13">
        <f t="shared" si="61"/>
        <v>50213.700913989698</v>
      </c>
      <c r="L132" s="19">
        <f t="shared" si="61"/>
        <v>304891.36324391916</v>
      </c>
      <c r="M132" s="16">
        <v>33589</v>
      </c>
    </row>
    <row r="133" spans="2:13" x14ac:dyDescent="0.15">
      <c r="B133" s="5">
        <v>62</v>
      </c>
      <c r="C133" s="29" t="s">
        <v>103</v>
      </c>
      <c r="D133" s="26">
        <f t="shared" ref="D133:L133" si="62">+D65*1000/$M133</f>
        <v>115594.46095122428</v>
      </c>
      <c r="E133" s="6">
        <f t="shared" si="62"/>
        <v>16156.433668047453</v>
      </c>
      <c r="F133" s="6">
        <f t="shared" si="62"/>
        <v>37990.283892515559</v>
      </c>
      <c r="G133" s="6">
        <f t="shared" si="62"/>
        <v>27701.489947732545</v>
      </c>
      <c r="H133" s="6">
        <f t="shared" si="62"/>
        <v>21859.723698193411</v>
      </c>
      <c r="I133" s="6">
        <f t="shared" si="62"/>
        <v>23420.59034028064</v>
      </c>
      <c r="J133" s="23">
        <f t="shared" si="62"/>
        <v>14530.785746817324</v>
      </c>
      <c r="K133" s="13">
        <f t="shared" si="62"/>
        <v>50693.964301980093</v>
      </c>
      <c r="L133" s="19">
        <f t="shared" si="62"/>
        <v>293416.94679997396</v>
      </c>
      <c r="M133" s="16">
        <v>46109</v>
      </c>
    </row>
    <row r="134" spans="2:13" ht="12.75" thickBot="1" x14ac:dyDescent="0.2">
      <c r="B134" s="11">
        <v>63</v>
      </c>
      <c r="C134" s="30" t="s">
        <v>104</v>
      </c>
      <c r="D134" s="27">
        <f t="shared" ref="D134:L134" si="63">+D66*1000/$M134</f>
        <v>101955.70726559151</v>
      </c>
      <c r="E134" s="12">
        <f t="shared" si="63"/>
        <v>15426.635005441773</v>
      </c>
      <c r="F134" s="12">
        <f t="shared" si="63"/>
        <v>58291.810956103029</v>
      </c>
      <c r="G134" s="12">
        <f t="shared" si="63"/>
        <v>32128.063058606247</v>
      </c>
      <c r="H134" s="12">
        <f t="shared" si="63"/>
        <v>18248.342732759473</v>
      </c>
      <c r="I134" s="12">
        <f t="shared" si="63"/>
        <v>19756.010685663401</v>
      </c>
      <c r="J134" s="24">
        <f t="shared" si="63"/>
        <v>15768.675175620856</v>
      </c>
      <c r="K134" s="14">
        <f t="shared" si="63"/>
        <v>42659.509910622997</v>
      </c>
      <c r="L134" s="20">
        <f t="shared" si="63"/>
        <v>288466.07961478841</v>
      </c>
      <c r="M134" s="17">
        <v>30321</v>
      </c>
    </row>
    <row r="135" spans="2:13" ht="12.75" thickTop="1" x14ac:dyDescent="0.15">
      <c r="B135" s="9"/>
      <c r="C135" s="31" t="s">
        <v>105</v>
      </c>
      <c r="D135" s="28">
        <f t="shared" ref="D135:L135" si="64">+D67*1000/$M135</f>
        <v>149193.49052142765</v>
      </c>
      <c r="E135" s="10">
        <f t="shared" si="64"/>
        <v>15974.612110500937</v>
      </c>
      <c r="F135" s="10">
        <f t="shared" si="64"/>
        <v>22245.045308792498</v>
      </c>
      <c r="G135" s="10">
        <f t="shared" si="64"/>
        <v>50565.051977814168</v>
      </c>
      <c r="H135" s="10">
        <f t="shared" si="64"/>
        <v>18727.257359376017</v>
      </c>
      <c r="I135" s="10">
        <f t="shared" si="64"/>
        <v>28233.470924007699</v>
      </c>
      <c r="J135" s="25">
        <f t="shared" si="64"/>
        <v>11536.665759530426</v>
      </c>
      <c r="K135" s="15">
        <f t="shared" si="64"/>
        <v>50618.09049960722</v>
      </c>
      <c r="L135" s="21">
        <f t="shared" si="64"/>
        <v>335557.01870152616</v>
      </c>
      <c r="M135" s="18">
        <v>7323413</v>
      </c>
    </row>
    <row r="137" spans="2:13" s="131" customFormat="1" ht="13.5" x14ac:dyDescent="0.15">
      <c r="B137" s="132" t="str">
        <f>+$B$1</f>
        <v>平成２７年度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65">RANK(E72,E$72:E$134)</f>
        <v>30</v>
      </c>
      <c r="F140" s="50">
        <f t="shared" si="65"/>
        <v>58</v>
      </c>
      <c r="G140" s="50">
        <f t="shared" si="65"/>
        <v>3</v>
      </c>
      <c r="H140" s="50">
        <f t="shared" si="65"/>
        <v>63</v>
      </c>
      <c r="I140" s="50">
        <f t="shared" si="65"/>
        <v>18</v>
      </c>
      <c r="J140" s="51">
        <f t="shared" si="65"/>
        <v>52</v>
      </c>
      <c r="K140" s="52">
        <f t="shared" si="65"/>
        <v>28</v>
      </c>
      <c r="L140" s="53">
        <f t="shared" si="65"/>
        <v>22</v>
      </c>
      <c r="M140" s="54">
        <f t="shared" si="65"/>
        <v>1</v>
      </c>
    </row>
    <row r="141" spans="2:13" x14ac:dyDescent="0.15">
      <c r="B141" s="5" t="s">
        <v>6</v>
      </c>
      <c r="C141" s="29" t="s">
        <v>7</v>
      </c>
      <c r="D141" s="26">
        <f t="shared" ref="D141:M141" si="66">RANK(D73,D$72:D$134)</f>
        <v>7</v>
      </c>
      <c r="E141" s="6">
        <f t="shared" si="66"/>
        <v>29</v>
      </c>
      <c r="F141" s="6">
        <f t="shared" si="66"/>
        <v>56</v>
      </c>
      <c r="G141" s="6">
        <f t="shared" si="66"/>
        <v>29</v>
      </c>
      <c r="H141" s="6">
        <f t="shared" si="66"/>
        <v>51</v>
      </c>
      <c r="I141" s="6">
        <f t="shared" si="66"/>
        <v>40</v>
      </c>
      <c r="J141" s="23">
        <f t="shared" si="66"/>
        <v>56</v>
      </c>
      <c r="K141" s="13">
        <f t="shared" si="66"/>
        <v>44</v>
      </c>
      <c r="L141" s="19">
        <f t="shared" si="66"/>
        <v>41</v>
      </c>
      <c r="M141" s="16">
        <f t="shared" si="66"/>
        <v>3</v>
      </c>
    </row>
    <row r="142" spans="2:13" x14ac:dyDescent="0.15">
      <c r="B142" s="5" t="s">
        <v>8</v>
      </c>
      <c r="C142" s="29" t="s">
        <v>9</v>
      </c>
      <c r="D142" s="26">
        <f t="shared" ref="D142:M142" si="67">RANK(D74,D$72:D$134)</f>
        <v>18</v>
      </c>
      <c r="E142" s="6">
        <f t="shared" si="67"/>
        <v>10</v>
      </c>
      <c r="F142" s="6">
        <f t="shared" si="67"/>
        <v>35</v>
      </c>
      <c r="G142" s="6">
        <f t="shared" si="67"/>
        <v>19</v>
      </c>
      <c r="H142" s="6">
        <f t="shared" si="67"/>
        <v>24</v>
      </c>
      <c r="I142" s="6">
        <f t="shared" si="67"/>
        <v>54</v>
      </c>
      <c r="J142" s="23">
        <f t="shared" si="67"/>
        <v>59</v>
      </c>
      <c r="K142" s="13">
        <f t="shared" si="67"/>
        <v>27</v>
      </c>
      <c r="L142" s="19">
        <f t="shared" si="67"/>
        <v>32</v>
      </c>
      <c r="M142" s="16">
        <f t="shared" si="67"/>
        <v>9</v>
      </c>
    </row>
    <row r="143" spans="2:13" x14ac:dyDescent="0.15">
      <c r="B143" s="5" t="s">
        <v>10</v>
      </c>
      <c r="C143" s="29" t="s">
        <v>11</v>
      </c>
      <c r="D143" s="26">
        <f t="shared" ref="D143:M143" si="68">RANK(D75,D$72:D$134)</f>
        <v>10</v>
      </c>
      <c r="E143" s="6">
        <f t="shared" si="68"/>
        <v>56</v>
      </c>
      <c r="F143" s="6">
        <f t="shared" si="68"/>
        <v>55</v>
      </c>
      <c r="G143" s="6">
        <f t="shared" si="68"/>
        <v>6</v>
      </c>
      <c r="H143" s="6">
        <f t="shared" si="68"/>
        <v>56</v>
      </c>
      <c r="I143" s="6">
        <f t="shared" si="68"/>
        <v>57</v>
      </c>
      <c r="J143" s="23">
        <f t="shared" si="68"/>
        <v>55</v>
      </c>
      <c r="K143" s="13">
        <f t="shared" si="68"/>
        <v>30</v>
      </c>
      <c r="L143" s="19">
        <f t="shared" si="68"/>
        <v>38</v>
      </c>
      <c r="M143" s="16">
        <f t="shared" si="68"/>
        <v>2</v>
      </c>
    </row>
    <row r="144" spans="2:13" x14ac:dyDescent="0.15">
      <c r="B144" s="5" t="s">
        <v>12</v>
      </c>
      <c r="C144" s="29" t="s">
        <v>13</v>
      </c>
      <c r="D144" s="26">
        <f t="shared" ref="D144:M144" si="69">RANK(D76,D$72:D$134)</f>
        <v>46</v>
      </c>
      <c r="E144" s="6">
        <f t="shared" si="69"/>
        <v>17</v>
      </c>
      <c r="F144" s="6">
        <f t="shared" si="69"/>
        <v>19</v>
      </c>
      <c r="G144" s="6">
        <f t="shared" si="69"/>
        <v>33</v>
      </c>
      <c r="H144" s="6">
        <f t="shared" si="69"/>
        <v>28</v>
      </c>
      <c r="I144" s="6">
        <f t="shared" si="69"/>
        <v>22</v>
      </c>
      <c r="J144" s="23">
        <f t="shared" si="69"/>
        <v>13</v>
      </c>
      <c r="K144" s="13">
        <f t="shared" si="69"/>
        <v>54</v>
      </c>
      <c r="L144" s="19">
        <f t="shared" si="69"/>
        <v>37</v>
      </c>
      <c r="M144" s="16">
        <f t="shared" si="69"/>
        <v>25</v>
      </c>
    </row>
    <row r="145" spans="2:13" x14ac:dyDescent="0.15">
      <c r="B145" s="5" t="s">
        <v>14</v>
      </c>
      <c r="C145" s="29" t="s">
        <v>15</v>
      </c>
      <c r="D145" s="26">
        <f t="shared" ref="D145:M145" si="70">RANK(D77,D$72:D$134)</f>
        <v>34</v>
      </c>
      <c r="E145" s="6">
        <f t="shared" si="70"/>
        <v>11</v>
      </c>
      <c r="F145" s="6">
        <f t="shared" si="70"/>
        <v>7</v>
      </c>
      <c r="G145" s="6">
        <f t="shared" si="70"/>
        <v>11</v>
      </c>
      <c r="H145" s="6">
        <f t="shared" si="70"/>
        <v>10</v>
      </c>
      <c r="I145" s="6">
        <f t="shared" si="70"/>
        <v>17</v>
      </c>
      <c r="J145" s="23">
        <f t="shared" si="70"/>
        <v>16</v>
      </c>
      <c r="K145" s="13">
        <f t="shared" si="70"/>
        <v>4</v>
      </c>
      <c r="L145" s="19">
        <f t="shared" si="70"/>
        <v>6</v>
      </c>
      <c r="M145" s="16">
        <f t="shared" si="70"/>
        <v>35</v>
      </c>
    </row>
    <row r="146" spans="2:13" x14ac:dyDescent="0.15">
      <c r="B146" s="5" t="s">
        <v>16</v>
      </c>
      <c r="C146" s="29" t="s">
        <v>17</v>
      </c>
      <c r="D146" s="26">
        <f t="shared" ref="D146:M146" si="71">RANK(D78,D$72:D$134)</f>
        <v>12</v>
      </c>
      <c r="E146" s="6">
        <f t="shared" si="71"/>
        <v>42</v>
      </c>
      <c r="F146" s="6">
        <f t="shared" si="71"/>
        <v>57</v>
      </c>
      <c r="G146" s="6">
        <f t="shared" si="71"/>
        <v>18</v>
      </c>
      <c r="H146" s="6">
        <f t="shared" si="71"/>
        <v>52</v>
      </c>
      <c r="I146" s="6">
        <f t="shared" si="71"/>
        <v>59</v>
      </c>
      <c r="J146" s="23">
        <f t="shared" si="71"/>
        <v>54</v>
      </c>
      <c r="K146" s="13">
        <f t="shared" si="71"/>
        <v>48</v>
      </c>
      <c r="L146" s="19">
        <f t="shared" si="71"/>
        <v>53</v>
      </c>
      <c r="M146" s="16">
        <f t="shared" si="71"/>
        <v>4</v>
      </c>
    </row>
    <row r="147" spans="2:13" x14ac:dyDescent="0.15">
      <c r="B147" s="5" t="s">
        <v>18</v>
      </c>
      <c r="C147" s="29" t="s">
        <v>19</v>
      </c>
      <c r="D147" s="26">
        <f t="shared" ref="D147:M147" si="72">RANK(D79,D$72:D$134)</f>
        <v>17</v>
      </c>
      <c r="E147" s="6">
        <f t="shared" si="72"/>
        <v>24</v>
      </c>
      <c r="F147" s="6">
        <f t="shared" si="72"/>
        <v>25</v>
      </c>
      <c r="G147" s="6">
        <f t="shared" si="72"/>
        <v>14</v>
      </c>
      <c r="H147" s="6">
        <f t="shared" si="72"/>
        <v>47</v>
      </c>
      <c r="I147" s="6">
        <f t="shared" si="72"/>
        <v>9</v>
      </c>
      <c r="J147" s="23">
        <f t="shared" si="72"/>
        <v>14</v>
      </c>
      <c r="K147" s="13">
        <f t="shared" si="72"/>
        <v>41</v>
      </c>
      <c r="L147" s="19">
        <f t="shared" si="72"/>
        <v>21</v>
      </c>
      <c r="M147" s="16">
        <f t="shared" si="72"/>
        <v>27</v>
      </c>
    </row>
    <row r="148" spans="2:13" x14ac:dyDescent="0.15">
      <c r="B148" s="5" t="s">
        <v>20</v>
      </c>
      <c r="C148" s="29" t="s">
        <v>21</v>
      </c>
      <c r="D148" s="26">
        <f t="shared" ref="D148:M148" si="73">RANK(D80,D$72:D$134)</f>
        <v>37</v>
      </c>
      <c r="E148" s="6">
        <f t="shared" si="73"/>
        <v>21</v>
      </c>
      <c r="F148" s="6">
        <f t="shared" si="73"/>
        <v>15</v>
      </c>
      <c r="G148" s="6">
        <f t="shared" si="73"/>
        <v>36</v>
      </c>
      <c r="H148" s="6">
        <f t="shared" si="73"/>
        <v>17</v>
      </c>
      <c r="I148" s="6">
        <f t="shared" si="73"/>
        <v>51</v>
      </c>
      <c r="J148" s="23">
        <f t="shared" si="73"/>
        <v>19</v>
      </c>
      <c r="K148" s="13">
        <f t="shared" si="73"/>
        <v>9</v>
      </c>
      <c r="L148" s="19">
        <f t="shared" si="73"/>
        <v>20</v>
      </c>
      <c r="M148" s="16">
        <f t="shared" si="73"/>
        <v>19</v>
      </c>
    </row>
    <row r="149" spans="2:13" x14ac:dyDescent="0.15">
      <c r="B149" s="5" t="s">
        <v>22</v>
      </c>
      <c r="C149" s="29" t="s">
        <v>23</v>
      </c>
      <c r="D149" s="26">
        <f t="shared" ref="D149:M149" si="74">RANK(D81,D$72:D$134)</f>
        <v>22</v>
      </c>
      <c r="E149" s="6">
        <f t="shared" si="74"/>
        <v>8</v>
      </c>
      <c r="F149" s="6">
        <f t="shared" si="74"/>
        <v>17</v>
      </c>
      <c r="G149" s="6">
        <f t="shared" si="74"/>
        <v>15</v>
      </c>
      <c r="H149" s="6">
        <f t="shared" si="74"/>
        <v>2</v>
      </c>
      <c r="I149" s="6">
        <f t="shared" si="74"/>
        <v>4</v>
      </c>
      <c r="J149" s="23">
        <f t="shared" si="74"/>
        <v>20</v>
      </c>
      <c r="K149" s="13">
        <f t="shared" si="74"/>
        <v>11</v>
      </c>
      <c r="L149" s="19">
        <f t="shared" si="74"/>
        <v>8</v>
      </c>
      <c r="M149" s="16">
        <f t="shared" si="74"/>
        <v>28</v>
      </c>
    </row>
    <row r="150" spans="2:13" x14ac:dyDescent="0.15">
      <c r="B150" s="5" t="s">
        <v>24</v>
      </c>
      <c r="C150" s="29" t="s">
        <v>25</v>
      </c>
      <c r="D150" s="26">
        <f t="shared" ref="D150:M150" si="75">RANK(D82,D$72:D$134)</f>
        <v>30</v>
      </c>
      <c r="E150" s="6">
        <f t="shared" si="75"/>
        <v>19</v>
      </c>
      <c r="F150" s="6">
        <f t="shared" si="75"/>
        <v>42</v>
      </c>
      <c r="G150" s="6">
        <f t="shared" si="75"/>
        <v>17</v>
      </c>
      <c r="H150" s="6">
        <f t="shared" si="75"/>
        <v>20</v>
      </c>
      <c r="I150" s="6">
        <f t="shared" si="75"/>
        <v>25</v>
      </c>
      <c r="J150" s="23">
        <f t="shared" si="75"/>
        <v>30</v>
      </c>
      <c r="K150" s="13">
        <f t="shared" si="75"/>
        <v>8</v>
      </c>
      <c r="L150" s="19">
        <f t="shared" si="75"/>
        <v>25</v>
      </c>
      <c r="M150" s="16">
        <f t="shared" si="75"/>
        <v>23</v>
      </c>
    </row>
    <row r="151" spans="2:13" x14ac:dyDescent="0.15">
      <c r="B151" s="5" t="s">
        <v>26</v>
      </c>
      <c r="C151" s="29" t="s">
        <v>27</v>
      </c>
      <c r="D151" s="26">
        <f t="shared" ref="D151:M151" si="76">RANK(D83,D$72:D$134)</f>
        <v>53</v>
      </c>
      <c r="E151" s="6">
        <f t="shared" si="76"/>
        <v>55</v>
      </c>
      <c r="F151" s="6">
        <f t="shared" si="76"/>
        <v>31</v>
      </c>
      <c r="G151" s="6">
        <f t="shared" si="76"/>
        <v>12</v>
      </c>
      <c r="H151" s="6">
        <f t="shared" si="76"/>
        <v>34</v>
      </c>
      <c r="I151" s="6">
        <f t="shared" si="76"/>
        <v>20</v>
      </c>
      <c r="J151" s="23">
        <f t="shared" si="76"/>
        <v>26</v>
      </c>
      <c r="K151" s="13">
        <f t="shared" si="76"/>
        <v>52</v>
      </c>
      <c r="L151" s="19">
        <f t="shared" si="76"/>
        <v>44</v>
      </c>
      <c r="M151" s="16">
        <f t="shared" si="76"/>
        <v>7</v>
      </c>
    </row>
    <row r="152" spans="2:13" x14ac:dyDescent="0.15">
      <c r="B152" s="5" t="s">
        <v>28</v>
      </c>
      <c r="C152" s="29" t="s">
        <v>29</v>
      </c>
      <c r="D152" s="26">
        <f t="shared" ref="D152:M152" si="77">RANK(D84,D$72:D$134)</f>
        <v>29</v>
      </c>
      <c r="E152" s="6">
        <f t="shared" si="77"/>
        <v>15</v>
      </c>
      <c r="F152" s="6">
        <f t="shared" si="77"/>
        <v>48</v>
      </c>
      <c r="G152" s="6">
        <f t="shared" si="77"/>
        <v>35</v>
      </c>
      <c r="H152" s="6">
        <f t="shared" si="77"/>
        <v>59</v>
      </c>
      <c r="I152" s="6">
        <f t="shared" si="77"/>
        <v>48</v>
      </c>
      <c r="J152" s="23">
        <f t="shared" si="77"/>
        <v>44</v>
      </c>
      <c r="K152" s="13">
        <f t="shared" si="77"/>
        <v>33</v>
      </c>
      <c r="L152" s="19">
        <f t="shared" si="77"/>
        <v>50</v>
      </c>
      <c r="M152" s="16">
        <f t="shared" si="77"/>
        <v>12</v>
      </c>
    </row>
    <row r="153" spans="2:13" x14ac:dyDescent="0.15">
      <c r="B153" s="5" t="s">
        <v>30</v>
      </c>
      <c r="C153" s="29" t="s">
        <v>31</v>
      </c>
      <c r="D153" s="26">
        <f t="shared" ref="D153:M153" si="78">RANK(D85,D$72:D$134)</f>
        <v>33</v>
      </c>
      <c r="E153" s="6">
        <f t="shared" si="78"/>
        <v>18</v>
      </c>
      <c r="F153" s="6">
        <f t="shared" si="78"/>
        <v>29</v>
      </c>
      <c r="G153" s="6">
        <f t="shared" si="78"/>
        <v>43</v>
      </c>
      <c r="H153" s="6">
        <f t="shared" si="78"/>
        <v>22</v>
      </c>
      <c r="I153" s="6">
        <f t="shared" si="78"/>
        <v>24</v>
      </c>
      <c r="J153" s="23">
        <f t="shared" si="78"/>
        <v>25</v>
      </c>
      <c r="K153" s="13">
        <f t="shared" si="78"/>
        <v>20</v>
      </c>
      <c r="L153" s="19">
        <f t="shared" si="78"/>
        <v>31</v>
      </c>
      <c r="M153" s="16">
        <f t="shared" si="78"/>
        <v>38</v>
      </c>
    </row>
    <row r="154" spans="2:13" x14ac:dyDescent="0.15">
      <c r="B154" s="69" t="s">
        <v>32</v>
      </c>
      <c r="C154" s="70" t="s">
        <v>33</v>
      </c>
      <c r="D154" s="71">
        <f t="shared" ref="D154:M154" si="79">RANK(D86,D$72:D$134)</f>
        <v>47</v>
      </c>
      <c r="E154" s="72">
        <f t="shared" si="79"/>
        <v>52</v>
      </c>
      <c r="F154" s="72">
        <f t="shared" si="79"/>
        <v>22</v>
      </c>
      <c r="G154" s="72">
        <f t="shared" si="79"/>
        <v>48</v>
      </c>
      <c r="H154" s="72">
        <f t="shared" si="79"/>
        <v>43</v>
      </c>
      <c r="I154" s="72">
        <f t="shared" si="79"/>
        <v>19</v>
      </c>
      <c r="J154" s="73">
        <f t="shared" si="79"/>
        <v>18</v>
      </c>
      <c r="K154" s="74">
        <f t="shared" si="79"/>
        <v>46</v>
      </c>
      <c r="L154" s="75">
        <f t="shared" si="79"/>
        <v>40</v>
      </c>
      <c r="M154" s="76">
        <f t="shared" si="79"/>
        <v>18</v>
      </c>
    </row>
    <row r="155" spans="2:13" x14ac:dyDescent="0.15">
      <c r="B155" s="5" t="s">
        <v>34</v>
      </c>
      <c r="C155" s="29" t="s">
        <v>35</v>
      </c>
      <c r="D155" s="26">
        <f t="shared" ref="D155:M155" si="80">RANK(D87,D$72:D$134)</f>
        <v>43</v>
      </c>
      <c r="E155" s="6">
        <f t="shared" si="80"/>
        <v>23</v>
      </c>
      <c r="F155" s="6">
        <f t="shared" si="80"/>
        <v>16</v>
      </c>
      <c r="G155" s="6">
        <f t="shared" si="80"/>
        <v>20</v>
      </c>
      <c r="H155" s="6">
        <f t="shared" si="80"/>
        <v>4</v>
      </c>
      <c r="I155" s="6">
        <f t="shared" si="80"/>
        <v>56</v>
      </c>
      <c r="J155" s="23">
        <f t="shared" si="80"/>
        <v>57</v>
      </c>
      <c r="K155" s="13">
        <f t="shared" si="80"/>
        <v>10</v>
      </c>
      <c r="L155" s="19">
        <f t="shared" si="80"/>
        <v>15</v>
      </c>
      <c r="M155" s="16">
        <f t="shared" si="80"/>
        <v>14</v>
      </c>
    </row>
    <row r="156" spans="2:13" x14ac:dyDescent="0.15">
      <c r="B156" s="69" t="s">
        <v>36</v>
      </c>
      <c r="C156" s="70" t="s">
        <v>37</v>
      </c>
      <c r="D156" s="71">
        <f t="shared" ref="D156:M156" si="81">RANK(D88,D$72:D$134)</f>
        <v>35</v>
      </c>
      <c r="E156" s="72">
        <f t="shared" si="81"/>
        <v>48</v>
      </c>
      <c r="F156" s="72">
        <f t="shared" si="81"/>
        <v>50</v>
      </c>
      <c r="G156" s="72">
        <f t="shared" si="81"/>
        <v>38</v>
      </c>
      <c r="H156" s="72">
        <f t="shared" si="81"/>
        <v>53</v>
      </c>
      <c r="I156" s="72">
        <f t="shared" si="81"/>
        <v>35</v>
      </c>
      <c r="J156" s="73">
        <f t="shared" si="81"/>
        <v>50</v>
      </c>
      <c r="K156" s="74">
        <f t="shared" si="81"/>
        <v>63</v>
      </c>
      <c r="L156" s="75">
        <f t="shared" si="81"/>
        <v>60</v>
      </c>
      <c r="M156" s="76">
        <f t="shared" si="81"/>
        <v>8</v>
      </c>
    </row>
    <row r="157" spans="2:13" x14ac:dyDescent="0.15">
      <c r="B157" s="5" t="s">
        <v>38</v>
      </c>
      <c r="C157" s="29" t="s">
        <v>39</v>
      </c>
      <c r="D157" s="26">
        <f t="shared" ref="D157:M157" si="82">RANK(D89,D$72:D$134)</f>
        <v>19</v>
      </c>
      <c r="E157" s="6">
        <f t="shared" si="82"/>
        <v>51</v>
      </c>
      <c r="F157" s="6">
        <f t="shared" si="82"/>
        <v>49</v>
      </c>
      <c r="G157" s="6">
        <f t="shared" si="82"/>
        <v>23</v>
      </c>
      <c r="H157" s="6">
        <f t="shared" si="82"/>
        <v>57</v>
      </c>
      <c r="I157" s="6">
        <f t="shared" si="82"/>
        <v>45</v>
      </c>
      <c r="J157" s="23">
        <f t="shared" si="82"/>
        <v>42</v>
      </c>
      <c r="K157" s="13">
        <f t="shared" si="82"/>
        <v>53</v>
      </c>
      <c r="L157" s="19">
        <f t="shared" si="82"/>
        <v>52</v>
      </c>
      <c r="M157" s="16">
        <f t="shared" si="82"/>
        <v>6</v>
      </c>
    </row>
    <row r="158" spans="2:13" x14ac:dyDescent="0.15">
      <c r="B158" s="5" t="s">
        <v>40</v>
      </c>
      <c r="C158" s="29" t="s">
        <v>41</v>
      </c>
      <c r="D158" s="26">
        <f t="shared" ref="D158:M158" si="83">RANK(D90,D$72:D$134)</f>
        <v>27</v>
      </c>
      <c r="E158" s="6">
        <f t="shared" si="83"/>
        <v>50</v>
      </c>
      <c r="F158" s="6">
        <f t="shared" si="83"/>
        <v>53</v>
      </c>
      <c r="G158" s="6">
        <f t="shared" si="83"/>
        <v>27</v>
      </c>
      <c r="H158" s="6">
        <f t="shared" si="83"/>
        <v>61</v>
      </c>
      <c r="I158" s="6">
        <f t="shared" si="83"/>
        <v>42</v>
      </c>
      <c r="J158" s="23">
        <f t="shared" si="83"/>
        <v>45</v>
      </c>
      <c r="K158" s="13">
        <f t="shared" si="83"/>
        <v>43</v>
      </c>
      <c r="L158" s="19">
        <f t="shared" si="83"/>
        <v>54</v>
      </c>
      <c r="M158" s="16">
        <f t="shared" si="83"/>
        <v>5</v>
      </c>
    </row>
    <row r="159" spans="2:13" x14ac:dyDescent="0.15">
      <c r="B159" s="5" t="s">
        <v>42</v>
      </c>
      <c r="C159" s="29" t="s">
        <v>43</v>
      </c>
      <c r="D159" s="26">
        <f t="shared" ref="D159:M159" si="84">RANK(D91,D$72:D$134)</f>
        <v>11</v>
      </c>
      <c r="E159" s="6">
        <f t="shared" si="84"/>
        <v>43</v>
      </c>
      <c r="F159" s="6">
        <f t="shared" si="84"/>
        <v>43</v>
      </c>
      <c r="G159" s="6">
        <f t="shared" si="84"/>
        <v>9</v>
      </c>
      <c r="H159" s="6">
        <f t="shared" si="84"/>
        <v>49</v>
      </c>
      <c r="I159" s="6">
        <f t="shared" si="84"/>
        <v>29</v>
      </c>
      <c r="J159" s="23">
        <f t="shared" si="84"/>
        <v>32</v>
      </c>
      <c r="K159" s="13">
        <f t="shared" si="84"/>
        <v>50</v>
      </c>
      <c r="L159" s="19">
        <f t="shared" si="84"/>
        <v>35</v>
      </c>
      <c r="M159" s="16">
        <f t="shared" si="84"/>
        <v>31</v>
      </c>
    </row>
    <row r="160" spans="2:13" x14ac:dyDescent="0.15">
      <c r="B160" s="5" t="s">
        <v>44</v>
      </c>
      <c r="C160" s="29" t="s">
        <v>45</v>
      </c>
      <c r="D160" s="26">
        <f t="shared" ref="D160:M160" si="85">RANK(D92,D$72:D$134)</f>
        <v>1</v>
      </c>
      <c r="E160" s="6">
        <f t="shared" si="85"/>
        <v>28</v>
      </c>
      <c r="F160" s="6">
        <f t="shared" si="85"/>
        <v>63</v>
      </c>
      <c r="G160" s="6">
        <f t="shared" si="85"/>
        <v>5</v>
      </c>
      <c r="H160" s="6">
        <f t="shared" si="85"/>
        <v>37</v>
      </c>
      <c r="I160" s="6">
        <f t="shared" si="85"/>
        <v>37</v>
      </c>
      <c r="J160" s="23">
        <f t="shared" si="85"/>
        <v>62</v>
      </c>
      <c r="K160" s="13">
        <f t="shared" si="85"/>
        <v>16</v>
      </c>
      <c r="L160" s="19">
        <f t="shared" si="85"/>
        <v>14</v>
      </c>
      <c r="M160" s="16">
        <f t="shared" si="85"/>
        <v>17</v>
      </c>
    </row>
    <row r="161" spans="2:13" x14ac:dyDescent="0.15">
      <c r="B161" s="5" t="s">
        <v>46</v>
      </c>
      <c r="C161" s="29" t="s">
        <v>47</v>
      </c>
      <c r="D161" s="26">
        <f t="shared" ref="D161:M161" si="86">RANK(D93,D$72:D$134)</f>
        <v>24</v>
      </c>
      <c r="E161" s="6">
        <f t="shared" si="86"/>
        <v>38</v>
      </c>
      <c r="F161" s="6">
        <f t="shared" si="86"/>
        <v>52</v>
      </c>
      <c r="G161" s="6">
        <f t="shared" si="86"/>
        <v>46</v>
      </c>
      <c r="H161" s="6">
        <f t="shared" si="86"/>
        <v>60</v>
      </c>
      <c r="I161" s="6">
        <f t="shared" si="86"/>
        <v>58</v>
      </c>
      <c r="J161" s="23">
        <f t="shared" si="86"/>
        <v>48</v>
      </c>
      <c r="K161" s="13">
        <f t="shared" si="86"/>
        <v>62</v>
      </c>
      <c r="L161" s="19">
        <f t="shared" si="86"/>
        <v>61</v>
      </c>
      <c r="M161" s="16">
        <f t="shared" si="86"/>
        <v>13</v>
      </c>
    </row>
    <row r="162" spans="2:13" x14ac:dyDescent="0.15">
      <c r="B162" s="5" t="s">
        <v>48</v>
      </c>
      <c r="C162" s="29" t="s">
        <v>49</v>
      </c>
      <c r="D162" s="26">
        <f t="shared" ref="D162:M162" si="87">RANK(D94,D$72:D$134)</f>
        <v>8</v>
      </c>
      <c r="E162" s="6">
        <f t="shared" si="87"/>
        <v>57</v>
      </c>
      <c r="F162" s="6">
        <f t="shared" si="87"/>
        <v>59</v>
      </c>
      <c r="G162" s="6">
        <f t="shared" si="87"/>
        <v>25</v>
      </c>
      <c r="H162" s="6">
        <f t="shared" si="87"/>
        <v>54</v>
      </c>
      <c r="I162" s="6">
        <f t="shared" si="87"/>
        <v>63</v>
      </c>
      <c r="J162" s="23">
        <f t="shared" si="87"/>
        <v>58</v>
      </c>
      <c r="K162" s="13">
        <f t="shared" si="87"/>
        <v>57</v>
      </c>
      <c r="L162" s="19">
        <f t="shared" si="87"/>
        <v>59</v>
      </c>
      <c r="M162" s="16">
        <f t="shared" si="87"/>
        <v>16</v>
      </c>
    </row>
    <row r="163" spans="2:13" x14ac:dyDescent="0.15">
      <c r="B163" s="5" t="s">
        <v>50</v>
      </c>
      <c r="C163" s="29" t="s">
        <v>51</v>
      </c>
      <c r="D163" s="26">
        <f t="shared" ref="D163:M163" si="88">RANK(D95,D$72:D$134)</f>
        <v>20</v>
      </c>
      <c r="E163" s="6">
        <f t="shared" si="88"/>
        <v>63</v>
      </c>
      <c r="F163" s="6">
        <f t="shared" si="88"/>
        <v>37</v>
      </c>
      <c r="G163" s="6">
        <f t="shared" si="88"/>
        <v>26</v>
      </c>
      <c r="H163" s="6">
        <f t="shared" si="88"/>
        <v>29</v>
      </c>
      <c r="I163" s="6">
        <f t="shared" si="88"/>
        <v>62</v>
      </c>
      <c r="J163" s="23">
        <f t="shared" si="88"/>
        <v>49</v>
      </c>
      <c r="K163" s="13">
        <f t="shared" si="88"/>
        <v>49</v>
      </c>
      <c r="L163" s="19">
        <f t="shared" si="88"/>
        <v>47</v>
      </c>
      <c r="M163" s="16">
        <f t="shared" si="88"/>
        <v>30</v>
      </c>
    </row>
    <row r="164" spans="2:13" x14ac:dyDescent="0.15">
      <c r="B164" s="5" t="s">
        <v>52</v>
      </c>
      <c r="C164" s="29" t="s">
        <v>53</v>
      </c>
      <c r="D164" s="26">
        <f t="shared" ref="D164:M164" si="89">RANK(D96,D$72:D$134)</f>
        <v>5</v>
      </c>
      <c r="E164" s="6">
        <f t="shared" si="89"/>
        <v>41</v>
      </c>
      <c r="F164" s="6">
        <f t="shared" si="89"/>
        <v>61</v>
      </c>
      <c r="G164" s="6">
        <f t="shared" si="89"/>
        <v>10</v>
      </c>
      <c r="H164" s="6">
        <f t="shared" si="89"/>
        <v>46</v>
      </c>
      <c r="I164" s="6">
        <f t="shared" si="89"/>
        <v>7</v>
      </c>
      <c r="J164" s="23">
        <f t="shared" si="89"/>
        <v>61</v>
      </c>
      <c r="K164" s="13">
        <f t="shared" si="89"/>
        <v>18</v>
      </c>
      <c r="L164" s="19">
        <f t="shared" si="89"/>
        <v>18</v>
      </c>
      <c r="M164" s="16">
        <f t="shared" si="89"/>
        <v>26</v>
      </c>
    </row>
    <row r="165" spans="2:13" x14ac:dyDescent="0.15">
      <c r="B165" s="5" t="s">
        <v>54</v>
      </c>
      <c r="C165" s="29" t="s">
        <v>55</v>
      </c>
      <c r="D165" s="134">
        <f t="shared" ref="D165:M165" si="90">RANK(D97,D$72:D$134)</f>
        <v>23</v>
      </c>
      <c r="E165" s="135">
        <f t="shared" si="90"/>
        <v>53</v>
      </c>
      <c r="F165" s="135">
        <f t="shared" si="90"/>
        <v>51</v>
      </c>
      <c r="G165" s="135">
        <f t="shared" si="90"/>
        <v>13</v>
      </c>
      <c r="H165" s="135">
        <f t="shared" si="90"/>
        <v>45</v>
      </c>
      <c r="I165" s="135">
        <f t="shared" si="90"/>
        <v>50</v>
      </c>
      <c r="J165" s="136">
        <f t="shared" si="90"/>
        <v>51</v>
      </c>
      <c r="K165" s="137">
        <f t="shared" si="90"/>
        <v>47</v>
      </c>
      <c r="L165" s="143">
        <f t="shared" si="90"/>
        <v>51</v>
      </c>
      <c r="M165" s="144">
        <f t="shared" si="90"/>
        <v>10</v>
      </c>
    </row>
    <row r="166" spans="2:13" x14ac:dyDescent="0.15">
      <c r="B166" s="69" t="s">
        <v>56</v>
      </c>
      <c r="C166" s="70" t="s">
        <v>57</v>
      </c>
      <c r="D166" s="71">
        <f t="shared" ref="D166:M166" si="91">RANK(D98,D$72:D$134)</f>
        <v>32</v>
      </c>
      <c r="E166" s="72">
        <f t="shared" si="91"/>
        <v>36</v>
      </c>
      <c r="F166" s="72">
        <f t="shared" si="91"/>
        <v>39</v>
      </c>
      <c r="G166" s="72">
        <f t="shared" si="91"/>
        <v>34</v>
      </c>
      <c r="H166" s="72">
        <f t="shared" si="91"/>
        <v>36</v>
      </c>
      <c r="I166" s="72">
        <f t="shared" si="91"/>
        <v>16</v>
      </c>
      <c r="J166" s="73">
        <f t="shared" si="91"/>
        <v>28</v>
      </c>
      <c r="K166" s="74">
        <f t="shared" si="91"/>
        <v>60</v>
      </c>
      <c r="L166" s="75">
        <f t="shared" si="91"/>
        <v>48</v>
      </c>
      <c r="M166" s="76">
        <f t="shared" si="91"/>
        <v>29</v>
      </c>
    </row>
    <row r="167" spans="2:13" x14ac:dyDescent="0.15">
      <c r="B167" s="5" t="s">
        <v>58</v>
      </c>
      <c r="C167" s="29" t="s">
        <v>59</v>
      </c>
      <c r="D167" s="26">
        <f t="shared" ref="D167:M167" si="92">RANK(D99,D$72:D$134)</f>
        <v>21</v>
      </c>
      <c r="E167" s="6">
        <f t="shared" si="92"/>
        <v>35</v>
      </c>
      <c r="F167" s="6">
        <f t="shared" si="92"/>
        <v>26</v>
      </c>
      <c r="G167" s="6">
        <f t="shared" si="92"/>
        <v>2</v>
      </c>
      <c r="H167" s="6">
        <f t="shared" si="92"/>
        <v>42</v>
      </c>
      <c r="I167" s="6">
        <f t="shared" si="92"/>
        <v>21</v>
      </c>
      <c r="J167" s="23">
        <f t="shared" si="92"/>
        <v>38</v>
      </c>
      <c r="K167" s="13">
        <f t="shared" si="92"/>
        <v>17</v>
      </c>
      <c r="L167" s="19">
        <f t="shared" si="92"/>
        <v>16</v>
      </c>
      <c r="M167" s="16">
        <f t="shared" si="92"/>
        <v>11</v>
      </c>
    </row>
    <row r="168" spans="2:13" x14ac:dyDescent="0.15">
      <c r="B168" s="61" t="s">
        <v>60</v>
      </c>
      <c r="C168" s="62" t="s">
        <v>61</v>
      </c>
      <c r="D168" s="63">
        <f t="shared" ref="D168:M168" si="93">RANK(D100,D$72:D$134)</f>
        <v>31</v>
      </c>
      <c r="E168" s="64">
        <f t="shared" si="93"/>
        <v>49</v>
      </c>
      <c r="F168" s="64">
        <f t="shared" si="93"/>
        <v>36</v>
      </c>
      <c r="G168" s="64">
        <f t="shared" si="93"/>
        <v>42</v>
      </c>
      <c r="H168" s="64">
        <f t="shared" si="93"/>
        <v>48</v>
      </c>
      <c r="I168" s="64">
        <f t="shared" si="93"/>
        <v>46</v>
      </c>
      <c r="J168" s="65">
        <f t="shared" si="93"/>
        <v>41</v>
      </c>
      <c r="K168" s="66">
        <f t="shared" si="93"/>
        <v>56</v>
      </c>
      <c r="L168" s="67">
        <f t="shared" si="93"/>
        <v>56</v>
      </c>
      <c r="M168" s="68">
        <f t="shared" si="93"/>
        <v>34</v>
      </c>
    </row>
    <row r="169" spans="2:13" x14ac:dyDescent="0.15">
      <c r="B169" s="5" t="s">
        <v>62</v>
      </c>
      <c r="C169" s="29" t="s">
        <v>63</v>
      </c>
      <c r="D169" s="26">
        <f t="shared" ref="D169:M169" si="94">RANK(D101,D$72:D$134)</f>
        <v>3</v>
      </c>
      <c r="E169" s="6">
        <f t="shared" si="94"/>
        <v>12</v>
      </c>
      <c r="F169" s="6">
        <f t="shared" si="94"/>
        <v>60</v>
      </c>
      <c r="G169" s="6">
        <f t="shared" si="94"/>
        <v>8</v>
      </c>
      <c r="H169" s="6">
        <f t="shared" si="94"/>
        <v>55</v>
      </c>
      <c r="I169" s="6">
        <f t="shared" si="94"/>
        <v>34</v>
      </c>
      <c r="J169" s="23">
        <f t="shared" si="94"/>
        <v>60</v>
      </c>
      <c r="K169" s="13">
        <f t="shared" si="94"/>
        <v>19</v>
      </c>
      <c r="L169" s="19">
        <f t="shared" si="94"/>
        <v>19</v>
      </c>
      <c r="M169" s="16">
        <f t="shared" si="94"/>
        <v>24</v>
      </c>
    </row>
    <row r="170" spans="2:13" x14ac:dyDescent="0.15">
      <c r="B170" s="5" t="s">
        <v>64</v>
      </c>
      <c r="C170" s="29" t="s">
        <v>65</v>
      </c>
      <c r="D170" s="26">
        <f t="shared" ref="D170:M170" si="95">RANK(D102,D$72:D$134)</f>
        <v>36</v>
      </c>
      <c r="E170" s="6">
        <f t="shared" si="95"/>
        <v>62</v>
      </c>
      <c r="F170" s="6">
        <f t="shared" si="95"/>
        <v>34</v>
      </c>
      <c r="G170" s="6">
        <f t="shared" si="95"/>
        <v>16</v>
      </c>
      <c r="H170" s="6">
        <f t="shared" si="95"/>
        <v>39</v>
      </c>
      <c r="I170" s="6">
        <f t="shared" si="95"/>
        <v>33</v>
      </c>
      <c r="J170" s="23">
        <f t="shared" si="95"/>
        <v>34</v>
      </c>
      <c r="K170" s="13">
        <f t="shared" si="95"/>
        <v>59</v>
      </c>
      <c r="L170" s="19">
        <f t="shared" si="95"/>
        <v>46</v>
      </c>
      <c r="M170" s="16">
        <f t="shared" si="95"/>
        <v>21</v>
      </c>
    </row>
    <row r="171" spans="2:13" x14ac:dyDescent="0.15">
      <c r="B171" s="5" t="s">
        <v>66</v>
      </c>
      <c r="C171" s="29" t="s">
        <v>67</v>
      </c>
      <c r="D171" s="26">
        <f t="shared" ref="D171:M171" si="96">RANK(D103,D$72:D$134)</f>
        <v>13</v>
      </c>
      <c r="E171" s="6">
        <f t="shared" si="96"/>
        <v>44</v>
      </c>
      <c r="F171" s="6">
        <f t="shared" si="96"/>
        <v>54</v>
      </c>
      <c r="G171" s="6">
        <f t="shared" si="96"/>
        <v>7</v>
      </c>
      <c r="H171" s="6">
        <f t="shared" si="96"/>
        <v>58</v>
      </c>
      <c r="I171" s="6">
        <f t="shared" si="96"/>
        <v>12</v>
      </c>
      <c r="J171" s="23">
        <f t="shared" si="96"/>
        <v>53</v>
      </c>
      <c r="K171" s="13">
        <f t="shared" si="96"/>
        <v>14</v>
      </c>
      <c r="L171" s="19">
        <f t="shared" si="96"/>
        <v>24</v>
      </c>
      <c r="M171" s="16">
        <f t="shared" si="96"/>
        <v>15</v>
      </c>
    </row>
    <row r="172" spans="2:13" x14ac:dyDescent="0.15">
      <c r="B172" s="77" t="s">
        <v>68</v>
      </c>
      <c r="C172" s="78" t="s">
        <v>69</v>
      </c>
      <c r="D172" s="79">
        <f t="shared" ref="D172:M172" si="97">RANK(D104,D$72:D$134)</f>
        <v>44</v>
      </c>
      <c r="E172" s="80">
        <f t="shared" si="97"/>
        <v>54</v>
      </c>
      <c r="F172" s="80">
        <f t="shared" si="97"/>
        <v>30</v>
      </c>
      <c r="G172" s="80">
        <f t="shared" si="97"/>
        <v>24</v>
      </c>
      <c r="H172" s="80">
        <f t="shared" si="97"/>
        <v>38</v>
      </c>
      <c r="I172" s="80">
        <f t="shared" si="97"/>
        <v>23</v>
      </c>
      <c r="J172" s="81">
        <f t="shared" si="97"/>
        <v>22</v>
      </c>
      <c r="K172" s="82">
        <f t="shared" si="97"/>
        <v>24</v>
      </c>
      <c r="L172" s="83">
        <f t="shared" si="97"/>
        <v>36</v>
      </c>
      <c r="M172" s="84">
        <f t="shared" si="97"/>
        <v>36</v>
      </c>
    </row>
    <row r="173" spans="2:13" x14ac:dyDescent="0.15">
      <c r="B173" s="5" t="s">
        <v>70</v>
      </c>
      <c r="C173" s="29" t="s">
        <v>71</v>
      </c>
      <c r="D173" s="26">
        <f t="shared" ref="D173:M173" si="98">RANK(D105,D$72:D$134)</f>
        <v>40</v>
      </c>
      <c r="E173" s="6">
        <f t="shared" si="98"/>
        <v>46</v>
      </c>
      <c r="F173" s="6">
        <f t="shared" si="98"/>
        <v>41</v>
      </c>
      <c r="G173" s="6">
        <f t="shared" si="98"/>
        <v>21</v>
      </c>
      <c r="H173" s="6">
        <f t="shared" si="98"/>
        <v>50</v>
      </c>
      <c r="I173" s="6">
        <f t="shared" si="98"/>
        <v>32</v>
      </c>
      <c r="J173" s="23">
        <f t="shared" si="98"/>
        <v>29</v>
      </c>
      <c r="K173" s="13">
        <f t="shared" si="98"/>
        <v>40</v>
      </c>
      <c r="L173" s="19">
        <f t="shared" si="98"/>
        <v>43</v>
      </c>
      <c r="M173" s="16">
        <f t="shared" si="98"/>
        <v>22</v>
      </c>
    </row>
    <row r="174" spans="2:13" x14ac:dyDescent="0.15">
      <c r="B174" s="5" t="s">
        <v>72</v>
      </c>
      <c r="C174" s="29" t="s">
        <v>73</v>
      </c>
      <c r="D174" s="26">
        <f t="shared" ref="D174:M174" si="99">RANK(D106,D$72:D$134)</f>
        <v>51</v>
      </c>
      <c r="E174" s="6">
        <f t="shared" si="99"/>
        <v>34</v>
      </c>
      <c r="F174" s="6">
        <f t="shared" si="99"/>
        <v>23</v>
      </c>
      <c r="G174" s="6">
        <f t="shared" si="99"/>
        <v>4</v>
      </c>
      <c r="H174" s="6">
        <f t="shared" si="99"/>
        <v>41</v>
      </c>
      <c r="I174" s="6">
        <f t="shared" si="99"/>
        <v>30</v>
      </c>
      <c r="J174" s="23">
        <f t="shared" si="99"/>
        <v>15</v>
      </c>
      <c r="K174" s="13">
        <f t="shared" si="99"/>
        <v>38</v>
      </c>
      <c r="L174" s="19">
        <f t="shared" si="99"/>
        <v>34</v>
      </c>
      <c r="M174" s="16">
        <f t="shared" si="99"/>
        <v>39</v>
      </c>
    </row>
    <row r="175" spans="2:13" x14ac:dyDescent="0.15">
      <c r="B175" s="77" t="s">
        <v>74</v>
      </c>
      <c r="C175" s="78" t="s">
        <v>75</v>
      </c>
      <c r="D175" s="79">
        <f t="shared" ref="D175:M175" si="100">RANK(D107,D$72:D$134)</f>
        <v>25</v>
      </c>
      <c r="E175" s="80">
        <f t="shared" si="100"/>
        <v>39</v>
      </c>
      <c r="F175" s="80">
        <f t="shared" si="100"/>
        <v>44</v>
      </c>
      <c r="G175" s="80">
        <f t="shared" si="100"/>
        <v>39</v>
      </c>
      <c r="H175" s="80">
        <f t="shared" si="100"/>
        <v>44</v>
      </c>
      <c r="I175" s="80">
        <f t="shared" si="100"/>
        <v>49</v>
      </c>
      <c r="J175" s="81">
        <f t="shared" si="100"/>
        <v>40</v>
      </c>
      <c r="K175" s="82">
        <f t="shared" si="100"/>
        <v>31</v>
      </c>
      <c r="L175" s="83">
        <f t="shared" si="100"/>
        <v>42</v>
      </c>
      <c r="M175" s="84">
        <f t="shared" si="100"/>
        <v>33</v>
      </c>
    </row>
    <row r="176" spans="2:13" x14ac:dyDescent="0.15">
      <c r="B176" s="77" t="s">
        <v>76</v>
      </c>
      <c r="C176" s="78" t="s">
        <v>77</v>
      </c>
      <c r="D176" s="79">
        <f t="shared" ref="D176:M176" si="101">RANK(D108,D$72:D$134)</f>
        <v>26</v>
      </c>
      <c r="E176" s="80">
        <f t="shared" si="101"/>
        <v>32</v>
      </c>
      <c r="F176" s="80">
        <f t="shared" si="101"/>
        <v>38</v>
      </c>
      <c r="G176" s="80">
        <f t="shared" si="101"/>
        <v>22</v>
      </c>
      <c r="H176" s="80">
        <f t="shared" si="101"/>
        <v>35</v>
      </c>
      <c r="I176" s="80">
        <f t="shared" si="101"/>
        <v>10</v>
      </c>
      <c r="J176" s="81">
        <f t="shared" si="101"/>
        <v>21</v>
      </c>
      <c r="K176" s="82">
        <f t="shared" si="101"/>
        <v>21</v>
      </c>
      <c r="L176" s="83">
        <f t="shared" si="101"/>
        <v>29</v>
      </c>
      <c r="M176" s="84">
        <f t="shared" si="101"/>
        <v>37</v>
      </c>
    </row>
    <row r="177" spans="2:13" x14ac:dyDescent="0.15">
      <c r="B177" s="5" t="s">
        <v>78</v>
      </c>
      <c r="C177" s="29" t="s">
        <v>79</v>
      </c>
      <c r="D177" s="26">
        <f t="shared" ref="D177:M177" si="102">RANK(D109,D$72:D$134)</f>
        <v>41</v>
      </c>
      <c r="E177" s="6">
        <f t="shared" si="102"/>
        <v>58</v>
      </c>
      <c r="F177" s="6">
        <f t="shared" si="102"/>
        <v>45</v>
      </c>
      <c r="G177" s="6">
        <f t="shared" si="102"/>
        <v>31</v>
      </c>
      <c r="H177" s="6">
        <f t="shared" si="102"/>
        <v>21</v>
      </c>
      <c r="I177" s="6">
        <f t="shared" si="102"/>
        <v>15</v>
      </c>
      <c r="J177" s="23">
        <f t="shared" si="102"/>
        <v>37</v>
      </c>
      <c r="K177" s="13">
        <f t="shared" si="102"/>
        <v>32</v>
      </c>
      <c r="L177" s="19">
        <f t="shared" si="102"/>
        <v>39</v>
      </c>
      <c r="M177" s="16">
        <f t="shared" si="102"/>
        <v>32</v>
      </c>
    </row>
    <row r="178" spans="2:13" x14ac:dyDescent="0.15">
      <c r="B178" s="5">
        <v>39</v>
      </c>
      <c r="C178" s="29" t="s">
        <v>80</v>
      </c>
      <c r="D178" s="26">
        <f t="shared" ref="D178:M178" si="103">RANK(D110,D$72:D$134)</f>
        <v>28</v>
      </c>
      <c r="E178" s="6">
        <f t="shared" si="103"/>
        <v>61</v>
      </c>
      <c r="F178" s="6">
        <f t="shared" si="103"/>
        <v>33</v>
      </c>
      <c r="G178" s="6">
        <f t="shared" si="103"/>
        <v>1</v>
      </c>
      <c r="H178" s="6">
        <f t="shared" si="103"/>
        <v>16</v>
      </c>
      <c r="I178" s="6">
        <f t="shared" si="103"/>
        <v>1</v>
      </c>
      <c r="J178" s="23">
        <f t="shared" si="103"/>
        <v>27</v>
      </c>
      <c r="K178" s="13">
        <f t="shared" si="103"/>
        <v>7</v>
      </c>
      <c r="L178" s="19">
        <f t="shared" si="103"/>
        <v>9</v>
      </c>
      <c r="M178" s="16">
        <f t="shared" si="103"/>
        <v>20</v>
      </c>
    </row>
    <row r="179" spans="2:13" x14ac:dyDescent="0.15">
      <c r="B179" s="7">
        <v>40</v>
      </c>
      <c r="C179" s="55" t="s">
        <v>81</v>
      </c>
      <c r="D179" s="56">
        <f t="shared" ref="D179:M179" si="104">RANK(D111,D$72:D$134)</f>
        <v>38</v>
      </c>
      <c r="E179" s="8">
        <f t="shared" si="104"/>
        <v>59</v>
      </c>
      <c r="F179" s="8">
        <f t="shared" si="104"/>
        <v>40</v>
      </c>
      <c r="G179" s="8">
        <f t="shared" si="104"/>
        <v>51</v>
      </c>
      <c r="H179" s="8">
        <f t="shared" si="104"/>
        <v>62</v>
      </c>
      <c r="I179" s="8">
        <f t="shared" si="104"/>
        <v>61</v>
      </c>
      <c r="J179" s="57">
        <f t="shared" si="104"/>
        <v>35</v>
      </c>
      <c r="K179" s="58">
        <f t="shared" si="104"/>
        <v>58</v>
      </c>
      <c r="L179" s="59">
        <f t="shared" si="104"/>
        <v>62</v>
      </c>
      <c r="M179" s="60">
        <f t="shared" si="104"/>
        <v>40</v>
      </c>
    </row>
    <row r="180" spans="2:13" x14ac:dyDescent="0.15">
      <c r="B180" s="32">
        <v>41</v>
      </c>
      <c r="C180" s="33" t="s">
        <v>82</v>
      </c>
      <c r="D180" s="34">
        <f t="shared" ref="D180:M180" si="105">RANK(D112,D$72:D$134)</f>
        <v>45</v>
      </c>
      <c r="E180" s="35">
        <f t="shared" si="105"/>
        <v>45</v>
      </c>
      <c r="F180" s="35">
        <f t="shared" si="105"/>
        <v>46</v>
      </c>
      <c r="G180" s="35">
        <f t="shared" si="105"/>
        <v>57</v>
      </c>
      <c r="H180" s="35">
        <f t="shared" si="105"/>
        <v>27</v>
      </c>
      <c r="I180" s="35">
        <f t="shared" si="105"/>
        <v>55</v>
      </c>
      <c r="J180" s="36">
        <f t="shared" si="105"/>
        <v>46</v>
      </c>
      <c r="K180" s="37">
        <f t="shared" si="105"/>
        <v>61</v>
      </c>
      <c r="L180" s="38">
        <f t="shared" si="105"/>
        <v>63</v>
      </c>
      <c r="M180" s="39">
        <f t="shared" si="105"/>
        <v>42</v>
      </c>
    </row>
    <row r="181" spans="2:13" x14ac:dyDescent="0.15">
      <c r="B181" s="5">
        <v>42</v>
      </c>
      <c r="C181" s="29" t="s">
        <v>83</v>
      </c>
      <c r="D181" s="26">
        <f t="shared" ref="D181:M181" si="106">RANK(D113,D$72:D$134)</f>
        <v>2</v>
      </c>
      <c r="E181" s="6">
        <f t="shared" si="106"/>
        <v>1</v>
      </c>
      <c r="F181" s="6">
        <f t="shared" si="106"/>
        <v>62</v>
      </c>
      <c r="G181" s="6">
        <f t="shared" si="106"/>
        <v>59</v>
      </c>
      <c r="H181" s="6">
        <f t="shared" si="106"/>
        <v>33</v>
      </c>
      <c r="I181" s="6">
        <f t="shared" si="106"/>
        <v>2</v>
      </c>
      <c r="J181" s="23">
        <f t="shared" si="106"/>
        <v>62</v>
      </c>
      <c r="K181" s="13">
        <f t="shared" si="106"/>
        <v>39</v>
      </c>
      <c r="L181" s="19">
        <f t="shared" si="106"/>
        <v>13</v>
      </c>
      <c r="M181" s="16">
        <f t="shared" si="106"/>
        <v>43</v>
      </c>
    </row>
    <row r="182" spans="2:13" x14ac:dyDescent="0.15">
      <c r="B182" s="5">
        <v>43</v>
      </c>
      <c r="C182" s="29" t="s">
        <v>84</v>
      </c>
      <c r="D182" s="26">
        <f t="shared" ref="D182:M182" si="107">RANK(D114,D$72:D$134)</f>
        <v>61</v>
      </c>
      <c r="E182" s="6">
        <f t="shared" si="107"/>
        <v>13</v>
      </c>
      <c r="F182" s="6">
        <f t="shared" si="107"/>
        <v>13</v>
      </c>
      <c r="G182" s="6">
        <f t="shared" si="107"/>
        <v>53</v>
      </c>
      <c r="H182" s="6">
        <f t="shared" si="107"/>
        <v>26</v>
      </c>
      <c r="I182" s="6">
        <f t="shared" si="107"/>
        <v>26</v>
      </c>
      <c r="J182" s="23">
        <f t="shared" si="107"/>
        <v>23</v>
      </c>
      <c r="K182" s="13">
        <f t="shared" si="107"/>
        <v>51</v>
      </c>
      <c r="L182" s="19">
        <f t="shared" si="107"/>
        <v>45</v>
      </c>
      <c r="M182" s="16">
        <f t="shared" si="107"/>
        <v>44</v>
      </c>
    </row>
    <row r="183" spans="2:13" x14ac:dyDescent="0.15">
      <c r="B183" s="5">
        <v>44</v>
      </c>
      <c r="C183" s="29" t="s">
        <v>85</v>
      </c>
      <c r="D183" s="26">
        <f t="shared" ref="D183:M183" si="108">RANK(D115,D$72:D$134)</f>
        <v>57</v>
      </c>
      <c r="E183" s="6">
        <f t="shared" si="108"/>
        <v>40</v>
      </c>
      <c r="F183" s="6">
        <f t="shared" si="108"/>
        <v>9</v>
      </c>
      <c r="G183" s="6">
        <f t="shared" si="108"/>
        <v>44</v>
      </c>
      <c r="H183" s="6">
        <f t="shared" si="108"/>
        <v>25</v>
      </c>
      <c r="I183" s="6">
        <f t="shared" si="108"/>
        <v>41</v>
      </c>
      <c r="J183" s="23">
        <f t="shared" si="108"/>
        <v>11</v>
      </c>
      <c r="K183" s="13">
        <f t="shared" si="108"/>
        <v>12</v>
      </c>
      <c r="L183" s="19">
        <f t="shared" si="108"/>
        <v>17</v>
      </c>
      <c r="M183" s="16">
        <f t="shared" si="108"/>
        <v>57</v>
      </c>
    </row>
    <row r="184" spans="2:13" x14ac:dyDescent="0.15">
      <c r="B184" s="5">
        <v>45</v>
      </c>
      <c r="C184" s="29" t="s">
        <v>86</v>
      </c>
      <c r="D184" s="26">
        <f t="shared" ref="D184:M184" si="109">RANK(D116,D$72:D$134)</f>
        <v>6</v>
      </c>
      <c r="E184" s="6">
        <f t="shared" si="109"/>
        <v>14</v>
      </c>
      <c r="F184" s="6">
        <f t="shared" si="109"/>
        <v>47</v>
      </c>
      <c r="G184" s="6">
        <f t="shared" si="109"/>
        <v>37</v>
      </c>
      <c r="H184" s="6">
        <f t="shared" si="109"/>
        <v>13</v>
      </c>
      <c r="I184" s="6">
        <f t="shared" si="109"/>
        <v>60</v>
      </c>
      <c r="J184" s="23">
        <f t="shared" si="109"/>
        <v>47</v>
      </c>
      <c r="K184" s="13">
        <f t="shared" si="109"/>
        <v>26</v>
      </c>
      <c r="L184" s="19">
        <f t="shared" si="109"/>
        <v>30</v>
      </c>
      <c r="M184" s="16">
        <f t="shared" si="109"/>
        <v>53</v>
      </c>
    </row>
    <row r="185" spans="2:13" x14ac:dyDescent="0.15">
      <c r="B185" s="5">
        <v>46</v>
      </c>
      <c r="C185" s="29" t="s">
        <v>87</v>
      </c>
      <c r="D185" s="26">
        <f t="shared" ref="D185:M185" si="110">RANK(D117,D$72:D$134)</f>
        <v>15</v>
      </c>
      <c r="E185" s="6">
        <f t="shared" si="110"/>
        <v>4</v>
      </c>
      <c r="F185" s="6">
        <f t="shared" si="110"/>
        <v>24</v>
      </c>
      <c r="G185" s="6">
        <f t="shared" si="110"/>
        <v>55</v>
      </c>
      <c r="H185" s="6">
        <f t="shared" si="110"/>
        <v>14</v>
      </c>
      <c r="I185" s="6">
        <f t="shared" si="110"/>
        <v>28</v>
      </c>
      <c r="J185" s="23">
        <f t="shared" si="110"/>
        <v>6</v>
      </c>
      <c r="K185" s="13">
        <f t="shared" si="110"/>
        <v>22</v>
      </c>
      <c r="L185" s="19">
        <f t="shared" si="110"/>
        <v>23</v>
      </c>
      <c r="M185" s="16">
        <f t="shared" si="110"/>
        <v>52</v>
      </c>
    </row>
    <row r="186" spans="2:13" x14ac:dyDescent="0.15">
      <c r="B186" s="5">
        <v>47</v>
      </c>
      <c r="C186" s="29" t="s">
        <v>88</v>
      </c>
      <c r="D186" s="26">
        <f t="shared" ref="D186:M186" si="111">RANK(D118,D$72:D$134)</f>
        <v>52</v>
      </c>
      <c r="E186" s="6">
        <f t="shared" si="111"/>
        <v>31</v>
      </c>
      <c r="F186" s="6">
        <f t="shared" si="111"/>
        <v>20</v>
      </c>
      <c r="G186" s="6">
        <f t="shared" si="111"/>
        <v>63</v>
      </c>
      <c r="H186" s="6">
        <f t="shared" si="111"/>
        <v>23</v>
      </c>
      <c r="I186" s="6">
        <f t="shared" si="111"/>
        <v>39</v>
      </c>
      <c r="J186" s="23">
        <f t="shared" si="111"/>
        <v>17</v>
      </c>
      <c r="K186" s="13">
        <f t="shared" si="111"/>
        <v>55</v>
      </c>
      <c r="L186" s="19">
        <f t="shared" si="111"/>
        <v>55</v>
      </c>
      <c r="M186" s="16">
        <f t="shared" si="111"/>
        <v>47</v>
      </c>
    </row>
    <row r="187" spans="2:13" x14ac:dyDescent="0.15">
      <c r="B187" s="5">
        <v>48</v>
      </c>
      <c r="C187" s="29" t="s">
        <v>89</v>
      </c>
      <c r="D187" s="26">
        <f t="shared" ref="D187:M187" si="112">RANK(D119,D$72:D$134)</f>
        <v>14</v>
      </c>
      <c r="E187" s="6">
        <f t="shared" si="112"/>
        <v>2</v>
      </c>
      <c r="F187" s="6">
        <f t="shared" si="112"/>
        <v>21</v>
      </c>
      <c r="G187" s="6">
        <f t="shared" si="112"/>
        <v>60</v>
      </c>
      <c r="H187" s="6">
        <f t="shared" si="112"/>
        <v>30</v>
      </c>
      <c r="I187" s="6">
        <f t="shared" si="112"/>
        <v>8</v>
      </c>
      <c r="J187" s="23">
        <f t="shared" si="112"/>
        <v>5</v>
      </c>
      <c r="K187" s="13">
        <f t="shared" si="112"/>
        <v>1</v>
      </c>
      <c r="L187" s="19">
        <f t="shared" si="112"/>
        <v>12</v>
      </c>
      <c r="M187" s="16">
        <f t="shared" si="112"/>
        <v>50</v>
      </c>
    </row>
    <row r="188" spans="2:13" x14ac:dyDescent="0.15">
      <c r="B188" s="5">
        <v>49</v>
      </c>
      <c r="C188" s="29" t="s">
        <v>90</v>
      </c>
      <c r="D188" s="26">
        <f t="shared" ref="D188:M188" si="113">RANK(D120,D$72:D$134)</f>
        <v>39</v>
      </c>
      <c r="E188" s="6">
        <f t="shared" si="113"/>
        <v>20</v>
      </c>
      <c r="F188" s="6">
        <f t="shared" si="113"/>
        <v>12</v>
      </c>
      <c r="G188" s="6">
        <f t="shared" si="113"/>
        <v>62</v>
      </c>
      <c r="H188" s="6">
        <f t="shared" si="113"/>
        <v>19</v>
      </c>
      <c r="I188" s="6">
        <f t="shared" si="113"/>
        <v>31</v>
      </c>
      <c r="J188" s="23">
        <f t="shared" si="113"/>
        <v>12</v>
      </c>
      <c r="K188" s="13">
        <f t="shared" si="113"/>
        <v>29</v>
      </c>
      <c r="L188" s="19">
        <f t="shared" si="113"/>
        <v>26</v>
      </c>
      <c r="M188" s="16">
        <f t="shared" si="113"/>
        <v>51</v>
      </c>
    </row>
    <row r="189" spans="2:13" x14ac:dyDescent="0.15">
      <c r="B189" s="5">
        <v>50</v>
      </c>
      <c r="C189" s="29" t="s">
        <v>91</v>
      </c>
      <c r="D189" s="26">
        <f t="shared" ref="D189:M189" si="114">RANK(D121,D$72:D$134)</f>
        <v>49</v>
      </c>
      <c r="E189" s="6">
        <f t="shared" si="114"/>
        <v>37</v>
      </c>
      <c r="F189" s="6">
        <f t="shared" si="114"/>
        <v>11</v>
      </c>
      <c r="G189" s="6">
        <f t="shared" si="114"/>
        <v>58</v>
      </c>
      <c r="H189" s="6">
        <f t="shared" si="114"/>
        <v>31</v>
      </c>
      <c r="I189" s="6">
        <f t="shared" si="114"/>
        <v>27</v>
      </c>
      <c r="J189" s="23">
        <f t="shared" si="114"/>
        <v>9</v>
      </c>
      <c r="K189" s="13">
        <f t="shared" si="114"/>
        <v>42</v>
      </c>
      <c r="L189" s="19">
        <f t="shared" si="114"/>
        <v>28</v>
      </c>
      <c r="M189" s="16">
        <f t="shared" si="114"/>
        <v>54</v>
      </c>
    </row>
    <row r="190" spans="2:13" x14ac:dyDescent="0.15">
      <c r="B190" s="5">
        <v>51</v>
      </c>
      <c r="C190" s="29" t="s">
        <v>92</v>
      </c>
      <c r="D190" s="26">
        <f t="shared" ref="D190:M190" si="115">RANK(D122,D$72:D$134)</f>
        <v>55</v>
      </c>
      <c r="E190" s="6">
        <f t="shared" si="115"/>
        <v>5</v>
      </c>
      <c r="F190" s="6">
        <f t="shared" si="115"/>
        <v>3</v>
      </c>
      <c r="G190" s="6">
        <f t="shared" si="115"/>
        <v>49</v>
      </c>
      <c r="H190" s="6">
        <f t="shared" si="115"/>
        <v>15</v>
      </c>
      <c r="I190" s="6">
        <f t="shared" si="115"/>
        <v>5</v>
      </c>
      <c r="J190" s="23">
        <f t="shared" si="115"/>
        <v>3</v>
      </c>
      <c r="K190" s="13">
        <f t="shared" si="115"/>
        <v>23</v>
      </c>
      <c r="L190" s="19">
        <f t="shared" si="115"/>
        <v>3</v>
      </c>
      <c r="M190" s="16">
        <f t="shared" si="115"/>
        <v>58</v>
      </c>
    </row>
    <row r="191" spans="2:13" x14ac:dyDescent="0.15">
      <c r="B191" s="5">
        <v>52</v>
      </c>
      <c r="C191" s="29" t="s">
        <v>93</v>
      </c>
      <c r="D191" s="26">
        <f t="shared" ref="D191:M191" si="116">RANK(D123,D$72:D$134)</f>
        <v>42</v>
      </c>
      <c r="E191" s="6">
        <f t="shared" si="116"/>
        <v>27</v>
      </c>
      <c r="F191" s="6">
        <f t="shared" si="116"/>
        <v>8</v>
      </c>
      <c r="G191" s="6">
        <f t="shared" si="116"/>
        <v>40</v>
      </c>
      <c r="H191" s="6">
        <f t="shared" si="116"/>
        <v>12</v>
      </c>
      <c r="I191" s="6">
        <f t="shared" si="116"/>
        <v>14</v>
      </c>
      <c r="J191" s="23">
        <f t="shared" si="116"/>
        <v>7</v>
      </c>
      <c r="K191" s="13">
        <f t="shared" si="116"/>
        <v>13</v>
      </c>
      <c r="L191" s="19">
        <f t="shared" si="116"/>
        <v>10</v>
      </c>
      <c r="M191" s="16">
        <f t="shared" si="116"/>
        <v>61</v>
      </c>
    </row>
    <row r="192" spans="2:13" x14ac:dyDescent="0.15">
      <c r="B192" s="5">
        <v>53</v>
      </c>
      <c r="C192" s="29" t="s">
        <v>94</v>
      </c>
      <c r="D192" s="26">
        <f t="shared" ref="D192:M192" si="117">RANK(D124,D$72:D$134)</f>
        <v>59</v>
      </c>
      <c r="E192" s="6">
        <f t="shared" si="117"/>
        <v>3</v>
      </c>
      <c r="F192" s="6">
        <f t="shared" si="117"/>
        <v>5</v>
      </c>
      <c r="G192" s="6">
        <f t="shared" si="117"/>
        <v>41</v>
      </c>
      <c r="H192" s="6">
        <f t="shared" si="117"/>
        <v>11</v>
      </c>
      <c r="I192" s="6">
        <f t="shared" si="117"/>
        <v>36</v>
      </c>
      <c r="J192" s="23">
        <f t="shared" si="117"/>
        <v>10</v>
      </c>
      <c r="K192" s="13">
        <f t="shared" si="117"/>
        <v>34</v>
      </c>
      <c r="L192" s="19">
        <f t="shared" si="117"/>
        <v>11</v>
      </c>
      <c r="M192" s="16">
        <f t="shared" si="117"/>
        <v>60</v>
      </c>
    </row>
    <row r="193" spans="2:13" x14ac:dyDescent="0.15">
      <c r="B193" s="5">
        <v>54</v>
      </c>
      <c r="C193" s="29" t="s">
        <v>95</v>
      </c>
      <c r="D193" s="26">
        <f t="shared" ref="D193:M193" si="118">RANK(D125,D$72:D$134)</f>
        <v>56</v>
      </c>
      <c r="E193" s="6">
        <f t="shared" si="118"/>
        <v>16</v>
      </c>
      <c r="F193" s="6">
        <f t="shared" si="118"/>
        <v>4</v>
      </c>
      <c r="G193" s="6">
        <f t="shared" si="118"/>
        <v>30</v>
      </c>
      <c r="H193" s="6">
        <f t="shared" si="118"/>
        <v>9</v>
      </c>
      <c r="I193" s="6">
        <f t="shared" si="118"/>
        <v>11</v>
      </c>
      <c r="J193" s="23">
        <f t="shared" si="118"/>
        <v>8</v>
      </c>
      <c r="K193" s="13">
        <f t="shared" si="118"/>
        <v>37</v>
      </c>
      <c r="L193" s="19">
        <f t="shared" si="118"/>
        <v>7</v>
      </c>
      <c r="M193" s="16">
        <f t="shared" si="118"/>
        <v>62</v>
      </c>
    </row>
    <row r="194" spans="2:13" x14ac:dyDescent="0.15">
      <c r="B194" s="5">
        <v>55</v>
      </c>
      <c r="C194" s="29" t="s">
        <v>96</v>
      </c>
      <c r="D194" s="26">
        <f t="shared" ref="D194:M194" si="119">RANK(D126,D$72:D$134)</f>
        <v>60</v>
      </c>
      <c r="E194" s="6">
        <f t="shared" si="119"/>
        <v>6</v>
      </c>
      <c r="F194" s="6">
        <f t="shared" si="119"/>
        <v>2</v>
      </c>
      <c r="G194" s="6">
        <f t="shared" si="119"/>
        <v>28</v>
      </c>
      <c r="H194" s="6">
        <f t="shared" si="119"/>
        <v>7</v>
      </c>
      <c r="I194" s="6">
        <f t="shared" si="119"/>
        <v>3</v>
      </c>
      <c r="J194" s="23">
        <f t="shared" si="119"/>
        <v>4</v>
      </c>
      <c r="K194" s="13">
        <f t="shared" si="119"/>
        <v>3</v>
      </c>
      <c r="L194" s="19">
        <f t="shared" si="119"/>
        <v>2</v>
      </c>
      <c r="M194" s="16">
        <f t="shared" si="119"/>
        <v>56</v>
      </c>
    </row>
    <row r="195" spans="2:13" x14ac:dyDescent="0.15">
      <c r="B195" s="5">
        <v>56</v>
      </c>
      <c r="C195" s="29" t="s">
        <v>97</v>
      </c>
      <c r="D195" s="26">
        <f t="shared" ref="D195:M195" si="120">RANK(D127,D$72:D$134)</f>
        <v>63</v>
      </c>
      <c r="E195" s="6">
        <f t="shared" si="120"/>
        <v>25</v>
      </c>
      <c r="F195" s="6">
        <f t="shared" si="120"/>
        <v>1</v>
      </c>
      <c r="G195" s="6">
        <f t="shared" si="120"/>
        <v>45</v>
      </c>
      <c r="H195" s="6">
        <f t="shared" si="120"/>
        <v>8</v>
      </c>
      <c r="I195" s="6">
        <f t="shared" si="120"/>
        <v>38</v>
      </c>
      <c r="J195" s="23">
        <f t="shared" si="120"/>
        <v>2</v>
      </c>
      <c r="K195" s="13">
        <f t="shared" si="120"/>
        <v>2</v>
      </c>
      <c r="L195" s="19">
        <f t="shared" si="120"/>
        <v>1</v>
      </c>
      <c r="M195" s="16">
        <f t="shared" si="120"/>
        <v>63</v>
      </c>
    </row>
    <row r="196" spans="2:13" x14ac:dyDescent="0.15">
      <c r="B196" s="5">
        <v>57</v>
      </c>
      <c r="C196" s="29" t="s">
        <v>98</v>
      </c>
      <c r="D196" s="26">
        <f t="shared" ref="D196:M196" si="121">RANK(D128,D$72:D$134)</f>
        <v>9</v>
      </c>
      <c r="E196" s="6">
        <f t="shared" si="121"/>
        <v>9</v>
      </c>
      <c r="F196" s="6">
        <f t="shared" si="121"/>
        <v>10</v>
      </c>
      <c r="G196" s="6">
        <f t="shared" si="121"/>
        <v>32</v>
      </c>
      <c r="H196" s="6">
        <f t="shared" si="121"/>
        <v>1</v>
      </c>
      <c r="I196" s="6">
        <f t="shared" si="121"/>
        <v>13</v>
      </c>
      <c r="J196" s="23">
        <f t="shared" si="121"/>
        <v>1</v>
      </c>
      <c r="K196" s="13">
        <f t="shared" si="121"/>
        <v>5</v>
      </c>
      <c r="L196" s="19">
        <f t="shared" si="121"/>
        <v>4</v>
      </c>
      <c r="M196" s="16">
        <f t="shared" si="121"/>
        <v>59</v>
      </c>
    </row>
    <row r="197" spans="2:13" x14ac:dyDescent="0.15">
      <c r="B197" s="5">
        <v>58</v>
      </c>
      <c r="C197" s="29" t="s">
        <v>99</v>
      </c>
      <c r="D197" s="26">
        <f t="shared" ref="D197:M197" si="122">RANK(D129,D$72:D$134)</f>
        <v>50</v>
      </c>
      <c r="E197" s="6">
        <f t="shared" si="122"/>
        <v>7</v>
      </c>
      <c r="F197" s="6">
        <f t="shared" si="122"/>
        <v>6</v>
      </c>
      <c r="G197" s="6">
        <f t="shared" si="122"/>
        <v>52</v>
      </c>
      <c r="H197" s="6">
        <f t="shared" si="122"/>
        <v>3</v>
      </c>
      <c r="I197" s="6">
        <f t="shared" si="122"/>
        <v>6</v>
      </c>
      <c r="J197" s="23">
        <f t="shared" si="122"/>
        <v>36</v>
      </c>
      <c r="K197" s="13">
        <f t="shared" si="122"/>
        <v>6</v>
      </c>
      <c r="L197" s="19">
        <f t="shared" si="122"/>
        <v>5</v>
      </c>
      <c r="M197" s="16">
        <f t="shared" si="122"/>
        <v>55</v>
      </c>
    </row>
    <row r="198" spans="2:13" x14ac:dyDescent="0.15">
      <c r="B198" s="5">
        <v>59</v>
      </c>
      <c r="C198" s="29" t="s">
        <v>100</v>
      </c>
      <c r="D198" s="26">
        <f t="shared" ref="D198:M198" si="123">RANK(D130,D$72:D$134)</f>
        <v>48</v>
      </c>
      <c r="E198" s="6">
        <f t="shared" si="123"/>
        <v>26</v>
      </c>
      <c r="F198" s="6">
        <f t="shared" si="123"/>
        <v>27</v>
      </c>
      <c r="G198" s="6">
        <f t="shared" si="123"/>
        <v>47</v>
      </c>
      <c r="H198" s="6">
        <f t="shared" si="123"/>
        <v>5</v>
      </c>
      <c r="I198" s="6">
        <f t="shared" si="123"/>
        <v>47</v>
      </c>
      <c r="J198" s="23">
        <f t="shared" si="123"/>
        <v>39</v>
      </c>
      <c r="K198" s="13">
        <f t="shared" si="123"/>
        <v>15</v>
      </c>
      <c r="L198" s="19">
        <f t="shared" si="123"/>
        <v>33</v>
      </c>
      <c r="M198" s="16">
        <f t="shared" si="123"/>
        <v>48</v>
      </c>
    </row>
    <row r="199" spans="2:13" x14ac:dyDescent="0.15">
      <c r="B199" s="5">
        <v>60</v>
      </c>
      <c r="C199" s="29" t="s">
        <v>101</v>
      </c>
      <c r="D199" s="26">
        <f t="shared" ref="D199:M199" si="124">RANK(D131,D$72:D$134)</f>
        <v>16</v>
      </c>
      <c r="E199" s="6">
        <f t="shared" si="124"/>
        <v>22</v>
      </c>
      <c r="F199" s="6">
        <f t="shared" si="124"/>
        <v>32</v>
      </c>
      <c r="G199" s="6">
        <f t="shared" si="124"/>
        <v>50</v>
      </c>
      <c r="H199" s="6">
        <f t="shared" si="124"/>
        <v>6</v>
      </c>
      <c r="I199" s="6">
        <f t="shared" si="124"/>
        <v>44</v>
      </c>
      <c r="J199" s="23">
        <f t="shared" si="124"/>
        <v>43</v>
      </c>
      <c r="K199" s="13">
        <f t="shared" si="124"/>
        <v>25</v>
      </c>
      <c r="L199" s="19">
        <f t="shared" si="124"/>
        <v>27</v>
      </c>
      <c r="M199" s="16">
        <f t="shared" si="124"/>
        <v>45</v>
      </c>
    </row>
    <row r="200" spans="2:13" x14ac:dyDescent="0.15">
      <c r="B200" s="5">
        <v>61</v>
      </c>
      <c r="C200" s="29" t="s">
        <v>102</v>
      </c>
      <c r="D200" s="26">
        <f t="shared" ref="D200:M200" si="125">RANK(D132,D$72:D$134)</f>
        <v>58</v>
      </c>
      <c r="E200" s="6">
        <f t="shared" si="125"/>
        <v>60</v>
      </c>
      <c r="F200" s="6">
        <f t="shared" si="125"/>
        <v>14</v>
      </c>
      <c r="G200" s="6">
        <f t="shared" si="125"/>
        <v>54</v>
      </c>
      <c r="H200" s="6">
        <f t="shared" si="125"/>
        <v>32</v>
      </c>
      <c r="I200" s="6">
        <f t="shared" si="125"/>
        <v>52</v>
      </c>
      <c r="J200" s="23">
        <f t="shared" si="125"/>
        <v>31</v>
      </c>
      <c r="K200" s="13">
        <f t="shared" si="125"/>
        <v>36</v>
      </c>
      <c r="L200" s="19">
        <f t="shared" si="125"/>
        <v>49</v>
      </c>
      <c r="M200" s="16">
        <f t="shared" si="125"/>
        <v>46</v>
      </c>
    </row>
    <row r="201" spans="2:13" x14ac:dyDescent="0.15">
      <c r="B201" s="5">
        <v>62</v>
      </c>
      <c r="C201" s="29" t="s">
        <v>103</v>
      </c>
      <c r="D201" s="26">
        <f t="shared" ref="D201:M201" si="126">RANK(D133,D$72:D$134)</f>
        <v>54</v>
      </c>
      <c r="E201" s="6">
        <f t="shared" si="126"/>
        <v>33</v>
      </c>
      <c r="F201" s="6">
        <f t="shared" si="126"/>
        <v>28</v>
      </c>
      <c r="G201" s="6">
        <f t="shared" si="126"/>
        <v>61</v>
      </c>
      <c r="H201" s="6">
        <f t="shared" si="126"/>
        <v>18</v>
      </c>
      <c r="I201" s="6">
        <f t="shared" si="126"/>
        <v>43</v>
      </c>
      <c r="J201" s="23">
        <f t="shared" si="126"/>
        <v>33</v>
      </c>
      <c r="K201" s="13">
        <f t="shared" si="126"/>
        <v>35</v>
      </c>
      <c r="L201" s="19">
        <f t="shared" si="126"/>
        <v>57</v>
      </c>
      <c r="M201" s="16">
        <f t="shared" si="126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ref="D202:M202" si="127">RANK(D134,D$72:D$134)</f>
        <v>62</v>
      </c>
      <c r="E202" s="12">
        <f t="shared" si="127"/>
        <v>47</v>
      </c>
      <c r="F202" s="12">
        <f t="shared" si="127"/>
        <v>18</v>
      </c>
      <c r="G202" s="12">
        <f t="shared" si="127"/>
        <v>56</v>
      </c>
      <c r="H202" s="12">
        <f t="shared" si="127"/>
        <v>40</v>
      </c>
      <c r="I202" s="12">
        <f t="shared" si="127"/>
        <v>53</v>
      </c>
      <c r="J202" s="24">
        <f t="shared" si="127"/>
        <v>24</v>
      </c>
      <c r="K202" s="14">
        <f t="shared" si="127"/>
        <v>45</v>
      </c>
      <c r="L202" s="20">
        <f t="shared" si="127"/>
        <v>58</v>
      </c>
      <c r="M202" s="17">
        <f t="shared" si="127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平成２７年度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0.490780982088587</v>
      </c>
      <c r="E208" s="87">
        <f t="shared" ref="E208:L208" si="128">+E4/$L4</f>
        <v>4.5125090092095574E-2</v>
      </c>
      <c r="F208" s="87">
        <f t="shared" si="128"/>
        <v>1.3633973520488129E-2</v>
      </c>
      <c r="G208" s="87">
        <f t="shared" si="128"/>
        <v>0.16585714159986503</v>
      </c>
      <c r="H208" s="87">
        <f t="shared" si="128"/>
        <v>3.9662542881984321E-2</v>
      </c>
      <c r="I208" s="87">
        <f t="shared" si="128"/>
        <v>9.3466064094589144E-2</v>
      </c>
      <c r="J208" s="88">
        <f t="shared" si="128"/>
        <v>2.8127684854378505E-2</v>
      </c>
      <c r="K208" s="89">
        <f t="shared" si="128"/>
        <v>0.15147420572239081</v>
      </c>
      <c r="L208" s="90">
        <f t="shared" si="128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09" si="129">+D5/$L5</f>
        <v>0.50650280461384645</v>
      </c>
      <c r="E209" s="92">
        <f t="shared" si="129"/>
        <v>5.2331515725203843E-2</v>
      </c>
      <c r="F209" s="92">
        <f t="shared" si="129"/>
        <v>2.0886303255872013E-2</v>
      </c>
      <c r="G209" s="92">
        <f t="shared" si="129"/>
        <v>0.14824689030856586</v>
      </c>
      <c r="H209" s="92">
        <f t="shared" si="129"/>
        <v>5.5018836207751422E-2</v>
      </c>
      <c r="I209" s="92">
        <f t="shared" si="129"/>
        <v>7.7408698386180391E-2</v>
      </c>
      <c r="J209" s="93">
        <f t="shared" si="129"/>
        <v>2.8288399526808911E-2</v>
      </c>
      <c r="K209" s="94">
        <f t="shared" si="129"/>
        <v>0.13960495150258004</v>
      </c>
      <c r="L209" s="95">
        <f t="shared" si="129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ref="D210:L210" si="130">+D6/$L6</f>
        <v>0.43374136807774866</v>
      </c>
      <c r="E210" s="92">
        <f t="shared" si="130"/>
        <v>5.1429442900140801E-2</v>
      </c>
      <c r="F210" s="92">
        <f t="shared" si="130"/>
        <v>8.8373833322901427E-2</v>
      </c>
      <c r="G210" s="92">
        <f t="shared" si="130"/>
        <v>0.14678173783235146</v>
      </c>
      <c r="H210" s="92">
        <f t="shared" si="130"/>
        <v>6.2407842428030547E-2</v>
      </c>
      <c r="I210" s="92">
        <f t="shared" si="130"/>
        <v>5.5807698576929188E-2</v>
      </c>
      <c r="J210" s="93">
        <f t="shared" si="130"/>
        <v>1.4573103166713458E-2</v>
      </c>
      <c r="K210" s="94">
        <f t="shared" si="130"/>
        <v>0.16145807686189792</v>
      </c>
      <c r="L210" s="95">
        <f t="shared" si="130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ref="D211:L211" si="131">+D7/$L7</f>
        <v>0.47515019421680693</v>
      </c>
      <c r="E211" s="92">
        <f t="shared" si="131"/>
        <v>4.6301696101001828E-2</v>
      </c>
      <c r="F211" s="92">
        <f t="shared" si="131"/>
        <v>2.5897251336278695E-2</v>
      </c>
      <c r="G211" s="92">
        <f t="shared" si="131"/>
        <v>0.17959922721366853</v>
      </c>
      <c r="H211" s="92">
        <f t="shared" si="131"/>
        <v>5.1633104366622086E-2</v>
      </c>
      <c r="I211" s="92">
        <f t="shared" si="131"/>
        <v>5.6815407741418682E-2</v>
      </c>
      <c r="J211" s="93">
        <f t="shared" si="131"/>
        <v>2.7335021877465056E-2</v>
      </c>
      <c r="K211" s="94">
        <f t="shared" si="131"/>
        <v>0.16460311902420327</v>
      </c>
      <c r="L211" s="95">
        <f t="shared" si="131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ref="D212:L212" si="132">+D8/$L8</f>
        <v>0.37017494034778442</v>
      </c>
      <c r="E212" s="92">
        <f t="shared" si="132"/>
        <v>5.1618397255147372E-2</v>
      </c>
      <c r="F212" s="92">
        <f t="shared" si="132"/>
        <v>0.17408830660072216</v>
      </c>
      <c r="G212" s="92">
        <f t="shared" si="132"/>
        <v>0.13303651942486627</v>
      </c>
      <c r="H212" s="92">
        <f t="shared" si="132"/>
        <v>5.9410318725931908E-2</v>
      </c>
      <c r="I212" s="92">
        <f t="shared" si="132"/>
        <v>9.6709599798011289E-2</v>
      </c>
      <c r="J212" s="93">
        <f t="shared" si="132"/>
        <v>5.2034600546423414E-2</v>
      </c>
      <c r="K212" s="94">
        <f t="shared" si="132"/>
        <v>0.11496191784753657</v>
      </c>
      <c r="L212" s="95">
        <f t="shared" si="13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ref="D213:L213" si="133">+D9/$L9</f>
        <v>0.28245898174813183</v>
      </c>
      <c r="E213" s="92">
        <f t="shared" si="133"/>
        <v>3.7092556576311428E-2</v>
      </c>
      <c r="F213" s="92">
        <f t="shared" si="133"/>
        <v>0.24889415227972239</v>
      </c>
      <c r="G213" s="92">
        <f t="shared" si="133"/>
        <v>0.11196855470252698</v>
      </c>
      <c r="H213" s="92">
        <f t="shared" si="133"/>
        <v>6.3445620807967285E-2</v>
      </c>
      <c r="I213" s="92">
        <f t="shared" si="133"/>
        <v>7.4451442460176404E-2</v>
      </c>
      <c r="J213" s="93">
        <f t="shared" si="133"/>
        <v>3.5709682875291721E-2</v>
      </c>
      <c r="K213" s="94">
        <f t="shared" si="133"/>
        <v>0.1816886914251637</v>
      </c>
      <c r="L213" s="95">
        <f t="shared" si="133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ref="D214:L214" si="134">+D10/$L10</f>
        <v>0.50789580796366385</v>
      </c>
      <c r="E214" s="92">
        <f t="shared" si="134"/>
        <v>5.2512755191953163E-2</v>
      </c>
      <c r="F214" s="92">
        <f t="shared" si="134"/>
        <v>1.901012286922198E-2</v>
      </c>
      <c r="G214" s="92">
        <f t="shared" si="134"/>
        <v>0.16805438447898674</v>
      </c>
      <c r="H214" s="92">
        <f t="shared" si="134"/>
        <v>5.7291683576529702E-2</v>
      </c>
      <c r="I214" s="92">
        <f t="shared" si="134"/>
        <v>5.7125234462715724E-2</v>
      </c>
      <c r="J214" s="93">
        <f t="shared" si="134"/>
        <v>3.2388938383905656E-2</v>
      </c>
      <c r="K214" s="94">
        <f t="shared" si="134"/>
        <v>0.13811001145692883</v>
      </c>
      <c r="L214" s="95">
        <f t="shared" si="134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ref="D215:L215" si="135">+D11/$L11</f>
        <v>0.4092430825937694</v>
      </c>
      <c r="E215" s="92">
        <f t="shared" si="135"/>
        <v>4.5506348475550504E-2</v>
      </c>
      <c r="F215" s="92">
        <f t="shared" si="135"/>
        <v>0.11959798539720179</v>
      </c>
      <c r="G215" s="92">
        <f t="shared" si="135"/>
        <v>0.14162142161521751</v>
      </c>
      <c r="H215" s="92">
        <f t="shared" si="135"/>
        <v>4.8068265006136326E-2</v>
      </c>
      <c r="I215" s="92">
        <f t="shared" si="135"/>
        <v>0.10612749700949095</v>
      </c>
      <c r="J215" s="93">
        <f t="shared" si="135"/>
        <v>4.6691959891860084E-2</v>
      </c>
      <c r="K215" s="94">
        <f t="shared" si="135"/>
        <v>0.12983539990263349</v>
      </c>
      <c r="L215" s="95">
        <f t="shared" si="135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ref="D216:L216" si="136">+D12/$L12</f>
        <v>0.36002370292411623</v>
      </c>
      <c r="E216" s="92">
        <f t="shared" si="136"/>
        <v>4.6017558699239992E-2</v>
      </c>
      <c r="F216" s="92">
        <f t="shared" si="136"/>
        <v>0.16229191198805779</v>
      </c>
      <c r="G216" s="92">
        <f t="shared" si="136"/>
        <v>0.11450543303194669</v>
      </c>
      <c r="H216" s="92">
        <f t="shared" si="136"/>
        <v>6.3629721743375264E-2</v>
      </c>
      <c r="I216" s="92">
        <f t="shared" si="136"/>
        <v>5.6381980995578285E-2</v>
      </c>
      <c r="J216" s="93">
        <f t="shared" si="136"/>
        <v>4.5024509185062421E-2</v>
      </c>
      <c r="K216" s="94">
        <f t="shared" si="136"/>
        <v>0.19714969061768578</v>
      </c>
      <c r="L216" s="95">
        <f t="shared" si="136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ref="D217:L217" si="137">+D13/$L13</f>
        <v>0.31670350529601365</v>
      </c>
      <c r="E217" s="92">
        <f t="shared" si="137"/>
        <v>3.945727969791777E-2</v>
      </c>
      <c r="F217" s="92">
        <f t="shared" si="137"/>
        <v>0.13110863754493041</v>
      </c>
      <c r="G217" s="92">
        <f t="shared" si="137"/>
        <v>0.11507279152167282</v>
      </c>
      <c r="H217" s="92">
        <f t="shared" si="137"/>
        <v>0.10899084061014791</v>
      </c>
      <c r="I217" s="92">
        <f t="shared" si="137"/>
        <v>0.13764582354116511</v>
      </c>
      <c r="J217" s="93">
        <f t="shared" si="137"/>
        <v>3.6297412639343815E-2</v>
      </c>
      <c r="K217" s="94">
        <f t="shared" si="137"/>
        <v>0.15102112178815233</v>
      </c>
      <c r="L217" s="95">
        <f t="shared" si="137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ref="D218:L218" si="138">+D14/$L14</f>
        <v>0.38857011711783546</v>
      </c>
      <c r="E218" s="92">
        <f t="shared" si="138"/>
        <v>4.7783916198832627E-2</v>
      </c>
      <c r="F218" s="92">
        <f t="shared" si="138"/>
        <v>7.0237031833738417E-2</v>
      </c>
      <c r="G218" s="92">
        <f t="shared" si="138"/>
        <v>0.14155427808368426</v>
      </c>
      <c r="H218" s="92">
        <f t="shared" si="138"/>
        <v>6.0810690172132364E-2</v>
      </c>
      <c r="I218" s="92">
        <f t="shared" si="138"/>
        <v>8.7701769069581284E-2</v>
      </c>
      <c r="J218" s="93">
        <f t="shared" si="138"/>
        <v>4.1628310033492766E-2</v>
      </c>
      <c r="K218" s="94">
        <f t="shared" si="138"/>
        <v>0.20334219752419563</v>
      </c>
      <c r="L218" s="95">
        <f t="shared" si="138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ref="D219:L219" si="139">+D15/$L15</f>
        <v>0.3759174776309907</v>
      </c>
      <c r="E219" s="92">
        <f t="shared" si="139"/>
        <v>4.8578882208241816E-2</v>
      </c>
      <c r="F219" s="92">
        <f t="shared" si="139"/>
        <v>0.11616314798857091</v>
      </c>
      <c r="G219" s="92">
        <f t="shared" si="139"/>
        <v>0.16871405462724798</v>
      </c>
      <c r="H219" s="92">
        <f t="shared" si="139"/>
        <v>6.0182083627591358E-2</v>
      </c>
      <c r="I219" s="92">
        <f t="shared" si="139"/>
        <v>0.10664381982554008</v>
      </c>
      <c r="J219" s="93">
        <f t="shared" si="139"/>
        <v>4.947272471054729E-2</v>
      </c>
      <c r="K219" s="94">
        <f t="shared" si="139"/>
        <v>0.12380053409181714</v>
      </c>
      <c r="L219" s="95">
        <f t="shared" si="139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ref="D220:L220" si="140">+D16/$L16</f>
        <v>0.45572510539673161</v>
      </c>
      <c r="E220" s="92">
        <f t="shared" si="140"/>
        <v>5.6866408745828691E-2</v>
      </c>
      <c r="F220" s="92">
        <f t="shared" si="140"/>
        <v>5.0347422941269926E-2</v>
      </c>
      <c r="G220" s="92">
        <f t="shared" si="140"/>
        <v>0.13904591707418271</v>
      </c>
      <c r="H220" s="92">
        <f t="shared" si="140"/>
        <v>5.3794365867406782E-2</v>
      </c>
      <c r="I220" s="92">
        <f t="shared" si="140"/>
        <v>7.2303406540078219E-2</v>
      </c>
      <c r="J220" s="93">
        <f t="shared" si="140"/>
        <v>4.3573349181484651E-2</v>
      </c>
      <c r="K220" s="94">
        <f t="shared" si="140"/>
        <v>0.17191737343450209</v>
      </c>
      <c r="L220" s="95">
        <f t="shared" si="140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ref="D221:L221" si="141">+D17/$L17</f>
        <v>0.39051861536357224</v>
      </c>
      <c r="E221" s="92">
        <f t="shared" si="141"/>
        <v>4.9608890375931067E-2</v>
      </c>
      <c r="F221" s="92">
        <f t="shared" si="141"/>
        <v>0.10933728969217496</v>
      </c>
      <c r="G221" s="92">
        <f t="shared" si="141"/>
        <v>0.11580029799127051</v>
      </c>
      <c r="H221" s="92">
        <f t="shared" si="141"/>
        <v>6.2330049731041927E-2</v>
      </c>
      <c r="I221" s="92">
        <f t="shared" si="141"/>
        <v>9.1081170803292213E-2</v>
      </c>
      <c r="J221" s="93">
        <f t="shared" si="141"/>
        <v>4.5339646621516919E-2</v>
      </c>
      <c r="K221" s="94">
        <f t="shared" si="141"/>
        <v>0.18132368604271709</v>
      </c>
      <c r="L221" s="95">
        <f t="shared" si="141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ref="D222:L222" si="142">+D18/$L18</f>
        <v>0.38291358587312613</v>
      </c>
      <c r="E222" s="97">
        <f t="shared" si="142"/>
        <v>4.789538685726575E-2</v>
      </c>
      <c r="F222" s="97">
        <f t="shared" si="142"/>
        <v>0.16379208735611578</v>
      </c>
      <c r="G222" s="97">
        <f t="shared" si="142"/>
        <v>0.11264634020777074</v>
      </c>
      <c r="H222" s="97">
        <f t="shared" si="142"/>
        <v>5.6272633317145465E-2</v>
      </c>
      <c r="I222" s="97">
        <f t="shared" si="142"/>
        <v>0.10559761298435416</v>
      </c>
      <c r="J222" s="98">
        <f t="shared" si="142"/>
        <v>5.1843894752077437E-2</v>
      </c>
      <c r="K222" s="99">
        <f t="shared" si="142"/>
        <v>0.13088235340422197</v>
      </c>
      <c r="L222" s="100">
        <f t="shared" si="14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ref="D223:L223" si="143">+D19/$L19</f>
        <v>0.32928059158655254</v>
      </c>
      <c r="E223" s="92">
        <f t="shared" si="143"/>
        <v>4.2710230006692301E-2</v>
      </c>
      <c r="F223" s="92">
        <f t="shared" si="143"/>
        <v>0.15223515243958088</v>
      </c>
      <c r="G223" s="92">
        <f t="shared" si="143"/>
        <v>0.12609187616391829</v>
      </c>
      <c r="H223" s="92">
        <f t="shared" si="143"/>
        <v>0.11699958181309561</v>
      </c>
      <c r="I223" s="92">
        <f t="shared" si="143"/>
        <v>4.8567466864649661E-2</v>
      </c>
      <c r="J223" s="93">
        <f t="shared" si="143"/>
        <v>1.7704030497812728E-2</v>
      </c>
      <c r="K223" s="94">
        <f t="shared" si="143"/>
        <v>0.18411510112551072</v>
      </c>
      <c r="L223" s="95">
        <f t="shared" si="143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ref="D224:L224" si="144">+D20/$L20</f>
        <v>0.47852436307387941</v>
      </c>
      <c r="E224" s="97">
        <f t="shared" si="144"/>
        <v>5.5755245491142212E-2</v>
      </c>
      <c r="F224" s="97">
        <f t="shared" si="144"/>
        <v>4.855848275191306E-2</v>
      </c>
      <c r="G224" s="97">
        <f t="shared" si="144"/>
        <v>0.15030922496775104</v>
      </c>
      <c r="H224" s="97">
        <f t="shared" si="144"/>
        <v>6.1819153731484229E-2</v>
      </c>
      <c r="I224" s="97">
        <f t="shared" si="144"/>
        <v>9.4524185069768618E-2</v>
      </c>
      <c r="J224" s="98">
        <f t="shared" si="144"/>
        <v>4.2758785466898208E-2</v>
      </c>
      <c r="K224" s="99">
        <f t="shared" si="144"/>
        <v>0.11050934491406141</v>
      </c>
      <c r="L224" s="100">
        <f t="shared" si="144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25" si="145">+D21/$L21</f>
        <v>0.48478835867771758</v>
      </c>
      <c r="E225" s="92">
        <f t="shared" si="145"/>
        <v>5.1089003996766878E-2</v>
      </c>
      <c r="F225" s="92">
        <f t="shared" si="145"/>
        <v>4.5103130409788729E-2</v>
      </c>
      <c r="G225" s="92">
        <f t="shared" si="145"/>
        <v>0.15849518674556157</v>
      </c>
      <c r="H225" s="92">
        <f t="shared" si="145"/>
        <v>5.5268461489332898E-2</v>
      </c>
      <c r="I225" s="92">
        <f t="shared" si="145"/>
        <v>7.679235474037592E-2</v>
      </c>
      <c r="J225" s="93">
        <f t="shared" si="145"/>
        <v>4.441183128802003E-2</v>
      </c>
      <c r="K225" s="94">
        <f t="shared" si="145"/>
        <v>0.12846350394045647</v>
      </c>
      <c r="L225" s="95">
        <f t="shared" si="145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ref="D226:L226" si="146">+D22/$L22</f>
        <v>0.46906788377901004</v>
      </c>
      <c r="E226" s="92">
        <f t="shared" si="146"/>
        <v>5.1462666636956533E-2</v>
      </c>
      <c r="F226" s="92">
        <f t="shared" si="146"/>
        <v>3.7411461618488892E-2</v>
      </c>
      <c r="G226" s="92">
        <f t="shared" si="146"/>
        <v>0.15825982820184478</v>
      </c>
      <c r="H226" s="92">
        <f t="shared" si="146"/>
        <v>5.2866918326366294E-2</v>
      </c>
      <c r="I226" s="92">
        <f t="shared" si="146"/>
        <v>7.9831223878962507E-2</v>
      </c>
      <c r="J226" s="93">
        <f t="shared" si="146"/>
        <v>4.3632696077158584E-2</v>
      </c>
      <c r="K226" s="94">
        <f t="shared" si="146"/>
        <v>0.15110001755837094</v>
      </c>
      <c r="L226" s="95">
        <f t="shared" si="146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ref="D227:L227" si="147">+D23/$L23</f>
        <v>0.45665128324783472</v>
      </c>
      <c r="E227" s="92">
        <f t="shared" si="147"/>
        <v>4.6553018377581759E-2</v>
      </c>
      <c r="F227" s="92">
        <f t="shared" si="147"/>
        <v>6.8493434265523262E-2</v>
      </c>
      <c r="G227" s="92">
        <f t="shared" si="147"/>
        <v>0.16774143720227272</v>
      </c>
      <c r="H227" s="92">
        <f t="shared" si="147"/>
        <v>5.1860096554667577E-2</v>
      </c>
      <c r="I227" s="92">
        <f t="shared" si="147"/>
        <v>8.7946308502098752E-2</v>
      </c>
      <c r="J227" s="93">
        <f t="shared" si="147"/>
        <v>4.3737264226395206E-2</v>
      </c>
      <c r="K227" s="94">
        <f t="shared" si="147"/>
        <v>0.12075442185002121</v>
      </c>
      <c r="L227" s="95">
        <f t="shared" si="147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ref="D228:L228" si="148">+D24/$L24</f>
        <v>0.5266069214175193</v>
      </c>
      <c r="E228" s="92">
        <f t="shared" si="148"/>
        <v>4.2098235876314061E-2</v>
      </c>
      <c r="F228" s="92">
        <f t="shared" si="148"/>
        <v>6.7317267190241629E-4</v>
      </c>
      <c r="G228" s="92">
        <f t="shared" si="148"/>
        <v>0.15259178383890681</v>
      </c>
      <c r="H228" s="92">
        <f t="shared" si="148"/>
        <v>4.7089850115738859E-2</v>
      </c>
      <c r="I228" s="92">
        <f t="shared" si="148"/>
        <v>6.5554074288538419E-2</v>
      </c>
      <c r="J228" s="93">
        <f t="shared" si="148"/>
        <v>0</v>
      </c>
      <c r="K228" s="94">
        <f t="shared" si="148"/>
        <v>0.16538596179108012</v>
      </c>
      <c r="L228" s="95">
        <f t="shared" si="148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ref="D229:L229" si="149">+D25/$L25</f>
        <v>0.51895754984984177</v>
      </c>
      <c r="E229" s="92">
        <f t="shared" si="149"/>
        <v>5.8579952824967842E-2</v>
      </c>
      <c r="F229" s="92">
        <f t="shared" si="149"/>
        <v>4.3577013608939154E-2</v>
      </c>
      <c r="G229" s="92">
        <f t="shared" si="149"/>
        <v>0.14000617358345774</v>
      </c>
      <c r="H229" s="92">
        <f t="shared" si="149"/>
        <v>5.9269426496233131E-2</v>
      </c>
      <c r="I229" s="92">
        <f t="shared" si="149"/>
        <v>6.69860614751175E-2</v>
      </c>
      <c r="J229" s="93">
        <f t="shared" si="149"/>
        <v>4.5400655728027824E-2</v>
      </c>
      <c r="K229" s="94">
        <f t="shared" si="149"/>
        <v>0.1126238221614429</v>
      </c>
      <c r="L229" s="95">
        <f t="shared" si="149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ref="D230:L230" si="150">+D26/$L26</f>
        <v>0.54524440267837249</v>
      </c>
      <c r="E230" s="92">
        <f t="shared" si="150"/>
        <v>5.2405086486001222E-2</v>
      </c>
      <c r="F230" s="92">
        <f t="shared" si="150"/>
        <v>1.1986231863599928E-2</v>
      </c>
      <c r="G230" s="92">
        <f t="shared" si="150"/>
        <v>0.16515322350712897</v>
      </c>
      <c r="H230" s="92">
        <f t="shared" si="150"/>
        <v>5.8990935495650682E-2</v>
      </c>
      <c r="I230" s="92">
        <f t="shared" si="150"/>
        <v>4.7606988442352449E-2</v>
      </c>
      <c r="J230" s="93">
        <f t="shared" si="150"/>
        <v>1.8497923530291595E-2</v>
      </c>
      <c r="K230" s="94">
        <f t="shared" si="150"/>
        <v>0.1186131315268943</v>
      </c>
      <c r="L230" s="95">
        <f t="shared" si="150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ref="D231:L231" si="151">+D27/$L27</f>
        <v>0.46707605041333322</v>
      </c>
      <c r="E231" s="92">
        <f t="shared" si="151"/>
        <v>4.5008192804137245E-2</v>
      </c>
      <c r="F231" s="92">
        <f t="shared" si="151"/>
        <v>8.6528893318567085E-2</v>
      </c>
      <c r="G231" s="92">
        <f t="shared" si="151"/>
        <v>0.15419670731487495</v>
      </c>
      <c r="H231" s="92">
        <f t="shared" si="151"/>
        <v>6.3204966945211744E-2</v>
      </c>
      <c r="I231" s="92">
        <f t="shared" si="151"/>
        <v>4.9723968227659274E-2</v>
      </c>
      <c r="J231" s="93">
        <f t="shared" si="151"/>
        <v>3.9568144478243458E-2</v>
      </c>
      <c r="K231" s="94">
        <f t="shared" si="151"/>
        <v>0.13426122097621646</v>
      </c>
      <c r="L231" s="95">
        <f t="shared" si="151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ref="D232:L232" si="152">+D28/$L28</f>
        <v>0.47369282783294664</v>
      </c>
      <c r="E232" s="92">
        <f t="shared" si="152"/>
        <v>4.2044429923151772E-2</v>
      </c>
      <c r="F232" s="92">
        <f t="shared" si="152"/>
        <v>6.5618698414781082E-3</v>
      </c>
      <c r="G232" s="92">
        <f t="shared" si="152"/>
        <v>0.14722963640113046</v>
      </c>
      <c r="H232" s="92">
        <f t="shared" si="152"/>
        <v>4.7039616249304424E-2</v>
      </c>
      <c r="I232" s="92">
        <f t="shared" si="152"/>
        <v>0.11367019457468772</v>
      </c>
      <c r="J232" s="93">
        <f t="shared" si="152"/>
        <v>2.6962269612694893E-3</v>
      </c>
      <c r="K232" s="94">
        <f t="shared" si="152"/>
        <v>0.16976142517730086</v>
      </c>
      <c r="L232" s="95">
        <f t="shared" si="152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ref="D233:L233" si="153">+D29/$L29</f>
        <v>0.465873725123997</v>
      </c>
      <c r="E233" s="140">
        <f t="shared" si="153"/>
        <v>5.0459506512492397E-2</v>
      </c>
      <c r="F233" s="140">
        <f t="shared" si="153"/>
        <v>4.4243722151985722E-2</v>
      </c>
      <c r="G233" s="140">
        <f t="shared" si="153"/>
        <v>0.17324092586110892</v>
      </c>
      <c r="H233" s="140">
        <f t="shared" si="153"/>
        <v>5.888997965278206E-2</v>
      </c>
      <c r="I233" s="140">
        <f t="shared" si="153"/>
        <v>7.053168208894374E-2</v>
      </c>
      <c r="J233" s="141">
        <f t="shared" si="153"/>
        <v>3.7661845254113403E-2</v>
      </c>
      <c r="K233" s="142">
        <f t="shared" si="153"/>
        <v>0.13676045860869016</v>
      </c>
      <c r="L233" s="138">
        <f t="shared" si="15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ref="D234:L234" si="154">+D30/$L30</f>
        <v>0.43987733658211609</v>
      </c>
      <c r="E234" s="97">
        <f t="shared" si="154"/>
        <v>5.2304741939711047E-2</v>
      </c>
      <c r="F234" s="97">
        <f t="shared" si="154"/>
        <v>8.5400116594634035E-2</v>
      </c>
      <c r="G234" s="97">
        <f t="shared" si="154"/>
        <v>0.13839989830686514</v>
      </c>
      <c r="H234" s="97">
        <f t="shared" si="154"/>
        <v>6.0425491893427406E-2</v>
      </c>
      <c r="I234" s="97">
        <f t="shared" si="154"/>
        <v>0.11736736575171346</v>
      </c>
      <c r="J234" s="98">
        <f t="shared" si="154"/>
        <v>4.9503600352261666E-2</v>
      </c>
      <c r="K234" s="99">
        <f t="shared" si="154"/>
        <v>0.10622504893153284</v>
      </c>
      <c r="L234" s="100">
        <f t="shared" si="154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ref="D235:L235" si="155">+D31/$L31</f>
        <v>0.37752219186400449</v>
      </c>
      <c r="E235" s="92">
        <f t="shared" si="155"/>
        <v>4.2347697387453732E-2</v>
      </c>
      <c r="F235" s="92">
        <f t="shared" si="155"/>
        <v>0.11157513081322874</v>
      </c>
      <c r="G235" s="92">
        <f t="shared" si="155"/>
        <v>0.16435054961770962</v>
      </c>
      <c r="H235" s="92">
        <f t="shared" si="155"/>
        <v>4.7736716776009908E-2</v>
      </c>
      <c r="I235" s="92">
        <f t="shared" si="155"/>
        <v>8.7012212424409041E-2</v>
      </c>
      <c r="J235" s="93">
        <f t="shared" si="155"/>
        <v>3.6815037799449918E-2</v>
      </c>
      <c r="K235" s="94">
        <f t="shared" si="155"/>
        <v>0.16945550111718446</v>
      </c>
      <c r="L235" s="95">
        <f t="shared" si="155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ref="D236:L236" si="156">+D32/$L32</f>
        <v>0.45761658320447929</v>
      </c>
      <c r="E236" s="102">
        <f t="shared" si="156"/>
        <v>5.2347221314994426E-2</v>
      </c>
      <c r="F236" s="102">
        <f t="shared" si="156"/>
        <v>0.10060114714592229</v>
      </c>
      <c r="G236" s="102">
        <f t="shared" si="156"/>
        <v>0.13629989344297852</v>
      </c>
      <c r="H236" s="102">
        <f t="shared" si="156"/>
        <v>5.9494270503251311E-2</v>
      </c>
      <c r="I236" s="102">
        <f t="shared" si="156"/>
        <v>7.7257580283011856E-2</v>
      </c>
      <c r="J236" s="103">
        <f t="shared" si="156"/>
        <v>4.5863897214608436E-2</v>
      </c>
      <c r="K236" s="104">
        <f t="shared" si="156"/>
        <v>0.11638330410536231</v>
      </c>
      <c r="L236" s="105">
        <f t="shared" si="156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ref="D237:L237" si="157">+D33/$L33</f>
        <v>0.49940818577488655</v>
      </c>
      <c r="E237" s="92">
        <f t="shared" si="157"/>
        <v>4.7427182262221368E-2</v>
      </c>
      <c r="F237" s="92">
        <f t="shared" si="157"/>
        <v>8.1435375227786148E-3</v>
      </c>
      <c r="G237" s="92">
        <f t="shared" si="157"/>
        <v>0.15684729814044149</v>
      </c>
      <c r="H237" s="92">
        <f t="shared" si="157"/>
        <v>4.5680263030223579E-2</v>
      </c>
      <c r="I237" s="92">
        <f t="shared" si="157"/>
        <v>7.2577366376955374E-2</v>
      </c>
      <c r="J237" s="93">
        <f t="shared" si="157"/>
        <v>1.0345257706791974E-2</v>
      </c>
      <c r="K237" s="94">
        <f t="shared" si="157"/>
        <v>0.169916166892493</v>
      </c>
      <c r="L237" s="95">
        <f t="shared" si="157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ref="D238:L238" si="158">+D34/$L34</f>
        <v>0.42691953057798943</v>
      </c>
      <c r="E238" s="92">
        <f t="shared" si="158"/>
        <v>4.4897283578463114E-2</v>
      </c>
      <c r="F238" s="92">
        <f t="shared" si="158"/>
        <v>0.1087752563925528</v>
      </c>
      <c r="G238" s="92">
        <f t="shared" si="158"/>
        <v>0.16364238105895629</v>
      </c>
      <c r="H238" s="92">
        <f t="shared" si="158"/>
        <v>5.9299427662722143E-2</v>
      </c>
      <c r="I238" s="92">
        <f t="shared" si="158"/>
        <v>8.8127854029134742E-2</v>
      </c>
      <c r="J238" s="93">
        <f t="shared" si="158"/>
        <v>4.6639590477221889E-2</v>
      </c>
      <c r="K238" s="94">
        <f t="shared" si="158"/>
        <v>0.10833826670018147</v>
      </c>
      <c r="L238" s="95">
        <f t="shared" si="158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ref="D239:L239" si="159">+D35/$L35</f>
        <v>0.42561456787942592</v>
      </c>
      <c r="E239" s="92">
        <f t="shared" si="159"/>
        <v>4.3853362481276824E-2</v>
      </c>
      <c r="F239" s="92">
        <f t="shared" si="159"/>
        <v>2.8963412830629899E-2</v>
      </c>
      <c r="G239" s="92">
        <f t="shared" si="159"/>
        <v>0.1636551023417967</v>
      </c>
      <c r="H239" s="92">
        <f t="shared" si="159"/>
        <v>4.6190895911692911E-2</v>
      </c>
      <c r="I239" s="92">
        <f t="shared" si="159"/>
        <v>0.10716907636281153</v>
      </c>
      <c r="J239" s="93">
        <f t="shared" si="159"/>
        <v>2.7792810260065231E-2</v>
      </c>
      <c r="K239" s="94">
        <f t="shared" si="159"/>
        <v>0.18455358219236623</v>
      </c>
      <c r="L239" s="95">
        <f t="shared" si="159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ref="D240:L240" si="160">+D36/$L36</f>
        <v>0.38323802255532319</v>
      </c>
      <c r="E240" s="107">
        <f t="shared" si="160"/>
        <v>4.5581739580413033E-2</v>
      </c>
      <c r="F240" s="107">
        <f t="shared" si="160"/>
        <v>0.10938763577017256</v>
      </c>
      <c r="G240" s="107">
        <f t="shared" si="160"/>
        <v>0.14216781669352008</v>
      </c>
      <c r="H240" s="107">
        <f t="shared" si="160"/>
        <v>5.4850769183419107E-2</v>
      </c>
      <c r="I240" s="107">
        <f t="shared" si="160"/>
        <v>9.4903409854311005E-2</v>
      </c>
      <c r="J240" s="108">
        <f t="shared" si="160"/>
        <v>4.8066921468013023E-2</v>
      </c>
      <c r="K240" s="109">
        <f t="shared" si="160"/>
        <v>0.16987060636284104</v>
      </c>
      <c r="L240" s="110">
        <f t="shared" si="160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41" si="161">+D37/$L37</f>
        <v>0.41635794970068968</v>
      </c>
      <c r="E241" s="92">
        <f t="shared" si="161"/>
        <v>4.9396752170744691E-2</v>
      </c>
      <c r="F241" s="92">
        <f t="shared" si="161"/>
        <v>8.15378615490783E-2</v>
      </c>
      <c r="G241" s="92">
        <f t="shared" si="161"/>
        <v>0.15597575016166737</v>
      </c>
      <c r="H241" s="92">
        <f t="shared" si="161"/>
        <v>5.5446418896323624E-2</v>
      </c>
      <c r="I241" s="92">
        <f t="shared" si="161"/>
        <v>8.849081115193097E-2</v>
      </c>
      <c r="J241" s="93">
        <f t="shared" si="161"/>
        <v>4.7402421297221595E-2</v>
      </c>
      <c r="K241" s="94">
        <f t="shared" si="161"/>
        <v>0.15279445636956537</v>
      </c>
      <c r="L241" s="95">
        <f t="shared" si="161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ref="D242:L242" si="162">+D38/$L38</f>
        <v>0.35318439427314946</v>
      </c>
      <c r="E242" s="92">
        <f t="shared" si="162"/>
        <v>4.7804089538916593E-2</v>
      </c>
      <c r="F242" s="92">
        <f t="shared" si="162"/>
        <v>0.14122444319395852</v>
      </c>
      <c r="G242" s="92">
        <f t="shared" si="162"/>
        <v>0.17743163502534204</v>
      </c>
      <c r="H242" s="92">
        <f t="shared" si="162"/>
        <v>5.3645396126099601E-2</v>
      </c>
      <c r="I242" s="92">
        <f t="shared" si="162"/>
        <v>8.3713189523702658E-2</v>
      </c>
      <c r="J242" s="93">
        <f t="shared" si="162"/>
        <v>4.9955693990159034E-2</v>
      </c>
      <c r="K242" s="94">
        <f t="shared" si="162"/>
        <v>0.14299685231883116</v>
      </c>
      <c r="L242" s="95">
        <f t="shared" si="162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ref="D243:L243" si="163">+D39/$L39</f>
        <v>0.44927863587230371</v>
      </c>
      <c r="E243" s="107">
        <f t="shared" si="163"/>
        <v>5.0768920393542784E-2</v>
      </c>
      <c r="F243" s="107">
        <f t="shared" si="163"/>
        <v>7.2494644171907915E-2</v>
      </c>
      <c r="G243" s="107">
        <f t="shared" si="163"/>
        <v>0.13150848702915938</v>
      </c>
      <c r="H243" s="107">
        <f t="shared" si="163"/>
        <v>5.7069067041677454E-2</v>
      </c>
      <c r="I243" s="107">
        <f t="shared" si="163"/>
        <v>6.8494317629506141E-2</v>
      </c>
      <c r="J243" s="108">
        <f t="shared" si="163"/>
        <v>4.4231288362301072E-2</v>
      </c>
      <c r="K243" s="109">
        <f t="shared" si="163"/>
        <v>0.17038592786190263</v>
      </c>
      <c r="L243" s="110">
        <f t="shared" si="163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ref="D244:L244" si="164">+D40/$L40</f>
        <v>0.40328864383096036</v>
      </c>
      <c r="E244" s="107">
        <f t="shared" si="164"/>
        <v>4.671117992874857E-2</v>
      </c>
      <c r="F244" s="107">
        <f t="shared" si="164"/>
        <v>7.4918388156652443E-2</v>
      </c>
      <c r="G244" s="107">
        <f t="shared" si="164"/>
        <v>0.13783023024535165</v>
      </c>
      <c r="H244" s="107">
        <f t="shared" si="164"/>
        <v>5.3108954265644472E-2</v>
      </c>
      <c r="I244" s="107">
        <f t="shared" si="164"/>
        <v>0.11031997683699032</v>
      </c>
      <c r="J244" s="108">
        <f t="shared" si="164"/>
        <v>4.648574341931342E-2</v>
      </c>
      <c r="K244" s="109">
        <f t="shared" si="164"/>
        <v>0.17382262673565216</v>
      </c>
      <c r="L244" s="110">
        <f t="shared" si="16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ref="D245:L245" si="165">+D41/$L41</f>
        <v>0.40389926766758016</v>
      </c>
      <c r="E245" s="92">
        <f t="shared" si="165"/>
        <v>4.615108610492917E-2</v>
      </c>
      <c r="F245" s="92">
        <f t="shared" si="165"/>
        <v>6.8121669656646927E-2</v>
      </c>
      <c r="G245" s="92">
        <f t="shared" si="165"/>
        <v>0.13981966380167077</v>
      </c>
      <c r="H245" s="92">
        <f t="shared" si="165"/>
        <v>6.6989958964195601E-2</v>
      </c>
      <c r="I245" s="92">
        <f t="shared" si="165"/>
        <v>0.11255011866313691</v>
      </c>
      <c r="J245" s="93">
        <f t="shared" si="165"/>
        <v>4.3861088087484866E-2</v>
      </c>
      <c r="K245" s="94">
        <f t="shared" si="165"/>
        <v>0.16246823514184044</v>
      </c>
      <c r="L245" s="95">
        <f t="shared" si="165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ref="D246:L246" si="166">+D42/$L42</f>
        <v>0.31984246502805835</v>
      </c>
      <c r="E246" s="92">
        <f t="shared" si="166"/>
        <v>3.3056526337466807E-2</v>
      </c>
      <c r="F246" s="92">
        <f t="shared" si="166"/>
        <v>7.7354170602611058E-2</v>
      </c>
      <c r="G246" s="92">
        <f t="shared" si="166"/>
        <v>0.15525519195360335</v>
      </c>
      <c r="H246" s="92">
        <f t="shared" si="166"/>
        <v>5.3674820424751933E-2</v>
      </c>
      <c r="I246" s="92">
        <f t="shared" si="166"/>
        <v>0.18745505429932699</v>
      </c>
      <c r="J246" s="93">
        <f t="shared" si="166"/>
        <v>3.4996564717860369E-2</v>
      </c>
      <c r="K246" s="94">
        <f t="shared" si="166"/>
        <v>0.17336177135418154</v>
      </c>
      <c r="L246" s="95">
        <f t="shared" si="166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ref="D247:L247" si="167">+D43/$L43</f>
        <v>0.48501098826925332</v>
      </c>
      <c r="E247" s="112">
        <f t="shared" si="167"/>
        <v>5.3601171628285954E-2</v>
      </c>
      <c r="F247" s="112">
        <f t="shared" si="167"/>
        <v>9.5187353606730279E-2</v>
      </c>
      <c r="G247" s="112">
        <f t="shared" si="167"/>
        <v>0.12855211508230355</v>
      </c>
      <c r="H247" s="112">
        <f t="shared" si="167"/>
        <v>5.497644236454962E-2</v>
      </c>
      <c r="I247" s="112">
        <f t="shared" si="167"/>
        <v>5.9106012337377445E-2</v>
      </c>
      <c r="J247" s="113">
        <f t="shared" si="167"/>
        <v>5.2817075166341328E-2</v>
      </c>
      <c r="K247" s="114">
        <f t="shared" si="167"/>
        <v>0.12356591671149987</v>
      </c>
      <c r="L247" s="115">
        <f t="shared" si="167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ref="D248:L248" si="168">+D44/$L44</f>
        <v>0.48022964626802855</v>
      </c>
      <c r="E248" s="117">
        <f t="shared" si="168"/>
        <v>5.9611244233932111E-2</v>
      </c>
      <c r="F248" s="117">
        <f t="shared" si="168"/>
        <v>7.4252735429237632E-2</v>
      </c>
      <c r="G248" s="117">
        <f t="shared" si="168"/>
        <v>0.1198282803167859</v>
      </c>
      <c r="H248" s="117">
        <f t="shared" si="168"/>
        <v>7.5813807799660488E-2</v>
      </c>
      <c r="I248" s="117">
        <f t="shared" si="168"/>
        <v>7.2847546375071279E-2</v>
      </c>
      <c r="J248" s="118">
        <f t="shared" si="168"/>
        <v>4.9223903474983614E-2</v>
      </c>
      <c r="K248" s="119">
        <f t="shared" si="168"/>
        <v>0.11741673957728406</v>
      </c>
      <c r="L248" s="120">
        <f t="shared" si="168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ref="D249:L249" si="169">+D45/$L45</f>
        <v>0.49875412097555799</v>
      </c>
      <c r="E249" s="92">
        <f t="shared" si="169"/>
        <v>5.2995631532659813E-2</v>
      </c>
      <c r="F249" s="92">
        <f t="shared" si="169"/>
        <v>2.6761072515340324E-3</v>
      </c>
      <c r="G249" s="92">
        <f t="shared" si="169"/>
        <v>7.6802881935187556E-2</v>
      </c>
      <c r="H249" s="92">
        <f t="shared" si="169"/>
        <v>4.7633028363110758E-2</v>
      </c>
      <c r="I249" s="92">
        <f t="shared" si="169"/>
        <v>0.20005792508686282</v>
      </c>
      <c r="J249" s="93">
        <f t="shared" si="169"/>
        <v>0</v>
      </c>
      <c r="K249" s="94">
        <f t="shared" si="169"/>
        <v>0.12108030485508703</v>
      </c>
      <c r="L249" s="95">
        <f t="shared" si="169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ref="D250:L250" si="170">+D46/$L46</f>
        <v>0.32838988756248122</v>
      </c>
      <c r="E250" s="92">
        <f t="shared" si="170"/>
        <v>5.5721436931912963E-2</v>
      </c>
      <c r="F250" s="92">
        <f t="shared" si="170"/>
        <v>0.21477923561604428</v>
      </c>
      <c r="G250" s="92">
        <f t="shared" si="170"/>
        <v>0.10683940143002031</v>
      </c>
      <c r="H250" s="92">
        <f t="shared" si="170"/>
        <v>6.6451966013695435E-2</v>
      </c>
      <c r="I250" s="92">
        <f t="shared" si="170"/>
        <v>9.9693895323321624E-2</v>
      </c>
      <c r="J250" s="93">
        <f t="shared" si="170"/>
        <v>5.1496539836116122E-2</v>
      </c>
      <c r="K250" s="94">
        <f t="shared" si="170"/>
        <v>0.12812417712252414</v>
      </c>
      <c r="L250" s="95">
        <f t="shared" si="170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ref="D251:L251" si="171">+D47/$L47</f>
        <v>0.29612337056372712</v>
      </c>
      <c r="E251" s="92">
        <f t="shared" si="171"/>
        <v>4.1772497433902607E-2</v>
      </c>
      <c r="F251" s="92">
        <f t="shared" si="171"/>
        <v>0.26229488459511918</v>
      </c>
      <c r="G251" s="92">
        <f t="shared" si="171"/>
        <v>0.10281004355962639</v>
      </c>
      <c r="H251" s="92">
        <f t="shared" si="171"/>
        <v>5.5725412584023408E-2</v>
      </c>
      <c r="I251" s="92">
        <f t="shared" si="171"/>
        <v>6.4096067156120512E-2</v>
      </c>
      <c r="J251" s="93">
        <f t="shared" si="171"/>
        <v>4.8116104715599357E-2</v>
      </c>
      <c r="K251" s="94">
        <f t="shared" si="171"/>
        <v>0.17717772410748078</v>
      </c>
      <c r="L251" s="95">
        <f t="shared" si="171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ref="D252:L252" si="172">+D48/$L48</f>
        <v>0.49344064231046558</v>
      </c>
      <c r="E252" s="92">
        <f t="shared" si="172"/>
        <v>5.0118608466659005E-2</v>
      </c>
      <c r="F252" s="92">
        <f t="shared" si="172"/>
        <v>5.2950742317780658E-2</v>
      </c>
      <c r="G252" s="92">
        <f t="shared" si="172"/>
        <v>0.12088610291404644</v>
      </c>
      <c r="H252" s="92">
        <f t="shared" si="172"/>
        <v>7.3629692389685281E-2</v>
      </c>
      <c r="I252" s="92">
        <f t="shared" si="172"/>
        <v>4.8963472129220934E-2</v>
      </c>
      <c r="J252" s="93">
        <f t="shared" si="172"/>
        <v>3.7130760308004204E-2</v>
      </c>
      <c r="K252" s="94">
        <f t="shared" si="172"/>
        <v>0.16001073947214209</v>
      </c>
      <c r="L252" s="95">
        <f t="shared" si="172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ref="D253:L253" si="173">+D49/$L49</f>
        <v>0.41459287580949944</v>
      </c>
      <c r="E253" s="92">
        <f t="shared" si="173"/>
        <v>5.0110376051106881E-2</v>
      </c>
      <c r="F253" s="92">
        <f t="shared" si="173"/>
        <v>0.12663619384840732</v>
      </c>
      <c r="G253" s="92">
        <f t="shared" si="173"/>
        <v>8.9873999237543398E-2</v>
      </c>
      <c r="H253" s="92">
        <f t="shared" si="173"/>
        <v>7.0132113850618044E-2</v>
      </c>
      <c r="I253" s="92">
        <f t="shared" si="173"/>
        <v>8.5214983295116356E-2</v>
      </c>
      <c r="J253" s="93">
        <f t="shared" si="173"/>
        <v>5.6451101936050442E-2</v>
      </c>
      <c r="K253" s="94">
        <f t="shared" si="173"/>
        <v>0.16343945790770856</v>
      </c>
      <c r="L253" s="95">
        <f t="shared" si="173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ref="D254:L254" si="174">+D50/$L50</f>
        <v>0.39815886046002019</v>
      </c>
      <c r="E254" s="92">
        <f t="shared" si="174"/>
        <v>5.5018042403250034E-2</v>
      </c>
      <c r="F254" s="92">
        <f t="shared" si="174"/>
        <v>0.18204761930683913</v>
      </c>
      <c r="G254" s="92">
        <f t="shared" si="174"/>
        <v>9.2426075886432396E-2</v>
      </c>
      <c r="H254" s="92">
        <f t="shared" si="174"/>
        <v>7.2019112875413752E-2</v>
      </c>
      <c r="I254" s="92">
        <f t="shared" si="174"/>
        <v>8.2179365621694131E-2</v>
      </c>
      <c r="J254" s="93">
        <f t="shared" si="174"/>
        <v>5.6060656033245795E-2</v>
      </c>
      <c r="K254" s="94">
        <f t="shared" si="174"/>
        <v>0.11815092344635039</v>
      </c>
      <c r="L254" s="95">
        <f t="shared" si="17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ref="D255:L255" si="175">+D51/$L51</f>
        <v>0.3614470758898779</v>
      </c>
      <c r="E255" s="92">
        <f t="shared" si="175"/>
        <v>4.4242744839101206E-2</v>
      </c>
      <c r="F255" s="92">
        <f t="shared" si="175"/>
        <v>0.12844993427233681</v>
      </c>
      <c r="G255" s="92">
        <f t="shared" si="175"/>
        <v>6.9257602260763079E-2</v>
      </c>
      <c r="H255" s="92">
        <f t="shared" si="175"/>
        <v>4.5987631388477966E-2</v>
      </c>
      <c r="I255" s="92">
        <f t="shared" si="175"/>
        <v>9.6851842348732217E-2</v>
      </c>
      <c r="J255" s="93">
        <f t="shared" si="175"/>
        <v>4.8925776838625132E-2</v>
      </c>
      <c r="K255" s="94">
        <f t="shared" si="175"/>
        <v>0.25376316900071083</v>
      </c>
      <c r="L255" s="95">
        <f t="shared" si="175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ref="D256:L256" si="176">+D52/$L52</f>
        <v>0.37247290100761848</v>
      </c>
      <c r="E256" s="92">
        <f t="shared" si="176"/>
        <v>4.7849746924713117E-2</v>
      </c>
      <c r="F256" s="92">
        <f t="shared" si="176"/>
        <v>0.20429766818828746</v>
      </c>
      <c r="G256" s="92">
        <f t="shared" si="176"/>
        <v>7.8640786342590294E-2</v>
      </c>
      <c r="H256" s="92">
        <f t="shared" si="176"/>
        <v>6.1487290895391289E-2</v>
      </c>
      <c r="I256" s="92">
        <f t="shared" si="176"/>
        <v>7.9857704570963958E-2</v>
      </c>
      <c r="J256" s="93">
        <f t="shared" si="176"/>
        <v>5.030032735894973E-2</v>
      </c>
      <c r="K256" s="94">
        <f t="shared" si="176"/>
        <v>0.15539390207043538</v>
      </c>
      <c r="L256" s="95">
        <f t="shared" si="176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57" si="177">+D53/$L53</f>
        <v>0.34826914207468762</v>
      </c>
      <c r="E257" s="92">
        <f t="shared" si="177"/>
        <v>4.5666124205326002E-2</v>
      </c>
      <c r="F257" s="92">
        <f t="shared" si="177"/>
        <v>0.23940388198399062</v>
      </c>
      <c r="G257" s="92">
        <f t="shared" si="177"/>
        <v>8.8501651679280285E-2</v>
      </c>
      <c r="H257" s="92">
        <f t="shared" si="177"/>
        <v>5.4232791588901923E-2</v>
      </c>
      <c r="I257" s="92">
        <f t="shared" si="177"/>
        <v>8.8340745378524113E-2</v>
      </c>
      <c r="J257" s="93">
        <f t="shared" si="177"/>
        <v>5.4805323290231155E-2</v>
      </c>
      <c r="K257" s="94">
        <f t="shared" si="177"/>
        <v>0.13558566308928946</v>
      </c>
      <c r="L257" s="95">
        <f t="shared" si="177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ref="D258:L258" si="178">+D54/$L54</f>
        <v>0.2357752776548</v>
      </c>
      <c r="E258" s="92">
        <f t="shared" si="178"/>
        <v>3.7302354965410206E-2</v>
      </c>
      <c r="F258" s="92">
        <f t="shared" si="178"/>
        <v>0.35465846703260412</v>
      </c>
      <c r="G258" s="92">
        <f t="shared" si="178"/>
        <v>7.4493460551232793E-2</v>
      </c>
      <c r="H258" s="92">
        <f t="shared" si="178"/>
        <v>5.195188350455518E-2</v>
      </c>
      <c r="I258" s="92">
        <f t="shared" si="178"/>
        <v>0.12386138011950812</v>
      </c>
      <c r="J258" s="93">
        <f t="shared" si="178"/>
        <v>4.5040756692000576E-2</v>
      </c>
      <c r="K258" s="94">
        <f t="shared" si="178"/>
        <v>0.12195717617188957</v>
      </c>
      <c r="L258" s="95">
        <f t="shared" si="178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ref="D259:L259" si="179">+D55/$L55</f>
        <v>0.29908709351266194</v>
      </c>
      <c r="E259" s="92">
        <f t="shared" si="179"/>
        <v>3.8101808605464936E-2</v>
      </c>
      <c r="F259" s="92">
        <f t="shared" si="179"/>
        <v>0.26680564491822695</v>
      </c>
      <c r="G259" s="92">
        <f t="shared" si="179"/>
        <v>9.4667488921997611E-2</v>
      </c>
      <c r="H259" s="92">
        <f t="shared" si="179"/>
        <v>6.0801827202400925E-2</v>
      </c>
      <c r="I259" s="92">
        <f t="shared" si="179"/>
        <v>8.6181835282448979E-2</v>
      </c>
      <c r="J259" s="93">
        <f t="shared" si="179"/>
        <v>4.7037422592925898E-2</v>
      </c>
      <c r="K259" s="94">
        <f t="shared" si="179"/>
        <v>0.15435430155679869</v>
      </c>
      <c r="L259" s="95">
        <f t="shared" si="179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ref="D260:L260" si="180">+D56/$L56</f>
        <v>0.24514655249475084</v>
      </c>
      <c r="E260" s="92">
        <f t="shared" si="180"/>
        <v>4.2340672880674717E-2</v>
      </c>
      <c r="F260" s="92">
        <f t="shared" si="180"/>
        <v>0.37547149254243972</v>
      </c>
      <c r="G260" s="92">
        <f t="shared" si="180"/>
        <v>9.4949721488732514E-2</v>
      </c>
      <c r="H260" s="92">
        <f t="shared" si="180"/>
        <v>6.2349493712030107E-2</v>
      </c>
      <c r="I260" s="92">
        <f t="shared" si="180"/>
        <v>6.025369329664583E-2</v>
      </c>
      <c r="J260" s="93">
        <f t="shared" si="180"/>
        <v>4.4468089994315819E-2</v>
      </c>
      <c r="K260" s="94">
        <f t="shared" si="180"/>
        <v>0.11948837358472626</v>
      </c>
      <c r="L260" s="95">
        <f t="shared" si="180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ref="D261:L261" si="181">+D57/$L57</f>
        <v>0.24317791661430513</v>
      </c>
      <c r="E261" s="92">
        <f t="shared" si="181"/>
        <v>3.7266808628873362E-2</v>
      </c>
      <c r="F261" s="92">
        <f t="shared" si="181"/>
        <v>0.36488793094503247</v>
      </c>
      <c r="G261" s="92">
        <f t="shared" si="181"/>
        <v>9.9189558745029494E-2</v>
      </c>
      <c r="H261" s="92">
        <f t="shared" si="181"/>
        <v>6.5078565359300039E-2</v>
      </c>
      <c r="I261" s="92">
        <f t="shared" si="181"/>
        <v>8.2874089053422598E-2</v>
      </c>
      <c r="J261" s="93">
        <f t="shared" si="181"/>
        <v>4.3790287156417064E-2</v>
      </c>
      <c r="K261" s="94">
        <f t="shared" si="181"/>
        <v>0.10752513065403688</v>
      </c>
      <c r="L261" s="95">
        <f t="shared" si="181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ref="D262:L262" si="182">+D58/$L58</f>
        <v>0.17134108763260114</v>
      </c>
      <c r="E262" s="92">
        <f t="shared" si="182"/>
        <v>2.9826526940379367E-2</v>
      </c>
      <c r="F262" s="92">
        <f t="shared" si="182"/>
        <v>0.40440035602691365</v>
      </c>
      <c r="G262" s="92">
        <f t="shared" si="182"/>
        <v>7.7337520692296491E-2</v>
      </c>
      <c r="H262" s="92">
        <f t="shared" si="182"/>
        <v>5.2435516820083523E-2</v>
      </c>
      <c r="I262" s="92">
        <f t="shared" si="182"/>
        <v>0.12185369353906683</v>
      </c>
      <c r="J262" s="93">
        <f t="shared" si="182"/>
        <v>3.4301279836967319E-2</v>
      </c>
      <c r="K262" s="94">
        <f t="shared" si="182"/>
        <v>0.14280529834865902</v>
      </c>
      <c r="L262" s="95">
        <f t="shared" si="182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ref="D263:L263" si="183">+D59/$L59</f>
        <v>0.12270286909991468</v>
      </c>
      <c r="E263" s="92">
        <f t="shared" si="183"/>
        <v>2.4889090372787005E-2</v>
      </c>
      <c r="F263" s="92">
        <f t="shared" si="183"/>
        <v>0.57864685305686925</v>
      </c>
      <c r="G263" s="92">
        <f t="shared" si="183"/>
        <v>5.8095660419566021E-2</v>
      </c>
      <c r="H263" s="92">
        <f t="shared" si="183"/>
        <v>4.6760211505302483E-2</v>
      </c>
      <c r="I263" s="92">
        <f t="shared" si="183"/>
        <v>3.6771911208949577E-2</v>
      </c>
      <c r="J263" s="93">
        <f t="shared" si="183"/>
        <v>3.6771911208949577E-2</v>
      </c>
      <c r="K263" s="94">
        <f t="shared" si="183"/>
        <v>0.13213340433661097</v>
      </c>
      <c r="L263" s="95">
        <f t="shared" si="183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ref="D264:L264" si="184">+D60/$L60</f>
        <v>0.32521731032647611</v>
      </c>
      <c r="E264" s="92">
        <f t="shared" si="184"/>
        <v>3.6854951052316537E-2</v>
      </c>
      <c r="F264" s="92">
        <f t="shared" si="184"/>
        <v>0.18664452048403668</v>
      </c>
      <c r="G264" s="92">
        <f t="shared" si="184"/>
        <v>9.2599271773275177E-2</v>
      </c>
      <c r="H264" s="92">
        <f t="shared" si="184"/>
        <v>0.1151317757888168</v>
      </c>
      <c r="I264" s="92">
        <f t="shared" si="184"/>
        <v>7.8864855357744693E-2</v>
      </c>
      <c r="J264" s="93">
        <f t="shared" si="184"/>
        <v>6.9043125216328147E-2</v>
      </c>
      <c r="K264" s="94">
        <f t="shared" si="184"/>
        <v>0.16468731521733398</v>
      </c>
      <c r="L264" s="95">
        <f t="shared" si="184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ref="D265:L265" si="185">+D61/$L61</f>
        <v>0.25290343808511773</v>
      </c>
      <c r="E265" s="92">
        <f t="shared" si="185"/>
        <v>3.7033857744148711E-2</v>
      </c>
      <c r="F265" s="92">
        <f t="shared" si="185"/>
        <v>0.28675864432872261</v>
      </c>
      <c r="G265" s="92">
        <f t="shared" si="185"/>
        <v>7.0757540787867265E-2</v>
      </c>
      <c r="H265" s="92">
        <f t="shared" si="185"/>
        <v>9.8047335811722078E-2</v>
      </c>
      <c r="I265" s="92">
        <f t="shared" si="185"/>
        <v>9.446978534398616E-2</v>
      </c>
      <c r="J265" s="93">
        <f t="shared" si="185"/>
        <v>2.9857707125153655E-2</v>
      </c>
      <c r="K265" s="94">
        <f t="shared" si="185"/>
        <v>0.16002939789843543</v>
      </c>
      <c r="L265" s="95">
        <f t="shared" si="185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ref="D266:L266" si="186">+D62/$L62</f>
        <v>0.35877156832343793</v>
      </c>
      <c r="E266" s="92">
        <f t="shared" si="186"/>
        <v>4.8584791825560913E-2</v>
      </c>
      <c r="F266" s="92">
        <f t="shared" si="186"/>
        <v>0.11949733508573784</v>
      </c>
      <c r="G266" s="92">
        <f t="shared" si="186"/>
        <v>0.10916515009652723</v>
      </c>
      <c r="H266" s="92">
        <f t="shared" si="186"/>
        <v>0.10762116536653245</v>
      </c>
      <c r="I266" s="92">
        <f t="shared" si="186"/>
        <v>6.5672896370123468E-2</v>
      </c>
      <c r="J266" s="93">
        <f t="shared" si="186"/>
        <v>4.0863553026753978E-2</v>
      </c>
      <c r="K266" s="94">
        <f t="shared" si="186"/>
        <v>0.19068709293208017</v>
      </c>
      <c r="L266" s="95">
        <f t="shared" si="186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ref="D267:L267" si="187">+D63/$L63</f>
        <v>0.42740107394846444</v>
      </c>
      <c r="E267" s="92">
        <f t="shared" si="187"/>
        <v>4.8094888603753681E-2</v>
      </c>
      <c r="F267" s="92">
        <f t="shared" si="187"/>
        <v>0.10180175490083213</v>
      </c>
      <c r="G267" s="92">
        <f t="shared" si="187"/>
        <v>0.10078682975320404</v>
      </c>
      <c r="H267" s="92">
        <f t="shared" si="187"/>
        <v>9.3025936921252481E-2</v>
      </c>
      <c r="I267" s="92">
        <f t="shared" si="187"/>
        <v>6.645082810830269E-2</v>
      </c>
      <c r="J267" s="93">
        <f t="shared" si="187"/>
        <v>3.8113395386097725E-2</v>
      </c>
      <c r="K267" s="94">
        <f t="shared" si="187"/>
        <v>0.16243868776419051</v>
      </c>
      <c r="L267" s="95">
        <f t="shared" si="187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ref="D268:L268" si="188">+D64/$L64</f>
        <v>0.3563883825362299</v>
      </c>
      <c r="E268" s="92">
        <f t="shared" si="188"/>
        <v>4.7464816898668841E-2</v>
      </c>
      <c r="F268" s="92">
        <f t="shared" si="188"/>
        <v>0.19692459600609161</v>
      </c>
      <c r="G268" s="92">
        <f t="shared" si="188"/>
        <v>0.10762849629079047</v>
      </c>
      <c r="H268" s="92">
        <f t="shared" si="188"/>
        <v>6.1977663110111554E-2</v>
      </c>
      <c r="I268" s="92">
        <f t="shared" si="188"/>
        <v>6.4922298573302825E-2</v>
      </c>
      <c r="J268" s="93">
        <f t="shared" si="188"/>
        <v>4.8371174053773676E-2</v>
      </c>
      <c r="K268" s="94">
        <f t="shared" si="188"/>
        <v>0.16469374658480485</v>
      </c>
      <c r="L268" s="95">
        <f t="shared" si="188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ref="D269:L269" si="189">+D65/$L65</f>
        <v>0.39395972936091683</v>
      </c>
      <c r="E269" s="92">
        <f t="shared" si="189"/>
        <v>5.5063055642322861E-2</v>
      </c>
      <c r="F269" s="92">
        <f t="shared" si="189"/>
        <v>0.12947542501154174</v>
      </c>
      <c r="G269" s="92">
        <f t="shared" si="189"/>
        <v>9.4409986368704873E-2</v>
      </c>
      <c r="H269" s="92">
        <f t="shared" si="189"/>
        <v>7.450054925796587E-2</v>
      </c>
      <c r="I269" s="92">
        <f t="shared" si="189"/>
        <v>7.9820169201906224E-2</v>
      </c>
      <c r="J269" s="93">
        <f t="shared" si="189"/>
        <v>4.9522653361679013E-2</v>
      </c>
      <c r="K269" s="94">
        <f t="shared" si="189"/>
        <v>0.17277108515664164</v>
      </c>
      <c r="L269" s="95">
        <f t="shared" si="189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ref="D270:L270" si="190">+D66/$L66</f>
        <v>0.35344088775269877</v>
      </c>
      <c r="E270" s="122">
        <f t="shared" si="190"/>
        <v>5.3478159463470294E-2</v>
      </c>
      <c r="F270" s="122">
        <f t="shared" si="190"/>
        <v>0.20207509678068455</v>
      </c>
      <c r="G270" s="122">
        <f t="shared" si="190"/>
        <v>0.1113755319221913</v>
      </c>
      <c r="H270" s="122">
        <f t="shared" si="190"/>
        <v>6.3259925593774941E-2</v>
      </c>
      <c r="I270" s="122">
        <f t="shared" si="190"/>
        <v>6.8486425551472691E-2</v>
      </c>
      <c r="J270" s="123">
        <f t="shared" si="190"/>
        <v>5.4663880053689558E-2</v>
      </c>
      <c r="K270" s="124">
        <f t="shared" si="190"/>
        <v>0.14788397293570743</v>
      </c>
      <c r="L270" s="125">
        <f t="shared" si="190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ref="D271:L271" si="191">+D67/$L67</f>
        <v>0.44461442379822014</v>
      </c>
      <c r="E271" s="127">
        <f t="shared" si="191"/>
        <v>4.7606252351139633E-2</v>
      </c>
      <c r="F271" s="127">
        <f t="shared" si="191"/>
        <v>6.6292892322360242E-2</v>
      </c>
      <c r="G271" s="127">
        <f t="shared" si="191"/>
        <v>0.15068989518824863</v>
      </c>
      <c r="H271" s="127">
        <f t="shared" si="191"/>
        <v>5.5809464012533984E-2</v>
      </c>
      <c r="I271" s="127">
        <f t="shared" si="191"/>
        <v>8.4139116008540488E-2</v>
      </c>
      <c r="J271" s="128">
        <f t="shared" si="191"/>
        <v>3.4380642086321994E-2</v>
      </c>
      <c r="K271" s="129">
        <f t="shared" si="191"/>
        <v>0.15084795631895687</v>
      </c>
      <c r="L271" s="130">
        <f t="shared" si="191"/>
        <v>1</v>
      </c>
      <c r="M271" s="1"/>
    </row>
    <row r="273" spans="2:13" s="131" customFormat="1" ht="13.5" x14ac:dyDescent="0.15">
      <c r="B273" s="132" t="str">
        <f>+$B$1</f>
        <v>平成２７年度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145" t="s">
        <v>4</v>
      </c>
      <c r="C276" s="146" t="s">
        <v>5</v>
      </c>
      <c r="D276" s="147">
        <f>RANK(D208,D$208:D$270)</f>
        <v>9</v>
      </c>
      <c r="E276" s="148">
        <f t="shared" ref="E276:K276" si="192">RANK(E208,E$208:E$270)</f>
        <v>43</v>
      </c>
      <c r="F276" s="148">
        <f t="shared" si="192"/>
        <v>58</v>
      </c>
      <c r="G276" s="148">
        <f t="shared" si="192"/>
        <v>7</v>
      </c>
      <c r="H276" s="148">
        <f t="shared" si="192"/>
        <v>63</v>
      </c>
      <c r="I276" s="148">
        <f t="shared" si="192"/>
        <v>20</v>
      </c>
      <c r="J276" s="149">
        <f t="shared" si="192"/>
        <v>54</v>
      </c>
      <c r="K276" s="150">
        <f t="shared" si="192"/>
        <v>32</v>
      </c>
      <c r="L276" s="151"/>
      <c r="M276" s="1"/>
    </row>
    <row r="277" spans="2:13" x14ac:dyDescent="0.15">
      <c r="B277" s="152" t="s">
        <v>6</v>
      </c>
      <c r="C277" s="153" t="s">
        <v>7</v>
      </c>
      <c r="D277" s="154">
        <f t="shared" ref="D277:K277" si="193">RANK(D209,D$208:D$270)</f>
        <v>5</v>
      </c>
      <c r="E277" s="155">
        <f t="shared" si="193"/>
        <v>14</v>
      </c>
      <c r="F277" s="155">
        <f t="shared" si="193"/>
        <v>56</v>
      </c>
      <c r="G277" s="155">
        <f t="shared" si="193"/>
        <v>20</v>
      </c>
      <c r="H277" s="155">
        <f t="shared" si="193"/>
        <v>41</v>
      </c>
      <c r="I277" s="155">
        <f t="shared" si="193"/>
        <v>37</v>
      </c>
      <c r="J277" s="156">
        <f t="shared" si="193"/>
        <v>53</v>
      </c>
      <c r="K277" s="157">
        <f t="shared" si="193"/>
        <v>38</v>
      </c>
      <c r="L277" s="158"/>
      <c r="M277" s="1"/>
    </row>
    <row r="278" spans="2:13" x14ac:dyDescent="0.15">
      <c r="B278" s="152" t="s">
        <v>8</v>
      </c>
      <c r="C278" s="153" t="s">
        <v>9</v>
      </c>
      <c r="D278" s="154">
        <f t="shared" ref="D278:K278" si="194">RANK(D210,D$208:D$270)</f>
        <v>24</v>
      </c>
      <c r="E278" s="155">
        <f t="shared" si="194"/>
        <v>18</v>
      </c>
      <c r="F278" s="155">
        <f t="shared" si="194"/>
        <v>36</v>
      </c>
      <c r="G278" s="155">
        <f t="shared" si="194"/>
        <v>22</v>
      </c>
      <c r="H278" s="155">
        <f t="shared" si="194"/>
        <v>19</v>
      </c>
      <c r="I278" s="155">
        <f t="shared" si="194"/>
        <v>58</v>
      </c>
      <c r="J278" s="156">
        <f t="shared" si="194"/>
        <v>59</v>
      </c>
      <c r="K278" s="157">
        <f t="shared" si="194"/>
        <v>26</v>
      </c>
      <c r="L278" s="158"/>
      <c r="M278" s="1"/>
    </row>
    <row r="279" spans="2:13" x14ac:dyDescent="0.15">
      <c r="B279" s="152" t="s">
        <v>10</v>
      </c>
      <c r="C279" s="153" t="s">
        <v>11</v>
      </c>
      <c r="D279" s="154">
        <f t="shared" ref="D279:K279" si="195">RANK(D211,D$208:D$270)</f>
        <v>14</v>
      </c>
      <c r="E279" s="155">
        <f t="shared" si="195"/>
        <v>37</v>
      </c>
      <c r="F279" s="155">
        <f t="shared" si="195"/>
        <v>55</v>
      </c>
      <c r="G279" s="155">
        <f t="shared" si="195"/>
        <v>1</v>
      </c>
      <c r="H279" s="155">
        <f t="shared" si="195"/>
        <v>53</v>
      </c>
      <c r="I279" s="155">
        <f t="shared" si="195"/>
        <v>56</v>
      </c>
      <c r="J279" s="156">
        <f t="shared" si="195"/>
        <v>56</v>
      </c>
      <c r="K279" s="157">
        <f t="shared" si="195"/>
        <v>22</v>
      </c>
      <c r="L279" s="158"/>
      <c r="M279" s="1"/>
    </row>
    <row r="280" spans="2:13" x14ac:dyDescent="0.15">
      <c r="B280" s="152" t="s">
        <v>12</v>
      </c>
      <c r="C280" s="153" t="s">
        <v>13</v>
      </c>
      <c r="D280" s="154">
        <f t="shared" ref="D280:K280" si="196">RANK(D212,D$208:D$270)</f>
        <v>42</v>
      </c>
      <c r="E280" s="155">
        <f t="shared" si="196"/>
        <v>16</v>
      </c>
      <c r="F280" s="155">
        <f t="shared" si="196"/>
        <v>17</v>
      </c>
      <c r="G280" s="155">
        <f t="shared" si="196"/>
        <v>32</v>
      </c>
      <c r="H280" s="155">
        <f t="shared" si="196"/>
        <v>30</v>
      </c>
      <c r="I280" s="155">
        <f t="shared" si="196"/>
        <v>16</v>
      </c>
      <c r="J280" s="156">
        <f t="shared" si="196"/>
        <v>7</v>
      </c>
      <c r="K280" s="157">
        <f t="shared" si="196"/>
        <v>58</v>
      </c>
      <c r="L280" s="158"/>
      <c r="M280" s="1"/>
    </row>
    <row r="281" spans="2:13" x14ac:dyDescent="0.15">
      <c r="B281" s="152" t="s">
        <v>14</v>
      </c>
      <c r="C281" s="153" t="s">
        <v>15</v>
      </c>
      <c r="D281" s="154">
        <f t="shared" ref="D281:K281" si="197">RANK(D213,D$208:D$270)</f>
        <v>57</v>
      </c>
      <c r="E281" s="155">
        <f t="shared" si="197"/>
        <v>58</v>
      </c>
      <c r="F281" s="155">
        <f t="shared" si="197"/>
        <v>9</v>
      </c>
      <c r="G281" s="155">
        <f t="shared" si="197"/>
        <v>42</v>
      </c>
      <c r="H281" s="155">
        <f t="shared" si="197"/>
        <v>16</v>
      </c>
      <c r="I281" s="155">
        <f t="shared" si="197"/>
        <v>40</v>
      </c>
      <c r="J281" s="156">
        <f t="shared" si="197"/>
        <v>48</v>
      </c>
      <c r="K281" s="157">
        <f t="shared" si="197"/>
        <v>7</v>
      </c>
      <c r="L281" s="158"/>
      <c r="M281" s="1"/>
    </row>
    <row r="282" spans="2:13" x14ac:dyDescent="0.15">
      <c r="B282" s="152" t="s">
        <v>16</v>
      </c>
      <c r="C282" s="153" t="s">
        <v>17</v>
      </c>
      <c r="D282" s="154">
        <f t="shared" ref="D282:K282" si="198">RANK(D214,D$208:D$270)</f>
        <v>4</v>
      </c>
      <c r="E282" s="155">
        <f t="shared" si="198"/>
        <v>11</v>
      </c>
      <c r="F282" s="155">
        <f t="shared" si="198"/>
        <v>57</v>
      </c>
      <c r="G282" s="155">
        <f t="shared" si="198"/>
        <v>5</v>
      </c>
      <c r="H282" s="155">
        <f t="shared" si="198"/>
        <v>35</v>
      </c>
      <c r="I282" s="155">
        <f t="shared" si="198"/>
        <v>55</v>
      </c>
      <c r="J282" s="156">
        <f t="shared" si="198"/>
        <v>51</v>
      </c>
      <c r="K282" s="157">
        <f t="shared" si="198"/>
        <v>39</v>
      </c>
      <c r="L282" s="158"/>
      <c r="M282" s="1"/>
    </row>
    <row r="283" spans="2:13" x14ac:dyDescent="0.15">
      <c r="B283" s="152" t="s">
        <v>18</v>
      </c>
      <c r="C283" s="153" t="s">
        <v>19</v>
      </c>
      <c r="D283" s="154">
        <f t="shared" ref="D283:K283" si="199">RANK(D215,D$208:D$270)</f>
        <v>30</v>
      </c>
      <c r="E283" s="155">
        <f t="shared" si="199"/>
        <v>42</v>
      </c>
      <c r="F283" s="155">
        <f t="shared" si="199"/>
        <v>26</v>
      </c>
      <c r="G283" s="155">
        <f t="shared" si="199"/>
        <v>24</v>
      </c>
      <c r="H283" s="155">
        <f t="shared" si="199"/>
        <v>54</v>
      </c>
      <c r="I283" s="155">
        <f t="shared" si="199"/>
        <v>12</v>
      </c>
      <c r="J283" s="156">
        <f t="shared" si="199"/>
        <v>22</v>
      </c>
      <c r="K283" s="157">
        <f t="shared" si="199"/>
        <v>45</v>
      </c>
      <c r="L283" s="158"/>
      <c r="M283" s="1"/>
    </row>
    <row r="284" spans="2:13" x14ac:dyDescent="0.15">
      <c r="B284" s="152" t="s">
        <v>20</v>
      </c>
      <c r="C284" s="153" t="s">
        <v>21</v>
      </c>
      <c r="D284" s="154">
        <f t="shared" ref="D284:K284" si="200">RANK(D216,D$208:D$270)</f>
        <v>44</v>
      </c>
      <c r="E284" s="155">
        <f t="shared" si="200"/>
        <v>39</v>
      </c>
      <c r="F284" s="155">
        <f t="shared" si="200"/>
        <v>19</v>
      </c>
      <c r="G284" s="155">
        <f t="shared" si="200"/>
        <v>40</v>
      </c>
      <c r="H284" s="155">
        <f t="shared" si="200"/>
        <v>15</v>
      </c>
      <c r="I284" s="155">
        <f t="shared" si="200"/>
        <v>57</v>
      </c>
      <c r="J284" s="156">
        <f t="shared" si="200"/>
        <v>29</v>
      </c>
      <c r="K284" s="157">
        <f t="shared" si="200"/>
        <v>3</v>
      </c>
      <c r="L284" s="158"/>
      <c r="M284" s="1"/>
    </row>
    <row r="285" spans="2:13" x14ac:dyDescent="0.15">
      <c r="B285" s="152" t="s">
        <v>22</v>
      </c>
      <c r="C285" s="153" t="s">
        <v>23</v>
      </c>
      <c r="D285" s="154">
        <f t="shared" ref="D285:K285" si="201">RANK(D217,D$208:D$270)</f>
        <v>54</v>
      </c>
      <c r="E285" s="155">
        <f t="shared" si="201"/>
        <v>54</v>
      </c>
      <c r="F285" s="155">
        <f t="shared" si="201"/>
        <v>22</v>
      </c>
      <c r="G285" s="155">
        <f t="shared" si="201"/>
        <v>39</v>
      </c>
      <c r="H285" s="155">
        <f t="shared" si="201"/>
        <v>3</v>
      </c>
      <c r="I285" s="155">
        <f t="shared" si="201"/>
        <v>3</v>
      </c>
      <c r="J285" s="156">
        <f t="shared" si="201"/>
        <v>47</v>
      </c>
      <c r="K285" s="157">
        <f t="shared" si="201"/>
        <v>34</v>
      </c>
      <c r="L285" s="158"/>
      <c r="M285" s="1"/>
    </row>
    <row r="286" spans="2:13" x14ac:dyDescent="0.15">
      <c r="B286" s="152" t="s">
        <v>24</v>
      </c>
      <c r="C286" s="153" t="s">
        <v>25</v>
      </c>
      <c r="D286" s="154">
        <f t="shared" ref="D286:K286" si="202">RANK(D218,D$208:D$270)</f>
        <v>36</v>
      </c>
      <c r="E286" s="155">
        <f t="shared" si="202"/>
        <v>32</v>
      </c>
      <c r="F286" s="155">
        <f t="shared" si="202"/>
        <v>44</v>
      </c>
      <c r="G286" s="155">
        <f t="shared" si="202"/>
        <v>25</v>
      </c>
      <c r="H286" s="155">
        <f t="shared" si="202"/>
        <v>25</v>
      </c>
      <c r="I286" s="155">
        <f t="shared" si="202"/>
        <v>26</v>
      </c>
      <c r="J286" s="156">
        <f t="shared" si="202"/>
        <v>39</v>
      </c>
      <c r="K286" s="157">
        <f t="shared" si="202"/>
        <v>2</v>
      </c>
      <c r="L286" s="158"/>
      <c r="M286" s="1"/>
    </row>
    <row r="287" spans="2:13" x14ac:dyDescent="0.15">
      <c r="B287" s="152" t="s">
        <v>26</v>
      </c>
      <c r="C287" s="153" t="s">
        <v>27</v>
      </c>
      <c r="D287" s="154">
        <f t="shared" ref="D287:K287" si="203">RANK(D219,D$208:D$270)</f>
        <v>40</v>
      </c>
      <c r="E287" s="155">
        <f t="shared" si="203"/>
        <v>27</v>
      </c>
      <c r="F287" s="155">
        <f t="shared" si="203"/>
        <v>28</v>
      </c>
      <c r="G287" s="155">
        <f t="shared" si="203"/>
        <v>4</v>
      </c>
      <c r="H287" s="155">
        <f t="shared" si="203"/>
        <v>28</v>
      </c>
      <c r="I287" s="155">
        <f t="shared" si="203"/>
        <v>11</v>
      </c>
      <c r="J287" s="156">
        <f t="shared" si="203"/>
        <v>14</v>
      </c>
      <c r="K287" s="157">
        <f t="shared" si="203"/>
        <v>48</v>
      </c>
      <c r="L287" s="158"/>
      <c r="M287" s="1"/>
    </row>
    <row r="288" spans="2:13" x14ac:dyDescent="0.15">
      <c r="B288" s="152" t="s">
        <v>28</v>
      </c>
      <c r="C288" s="153" t="s">
        <v>29</v>
      </c>
      <c r="D288" s="154">
        <f t="shared" ref="D288:K288" si="204">RANK(D220,D$208:D$270)</f>
        <v>21</v>
      </c>
      <c r="E288" s="155">
        <f t="shared" si="204"/>
        <v>3</v>
      </c>
      <c r="F288" s="155">
        <f t="shared" si="204"/>
        <v>48</v>
      </c>
      <c r="G288" s="155">
        <f t="shared" si="204"/>
        <v>28</v>
      </c>
      <c r="H288" s="155">
        <f t="shared" si="204"/>
        <v>45</v>
      </c>
      <c r="I288" s="155">
        <f t="shared" si="204"/>
        <v>43</v>
      </c>
      <c r="J288" s="156">
        <f t="shared" si="204"/>
        <v>37</v>
      </c>
      <c r="K288" s="157">
        <f t="shared" si="204"/>
        <v>13</v>
      </c>
      <c r="L288" s="158"/>
      <c r="M288" s="1"/>
    </row>
    <row r="289" spans="2:13" x14ac:dyDescent="0.15">
      <c r="B289" s="152" t="s">
        <v>30</v>
      </c>
      <c r="C289" s="153" t="s">
        <v>31</v>
      </c>
      <c r="D289" s="154">
        <f t="shared" ref="D289:K289" si="205">RANK(D221,D$208:D$270)</f>
        <v>35</v>
      </c>
      <c r="E289" s="155">
        <f t="shared" si="205"/>
        <v>24</v>
      </c>
      <c r="F289" s="155">
        <f t="shared" si="205"/>
        <v>31</v>
      </c>
      <c r="G289" s="155">
        <f t="shared" si="205"/>
        <v>38</v>
      </c>
      <c r="H289" s="155">
        <f t="shared" si="205"/>
        <v>21</v>
      </c>
      <c r="I289" s="155">
        <f t="shared" si="205"/>
        <v>21</v>
      </c>
      <c r="J289" s="156">
        <f t="shared" si="205"/>
        <v>27</v>
      </c>
      <c r="K289" s="157">
        <f t="shared" si="205"/>
        <v>8</v>
      </c>
      <c r="L289" s="158"/>
      <c r="M289" s="1"/>
    </row>
    <row r="290" spans="2:13" x14ac:dyDescent="0.15">
      <c r="B290" s="159" t="s">
        <v>32</v>
      </c>
      <c r="C290" s="160" t="s">
        <v>33</v>
      </c>
      <c r="D290" s="161">
        <f t="shared" ref="D290:K290" si="206">RANK(D222,D$208:D$270)</f>
        <v>38</v>
      </c>
      <c r="E290" s="162">
        <f t="shared" si="206"/>
        <v>29</v>
      </c>
      <c r="F290" s="162">
        <f t="shared" si="206"/>
        <v>18</v>
      </c>
      <c r="G290" s="162">
        <f t="shared" si="206"/>
        <v>41</v>
      </c>
      <c r="H290" s="162">
        <f t="shared" si="206"/>
        <v>37</v>
      </c>
      <c r="I290" s="162">
        <f t="shared" si="206"/>
        <v>13</v>
      </c>
      <c r="J290" s="163">
        <f t="shared" si="206"/>
        <v>8</v>
      </c>
      <c r="K290" s="164">
        <f t="shared" si="206"/>
        <v>44</v>
      </c>
      <c r="L290" s="165"/>
      <c r="M290" s="1"/>
    </row>
    <row r="291" spans="2:13" x14ac:dyDescent="0.15">
      <c r="B291" s="152" t="s">
        <v>34</v>
      </c>
      <c r="C291" s="153" t="s">
        <v>35</v>
      </c>
      <c r="D291" s="154">
        <f t="shared" ref="D291:K291" si="207">RANK(D223,D$208:D$270)</f>
        <v>50</v>
      </c>
      <c r="E291" s="155">
        <f t="shared" si="207"/>
        <v>48</v>
      </c>
      <c r="F291" s="155">
        <f t="shared" si="207"/>
        <v>20</v>
      </c>
      <c r="G291" s="155">
        <f t="shared" si="207"/>
        <v>35</v>
      </c>
      <c r="H291" s="155">
        <f t="shared" si="207"/>
        <v>1</v>
      </c>
      <c r="I291" s="155">
        <f t="shared" si="207"/>
        <v>61</v>
      </c>
      <c r="J291" s="156">
        <f t="shared" si="207"/>
        <v>58</v>
      </c>
      <c r="K291" s="157">
        <f t="shared" si="207"/>
        <v>6</v>
      </c>
      <c r="L291" s="158"/>
      <c r="M291" s="1"/>
    </row>
    <row r="292" spans="2:13" x14ac:dyDescent="0.15">
      <c r="B292" s="159" t="s">
        <v>36</v>
      </c>
      <c r="C292" s="160" t="s">
        <v>37</v>
      </c>
      <c r="D292" s="161">
        <f t="shared" ref="D292:K292" si="208">RANK(D224,D$208:D$270)</f>
        <v>13</v>
      </c>
      <c r="E292" s="162">
        <f t="shared" si="208"/>
        <v>4</v>
      </c>
      <c r="F292" s="162">
        <f t="shared" si="208"/>
        <v>49</v>
      </c>
      <c r="G292" s="162">
        <f t="shared" si="208"/>
        <v>19</v>
      </c>
      <c r="H292" s="162">
        <f t="shared" si="208"/>
        <v>23</v>
      </c>
      <c r="I292" s="162">
        <f t="shared" si="208"/>
        <v>18</v>
      </c>
      <c r="J292" s="163">
        <f t="shared" si="208"/>
        <v>38</v>
      </c>
      <c r="K292" s="164">
        <f t="shared" si="208"/>
        <v>60</v>
      </c>
      <c r="L292" s="165"/>
      <c r="M292" s="1"/>
    </row>
    <row r="293" spans="2:13" x14ac:dyDescent="0.15">
      <c r="B293" s="152" t="s">
        <v>38</v>
      </c>
      <c r="C293" s="153" t="s">
        <v>39</v>
      </c>
      <c r="D293" s="154">
        <f t="shared" ref="D293:K293" si="209">RANK(D225,D$208:D$270)</f>
        <v>11</v>
      </c>
      <c r="E293" s="155">
        <f t="shared" si="209"/>
        <v>19</v>
      </c>
      <c r="F293" s="155">
        <f t="shared" si="209"/>
        <v>50</v>
      </c>
      <c r="G293" s="155">
        <f t="shared" si="209"/>
        <v>12</v>
      </c>
      <c r="H293" s="155">
        <f t="shared" si="209"/>
        <v>40</v>
      </c>
      <c r="I293" s="155">
        <f t="shared" si="209"/>
        <v>39</v>
      </c>
      <c r="J293" s="156">
        <f t="shared" si="209"/>
        <v>31</v>
      </c>
      <c r="K293" s="157">
        <f t="shared" si="209"/>
        <v>46</v>
      </c>
      <c r="L293" s="158"/>
      <c r="M293" s="1"/>
    </row>
    <row r="294" spans="2:13" x14ac:dyDescent="0.15">
      <c r="B294" s="152" t="s">
        <v>40</v>
      </c>
      <c r="C294" s="153" t="s">
        <v>41</v>
      </c>
      <c r="D294" s="154">
        <f t="shared" ref="D294:K294" si="210">RANK(D226,D$208:D$270)</f>
        <v>16</v>
      </c>
      <c r="E294" s="155">
        <f t="shared" si="210"/>
        <v>17</v>
      </c>
      <c r="F294" s="155">
        <f t="shared" si="210"/>
        <v>53</v>
      </c>
      <c r="G294" s="155">
        <f t="shared" si="210"/>
        <v>13</v>
      </c>
      <c r="H294" s="155">
        <f t="shared" si="210"/>
        <v>49</v>
      </c>
      <c r="I294" s="155">
        <f t="shared" si="210"/>
        <v>34</v>
      </c>
      <c r="J294" s="156">
        <f t="shared" si="210"/>
        <v>36</v>
      </c>
      <c r="K294" s="157">
        <f t="shared" si="210"/>
        <v>33</v>
      </c>
      <c r="L294" s="158"/>
      <c r="M294" s="1"/>
    </row>
    <row r="295" spans="2:13" x14ac:dyDescent="0.15">
      <c r="B295" s="152" t="s">
        <v>42</v>
      </c>
      <c r="C295" s="153" t="s">
        <v>43</v>
      </c>
      <c r="D295" s="154">
        <f t="shared" ref="D295:K295" si="211">RANK(D227,D$208:D$270)</f>
        <v>20</v>
      </c>
      <c r="E295" s="155">
        <f t="shared" si="211"/>
        <v>36</v>
      </c>
      <c r="F295" s="155">
        <f t="shared" si="211"/>
        <v>45</v>
      </c>
      <c r="G295" s="155">
        <f t="shared" si="211"/>
        <v>6</v>
      </c>
      <c r="H295" s="155">
        <f t="shared" si="211"/>
        <v>52</v>
      </c>
      <c r="I295" s="155">
        <f t="shared" si="211"/>
        <v>25</v>
      </c>
      <c r="J295" s="156">
        <f t="shared" si="211"/>
        <v>35</v>
      </c>
      <c r="K295" s="157">
        <f t="shared" si="211"/>
        <v>52</v>
      </c>
      <c r="L295" s="158"/>
      <c r="M295" s="1"/>
    </row>
    <row r="296" spans="2:13" x14ac:dyDescent="0.15">
      <c r="B296" s="152" t="s">
        <v>44</v>
      </c>
      <c r="C296" s="153" t="s">
        <v>45</v>
      </c>
      <c r="D296" s="154">
        <f t="shared" ref="D296:K296" si="212">RANK(D228,D$208:D$270)</f>
        <v>2</v>
      </c>
      <c r="E296" s="155">
        <f t="shared" si="212"/>
        <v>51</v>
      </c>
      <c r="F296" s="155">
        <f t="shared" si="212"/>
        <v>63</v>
      </c>
      <c r="G296" s="155">
        <f t="shared" si="212"/>
        <v>18</v>
      </c>
      <c r="H296" s="155">
        <f t="shared" si="212"/>
        <v>57</v>
      </c>
      <c r="I296" s="155">
        <f t="shared" si="212"/>
        <v>50</v>
      </c>
      <c r="J296" s="156">
        <f t="shared" si="212"/>
        <v>62</v>
      </c>
      <c r="K296" s="157">
        <f t="shared" si="212"/>
        <v>19</v>
      </c>
      <c r="L296" s="158"/>
      <c r="M296" s="1"/>
    </row>
    <row r="297" spans="2:13" x14ac:dyDescent="0.15">
      <c r="B297" s="152" t="s">
        <v>46</v>
      </c>
      <c r="C297" s="153" t="s">
        <v>47</v>
      </c>
      <c r="D297" s="154">
        <f t="shared" ref="D297:K297" si="213">RANK(D229,D$208:D$270)</f>
        <v>3</v>
      </c>
      <c r="E297" s="155">
        <f t="shared" si="213"/>
        <v>2</v>
      </c>
      <c r="F297" s="155">
        <f t="shared" si="213"/>
        <v>52</v>
      </c>
      <c r="G297" s="155">
        <f t="shared" si="213"/>
        <v>26</v>
      </c>
      <c r="H297" s="155">
        <f t="shared" si="213"/>
        <v>32</v>
      </c>
      <c r="I297" s="155">
        <f t="shared" si="213"/>
        <v>47</v>
      </c>
      <c r="J297" s="156">
        <f t="shared" si="213"/>
        <v>26</v>
      </c>
      <c r="K297" s="157">
        <f t="shared" si="213"/>
        <v>59</v>
      </c>
      <c r="L297" s="158"/>
      <c r="M297" s="1"/>
    </row>
    <row r="298" spans="2:13" x14ac:dyDescent="0.15">
      <c r="B298" s="152" t="s">
        <v>48</v>
      </c>
      <c r="C298" s="153" t="s">
        <v>49</v>
      </c>
      <c r="D298" s="154">
        <f t="shared" ref="D298:K298" si="214">RANK(D230,D$208:D$270)</f>
        <v>1</v>
      </c>
      <c r="E298" s="155">
        <f t="shared" si="214"/>
        <v>12</v>
      </c>
      <c r="F298" s="155">
        <f t="shared" si="214"/>
        <v>59</v>
      </c>
      <c r="G298" s="155">
        <f t="shared" si="214"/>
        <v>8</v>
      </c>
      <c r="H298" s="155">
        <f t="shared" si="214"/>
        <v>33</v>
      </c>
      <c r="I298" s="155">
        <f t="shared" si="214"/>
        <v>62</v>
      </c>
      <c r="J298" s="156">
        <f t="shared" si="214"/>
        <v>57</v>
      </c>
      <c r="K298" s="157">
        <f t="shared" si="214"/>
        <v>54</v>
      </c>
      <c r="L298" s="158"/>
      <c r="M298" s="1"/>
    </row>
    <row r="299" spans="2:13" x14ac:dyDescent="0.15">
      <c r="B299" s="152" t="s">
        <v>50</v>
      </c>
      <c r="C299" s="153" t="s">
        <v>51</v>
      </c>
      <c r="D299" s="154">
        <f t="shared" ref="D299:K299" si="215">RANK(D231,D$208:D$270)</f>
        <v>17</v>
      </c>
      <c r="E299" s="155">
        <f t="shared" si="215"/>
        <v>44</v>
      </c>
      <c r="F299" s="155">
        <f t="shared" si="215"/>
        <v>37</v>
      </c>
      <c r="G299" s="155">
        <f t="shared" si="215"/>
        <v>17</v>
      </c>
      <c r="H299" s="155">
        <f t="shared" si="215"/>
        <v>18</v>
      </c>
      <c r="I299" s="155">
        <f t="shared" si="215"/>
        <v>59</v>
      </c>
      <c r="J299" s="156">
        <f t="shared" si="215"/>
        <v>41</v>
      </c>
      <c r="K299" s="157">
        <f t="shared" si="215"/>
        <v>42</v>
      </c>
      <c r="L299" s="158"/>
      <c r="M299" s="1"/>
    </row>
    <row r="300" spans="2:13" x14ac:dyDescent="0.15">
      <c r="B300" s="152" t="s">
        <v>52</v>
      </c>
      <c r="C300" s="153" t="s">
        <v>53</v>
      </c>
      <c r="D300" s="154">
        <f t="shared" ref="D300:K300" si="216">RANK(D232,D$208:D$270)</f>
        <v>15</v>
      </c>
      <c r="E300" s="155">
        <f t="shared" si="216"/>
        <v>52</v>
      </c>
      <c r="F300" s="155">
        <f t="shared" si="216"/>
        <v>61</v>
      </c>
      <c r="G300" s="155">
        <f t="shared" si="216"/>
        <v>21</v>
      </c>
      <c r="H300" s="155">
        <f t="shared" si="216"/>
        <v>58</v>
      </c>
      <c r="I300" s="155">
        <f t="shared" si="216"/>
        <v>7</v>
      </c>
      <c r="J300" s="156">
        <f t="shared" si="216"/>
        <v>61</v>
      </c>
      <c r="K300" s="157">
        <f t="shared" si="216"/>
        <v>17</v>
      </c>
      <c r="L300" s="158"/>
      <c r="M300" s="1"/>
    </row>
    <row r="301" spans="2:13" x14ac:dyDescent="0.15">
      <c r="B301" s="152" t="s">
        <v>54</v>
      </c>
      <c r="C301" s="153" t="s">
        <v>55</v>
      </c>
      <c r="D301" s="166">
        <f t="shared" ref="D301:K301" si="217">RANK(D233,D$208:D$270)</f>
        <v>18</v>
      </c>
      <c r="E301" s="167">
        <f t="shared" si="217"/>
        <v>21</v>
      </c>
      <c r="F301" s="167">
        <f t="shared" si="217"/>
        <v>51</v>
      </c>
      <c r="G301" s="167">
        <f t="shared" si="217"/>
        <v>3</v>
      </c>
      <c r="H301" s="167">
        <f t="shared" si="217"/>
        <v>34</v>
      </c>
      <c r="I301" s="167">
        <f t="shared" si="217"/>
        <v>44</v>
      </c>
      <c r="J301" s="168">
        <f t="shared" si="217"/>
        <v>43</v>
      </c>
      <c r="K301" s="169">
        <f t="shared" si="217"/>
        <v>40</v>
      </c>
      <c r="L301" s="170"/>
      <c r="M301" s="1"/>
    </row>
    <row r="302" spans="2:13" x14ac:dyDescent="0.15">
      <c r="B302" s="152" t="s">
        <v>56</v>
      </c>
      <c r="C302" s="153" t="s">
        <v>57</v>
      </c>
      <c r="D302" s="154">
        <f t="shared" ref="D302:K302" si="218">RANK(D234,D$208:D$270)</f>
        <v>23</v>
      </c>
      <c r="E302" s="155">
        <f t="shared" si="218"/>
        <v>15</v>
      </c>
      <c r="F302" s="155">
        <f t="shared" si="218"/>
        <v>38</v>
      </c>
      <c r="G302" s="155">
        <f t="shared" si="218"/>
        <v>29</v>
      </c>
      <c r="H302" s="155">
        <f t="shared" si="218"/>
        <v>27</v>
      </c>
      <c r="I302" s="155">
        <f t="shared" si="218"/>
        <v>6</v>
      </c>
      <c r="J302" s="156">
        <f t="shared" si="218"/>
        <v>13</v>
      </c>
      <c r="K302" s="157">
        <f t="shared" si="218"/>
        <v>63</v>
      </c>
      <c r="L302" s="158"/>
      <c r="M302" s="1"/>
    </row>
    <row r="303" spans="2:13" x14ac:dyDescent="0.15">
      <c r="B303" s="152" t="s">
        <v>58</v>
      </c>
      <c r="C303" s="153" t="s">
        <v>59</v>
      </c>
      <c r="D303" s="154">
        <f t="shared" ref="D303:K303" si="219">RANK(D235,D$208:D$270)</f>
        <v>39</v>
      </c>
      <c r="E303" s="155">
        <f t="shared" si="219"/>
        <v>49</v>
      </c>
      <c r="F303" s="155">
        <f t="shared" si="219"/>
        <v>29</v>
      </c>
      <c r="G303" s="155">
        <f t="shared" si="219"/>
        <v>9</v>
      </c>
      <c r="H303" s="155">
        <f t="shared" si="219"/>
        <v>55</v>
      </c>
      <c r="I303" s="155">
        <f t="shared" si="219"/>
        <v>27</v>
      </c>
      <c r="J303" s="156">
        <f t="shared" si="219"/>
        <v>45</v>
      </c>
      <c r="K303" s="157">
        <f t="shared" si="219"/>
        <v>18</v>
      </c>
      <c r="L303" s="158"/>
      <c r="M303" s="1"/>
    </row>
    <row r="304" spans="2:13" x14ac:dyDescent="0.15">
      <c r="B304" s="171" t="s">
        <v>60</v>
      </c>
      <c r="C304" s="172" t="s">
        <v>61</v>
      </c>
      <c r="D304" s="173">
        <f t="shared" ref="D304:K304" si="220">RANK(D236,D$208:D$270)</f>
        <v>19</v>
      </c>
      <c r="E304" s="174">
        <f t="shared" si="220"/>
        <v>13</v>
      </c>
      <c r="F304" s="174">
        <f t="shared" si="220"/>
        <v>34</v>
      </c>
      <c r="G304" s="174">
        <f t="shared" si="220"/>
        <v>31</v>
      </c>
      <c r="H304" s="174">
        <f t="shared" si="220"/>
        <v>29</v>
      </c>
      <c r="I304" s="174">
        <f t="shared" si="220"/>
        <v>38</v>
      </c>
      <c r="J304" s="175">
        <f t="shared" si="220"/>
        <v>25</v>
      </c>
      <c r="K304" s="176">
        <f t="shared" si="220"/>
        <v>57</v>
      </c>
      <c r="L304" s="177"/>
      <c r="M304" s="1"/>
    </row>
    <row r="305" spans="2:13" x14ac:dyDescent="0.15">
      <c r="B305" s="152" t="s">
        <v>62</v>
      </c>
      <c r="C305" s="153" t="s">
        <v>63</v>
      </c>
      <c r="D305" s="154">
        <f t="shared" ref="D305:K305" si="221">RANK(D237,D$208:D$270)</f>
        <v>6</v>
      </c>
      <c r="E305" s="155">
        <f t="shared" si="221"/>
        <v>34</v>
      </c>
      <c r="F305" s="155">
        <f t="shared" si="221"/>
        <v>60</v>
      </c>
      <c r="G305" s="155">
        <f t="shared" si="221"/>
        <v>14</v>
      </c>
      <c r="H305" s="155">
        <f t="shared" si="221"/>
        <v>62</v>
      </c>
      <c r="I305" s="155">
        <f t="shared" si="221"/>
        <v>42</v>
      </c>
      <c r="J305" s="156">
        <f t="shared" si="221"/>
        <v>60</v>
      </c>
      <c r="K305" s="157">
        <f t="shared" si="221"/>
        <v>15</v>
      </c>
      <c r="L305" s="158"/>
      <c r="M305" s="1"/>
    </row>
    <row r="306" spans="2:13" x14ac:dyDescent="0.15">
      <c r="B306" s="152" t="s">
        <v>64</v>
      </c>
      <c r="C306" s="153" t="s">
        <v>65</v>
      </c>
      <c r="D306" s="154">
        <f t="shared" ref="D306:K306" si="222">RANK(D238,D$208:D$270)</f>
        <v>26</v>
      </c>
      <c r="E306" s="155">
        <f t="shared" si="222"/>
        <v>45</v>
      </c>
      <c r="F306" s="155">
        <f t="shared" si="222"/>
        <v>32</v>
      </c>
      <c r="G306" s="155">
        <f t="shared" si="222"/>
        <v>11</v>
      </c>
      <c r="H306" s="155">
        <f t="shared" si="222"/>
        <v>31</v>
      </c>
      <c r="I306" s="155">
        <f t="shared" si="222"/>
        <v>24</v>
      </c>
      <c r="J306" s="156">
        <f t="shared" si="222"/>
        <v>23</v>
      </c>
      <c r="K306" s="157">
        <f t="shared" si="222"/>
        <v>61</v>
      </c>
      <c r="L306" s="158"/>
      <c r="M306" s="1"/>
    </row>
    <row r="307" spans="2:13" x14ac:dyDescent="0.15">
      <c r="B307" s="152" t="s">
        <v>66</v>
      </c>
      <c r="C307" s="153" t="s">
        <v>67</v>
      </c>
      <c r="D307" s="154">
        <f t="shared" ref="D307:K307" si="223">RANK(D239,D$208:D$270)</f>
        <v>27</v>
      </c>
      <c r="E307" s="155">
        <f t="shared" si="223"/>
        <v>47</v>
      </c>
      <c r="F307" s="155">
        <f t="shared" si="223"/>
        <v>54</v>
      </c>
      <c r="G307" s="155">
        <f t="shared" si="223"/>
        <v>10</v>
      </c>
      <c r="H307" s="155">
        <f t="shared" si="223"/>
        <v>60</v>
      </c>
      <c r="I307" s="155">
        <f t="shared" si="223"/>
        <v>10</v>
      </c>
      <c r="J307" s="156">
        <f t="shared" si="223"/>
        <v>55</v>
      </c>
      <c r="K307" s="157">
        <f t="shared" si="223"/>
        <v>5</v>
      </c>
      <c r="L307" s="158"/>
      <c r="M307" s="1"/>
    </row>
    <row r="308" spans="2:13" x14ac:dyDescent="0.15">
      <c r="B308" s="178" t="s">
        <v>68</v>
      </c>
      <c r="C308" s="179" t="s">
        <v>69</v>
      </c>
      <c r="D308" s="180">
        <f t="shared" ref="D308:K308" si="224">RANK(D240,D$208:D$270)</f>
        <v>37</v>
      </c>
      <c r="E308" s="181">
        <f t="shared" si="224"/>
        <v>41</v>
      </c>
      <c r="F308" s="181">
        <f t="shared" si="224"/>
        <v>30</v>
      </c>
      <c r="G308" s="181">
        <f t="shared" si="224"/>
        <v>23</v>
      </c>
      <c r="H308" s="181">
        <f t="shared" si="224"/>
        <v>43</v>
      </c>
      <c r="I308" s="181">
        <f t="shared" si="224"/>
        <v>17</v>
      </c>
      <c r="J308" s="182">
        <f t="shared" si="224"/>
        <v>19</v>
      </c>
      <c r="K308" s="183">
        <f t="shared" si="224"/>
        <v>16</v>
      </c>
      <c r="L308" s="184"/>
      <c r="M308" s="1"/>
    </row>
    <row r="309" spans="2:13" x14ac:dyDescent="0.15">
      <c r="B309" s="152" t="s">
        <v>70</v>
      </c>
      <c r="C309" s="153" t="s">
        <v>71</v>
      </c>
      <c r="D309" s="154">
        <f t="shared" ref="D309:K309" si="225">RANK(D241,D$208:D$270)</f>
        <v>28</v>
      </c>
      <c r="E309" s="155">
        <f t="shared" si="225"/>
        <v>25</v>
      </c>
      <c r="F309" s="155">
        <f t="shared" si="225"/>
        <v>39</v>
      </c>
      <c r="G309" s="155">
        <f t="shared" si="225"/>
        <v>15</v>
      </c>
      <c r="H309" s="155">
        <f t="shared" si="225"/>
        <v>39</v>
      </c>
      <c r="I309" s="155">
        <f t="shared" si="225"/>
        <v>22</v>
      </c>
      <c r="J309" s="156">
        <f t="shared" si="225"/>
        <v>20</v>
      </c>
      <c r="K309" s="157">
        <f t="shared" si="225"/>
        <v>31</v>
      </c>
      <c r="L309" s="158"/>
      <c r="M309" s="1"/>
    </row>
    <row r="310" spans="2:13" x14ac:dyDescent="0.15">
      <c r="B310" s="152" t="s">
        <v>72</v>
      </c>
      <c r="C310" s="153" t="s">
        <v>73</v>
      </c>
      <c r="D310" s="154">
        <f t="shared" ref="D310:K310" si="226">RANK(D242,D$208:D$270)</f>
        <v>48</v>
      </c>
      <c r="E310" s="155">
        <f t="shared" si="226"/>
        <v>31</v>
      </c>
      <c r="F310" s="155">
        <f t="shared" si="226"/>
        <v>21</v>
      </c>
      <c r="G310" s="155">
        <f t="shared" si="226"/>
        <v>2</v>
      </c>
      <c r="H310" s="155">
        <f t="shared" si="226"/>
        <v>47</v>
      </c>
      <c r="I310" s="155">
        <f t="shared" si="226"/>
        <v>30</v>
      </c>
      <c r="J310" s="156">
        <f t="shared" si="226"/>
        <v>11</v>
      </c>
      <c r="K310" s="157">
        <f t="shared" si="226"/>
        <v>36</v>
      </c>
      <c r="L310" s="158"/>
      <c r="M310" s="1"/>
    </row>
    <row r="311" spans="2:13" x14ac:dyDescent="0.15">
      <c r="B311" s="178" t="s">
        <v>74</v>
      </c>
      <c r="C311" s="179" t="s">
        <v>75</v>
      </c>
      <c r="D311" s="180">
        <f t="shared" ref="D311:K311" si="227">RANK(D243,D$208:D$270)</f>
        <v>22</v>
      </c>
      <c r="E311" s="181">
        <f t="shared" si="227"/>
        <v>20</v>
      </c>
      <c r="F311" s="181">
        <f t="shared" si="227"/>
        <v>43</v>
      </c>
      <c r="G311" s="181">
        <f t="shared" si="227"/>
        <v>33</v>
      </c>
      <c r="H311" s="181">
        <f t="shared" si="227"/>
        <v>36</v>
      </c>
      <c r="I311" s="181">
        <f t="shared" si="227"/>
        <v>45</v>
      </c>
      <c r="J311" s="182">
        <f t="shared" si="227"/>
        <v>32</v>
      </c>
      <c r="K311" s="183">
        <f t="shared" si="227"/>
        <v>14</v>
      </c>
      <c r="L311" s="184"/>
      <c r="M311" s="1"/>
    </row>
    <row r="312" spans="2:13" x14ac:dyDescent="0.15">
      <c r="B312" s="178" t="s">
        <v>76</v>
      </c>
      <c r="C312" s="179" t="s">
        <v>77</v>
      </c>
      <c r="D312" s="180">
        <f t="shared" ref="D312:K312" si="228">RANK(D244,D$208:D$270)</f>
        <v>32</v>
      </c>
      <c r="E312" s="181">
        <f t="shared" si="228"/>
        <v>35</v>
      </c>
      <c r="F312" s="181">
        <f t="shared" si="228"/>
        <v>41</v>
      </c>
      <c r="G312" s="181">
        <f t="shared" si="228"/>
        <v>30</v>
      </c>
      <c r="H312" s="181">
        <f t="shared" si="228"/>
        <v>48</v>
      </c>
      <c r="I312" s="181">
        <f t="shared" si="228"/>
        <v>9</v>
      </c>
      <c r="J312" s="182">
        <f t="shared" si="228"/>
        <v>24</v>
      </c>
      <c r="K312" s="183">
        <f t="shared" si="228"/>
        <v>10</v>
      </c>
      <c r="L312" s="184"/>
      <c r="M312" s="1"/>
    </row>
    <row r="313" spans="2:13" x14ac:dyDescent="0.15">
      <c r="B313" s="152" t="s">
        <v>78</v>
      </c>
      <c r="C313" s="153" t="s">
        <v>79</v>
      </c>
      <c r="D313" s="154">
        <f t="shared" ref="D313:K313" si="229">RANK(D245,D$208:D$270)</f>
        <v>31</v>
      </c>
      <c r="E313" s="155">
        <f t="shared" si="229"/>
        <v>38</v>
      </c>
      <c r="F313" s="155">
        <f t="shared" si="229"/>
        <v>46</v>
      </c>
      <c r="G313" s="155">
        <f t="shared" si="229"/>
        <v>27</v>
      </c>
      <c r="H313" s="155">
        <f t="shared" si="229"/>
        <v>12</v>
      </c>
      <c r="I313" s="155">
        <f t="shared" si="229"/>
        <v>8</v>
      </c>
      <c r="J313" s="156">
        <f t="shared" si="229"/>
        <v>33</v>
      </c>
      <c r="K313" s="157">
        <f t="shared" si="229"/>
        <v>24</v>
      </c>
      <c r="L313" s="158"/>
      <c r="M313" s="1"/>
    </row>
    <row r="314" spans="2:13" x14ac:dyDescent="0.15">
      <c r="B314" s="152">
        <v>39</v>
      </c>
      <c r="C314" s="153" t="s">
        <v>80</v>
      </c>
      <c r="D314" s="154">
        <f t="shared" ref="D314:K314" si="230">RANK(D246,D$208:D$270)</f>
        <v>53</v>
      </c>
      <c r="E314" s="155">
        <f t="shared" si="230"/>
        <v>61</v>
      </c>
      <c r="F314" s="155">
        <f t="shared" si="230"/>
        <v>40</v>
      </c>
      <c r="G314" s="155">
        <f t="shared" si="230"/>
        <v>16</v>
      </c>
      <c r="H314" s="155">
        <f t="shared" si="230"/>
        <v>46</v>
      </c>
      <c r="I314" s="155">
        <f t="shared" si="230"/>
        <v>2</v>
      </c>
      <c r="J314" s="156">
        <f t="shared" si="230"/>
        <v>49</v>
      </c>
      <c r="K314" s="157">
        <f t="shared" si="230"/>
        <v>11</v>
      </c>
      <c r="L314" s="158"/>
      <c r="M314" s="1"/>
    </row>
    <row r="315" spans="2:13" x14ac:dyDescent="0.15">
      <c r="B315" s="185">
        <v>40</v>
      </c>
      <c r="C315" s="186" t="s">
        <v>81</v>
      </c>
      <c r="D315" s="187">
        <f t="shared" ref="D315:K315" si="231">RANK(D247,D$208:D$270)</f>
        <v>10</v>
      </c>
      <c r="E315" s="188">
        <f t="shared" si="231"/>
        <v>8</v>
      </c>
      <c r="F315" s="188">
        <f t="shared" si="231"/>
        <v>35</v>
      </c>
      <c r="G315" s="188">
        <f t="shared" si="231"/>
        <v>34</v>
      </c>
      <c r="H315" s="188">
        <f t="shared" si="231"/>
        <v>42</v>
      </c>
      <c r="I315" s="188">
        <f t="shared" si="231"/>
        <v>54</v>
      </c>
      <c r="J315" s="189">
        <f t="shared" si="231"/>
        <v>6</v>
      </c>
      <c r="K315" s="190">
        <f t="shared" si="231"/>
        <v>49</v>
      </c>
      <c r="L315" s="191"/>
      <c r="M315" s="1"/>
    </row>
    <row r="316" spans="2:13" x14ac:dyDescent="0.15">
      <c r="B316" s="192">
        <v>41</v>
      </c>
      <c r="C316" s="193" t="s">
        <v>82</v>
      </c>
      <c r="D316" s="194">
        <f t="shared" ref="D316:K316" si="232">RANK(D248,D$208:D$270)</f>
        <v>12</v>
      </c>
      <c r="E316" s="195">
        <f t="shared" si="232"/>
        <v>1</v>
      </c>
      <c r="F316" s="195">
        <f t="shared" si="232"/>
        <v>42</v>
      </c>
      <c r="G316" s="195">
        <f t="shared" si="232"/>
        <v>37</v>
      </c>
      <c r="H316" s="195">
        <f t="shared" si="232"/>
        <v>7</v>
      </c>
      <c r="I316" s="195">
        <f t="shared" si="232"/>
        <v>41</v>
      </c>
      <c r="J316" s="196">
        <f t="shared" si="232"/>
        <v>15</v>
      </c>
      <c r="K316" s="197">
        <f t="shared" si="232"/>
        <v>56</v>
      </c>
      <c r="L316" s="198"/>
      <c r="M316" s="1"/>
    </row>
    <row r="317" spans="2:13" x14ac:dyDescent="0.15">
      <c r="B317" s="152">
        <v>42</v>
      </c>
      <c r="C317" s="153" t="s">
        <v>83</v>
      </c>
      <c r="D317" s="154">
        <f t="shared" ref="D317:K317" si="233">RANK(D249,D$208:D$270)</f>
        <v>7</v>
      </c>
      <c r="E317" s="155">
        <f t="shared" si="233"/>
        <v>10</v>
      </c>
      <c r="F317" s="155">
        <f t="shared" si="233"/>
        <v>62</v>
      </c>
      <c r="G317" s="155">
        <f t="shared" si="233"/>
        <v>59</v>
      </c>
      <c r="H317" s="155">
        <f t="shared" si="233"/>
        <v>56</v>
      </c>
      <c r="I317" s="155">
        <f t="shared" si="233"/>
        <v>1</v>
      </c>
      <c r="J317" s="156">
        <f t="shared" si="233"/>
        <v>62</v>
      </c>
      <c r="K317" s="157">
        <f t="shared" si="233"/>
        <v>51</v>
      </c>
      <c r="L317" s="158"/>
      <c r="M317" s="1"/>
    </row>
    <row r="318" spans="2:13" x14ac:dyDescent="0.15">
      <c r="B318" s="152">
        <v>43</v>
      </c>
      <c r="C318" s="153" t="s">
        <v>84</v>
      </c>
      <c r="D318" s="154">
        <f t="shared" ref="D318:K318" si="234">RANK(D250,D$208:D$270)</f>
        <v>51</v>
      </c>
      <c r="E318" s="155">
        <f t="shared" si="234"/>
        <v>5</v>
      </c>
      <c r="F318" s="155">
        <f t="shared" si="234"/>
        <v>11</v>
      </c>
      <c r="G318" s="155">
        <f t="shared" si="234"/>
        <v>46</v>
      </c>
      <c r="H318" s="155">
        <f t="shared" si="234"/>
        <v>13</v>
      </c>
      <c r="I318" s="155">
        <f t="shared" si="234"/>
        <v>14</v>
      </c>
      <c r="J318" s="156">
        <f t="shared" si="234"/>
        <v>9</v>
      </c>
      <c r="K318" s="157">
        <f t="shared" si="234"/>
        <v>47</v>
      </c>
      <c r="L318" s="158"/>
      <c r="M318" s="1"/>
    </row>
    <row r="319" spans="2:13" x14ac:dyDescent="0.15">
      <c r="B319" s="152">
        <v>44</v>
      </c>
      <c r="C319" s="153" t="s">
        <v>85</v>
      </c>
      <c r="D319" s="154">
        <f t="shared" ref="D319:K319" si="235">RANK(D251,D$208:D$270)</f>
        <v>56</v>
      </c>
      <c r="E319" s="155">
        <f t="shared" si="235"/>
        <v>53</v>
      </c>
      <c r="F319" s="155">
        <f t="shared" si="235"/>
        <v>8</v>
      </c>
      <c r="G319" s="155">
        <f t="shared" si="235"/>
        <v>47</v>
      </c>
      <c r="H319" s="155">
        <f t="shared" si="235"/>
        <v>38</v>
      </c>
      <c r="I319" s="155">
        <f t="shared" si="235"/>
        <v>52</v>
      </c>
      <c r="J319" s="156">
        <f t="shared" si="235"/>
        <v>18</v>
      </c>
      <c r="K319" s="157">
        <f t="shared" si="235"/>
        <v>9</v>
      </c>
      <c r="L319" s="158"/>
      <c r="M319" s="1"/>
    </row>
    <row r="320" spans="2:13" x14ac:dyDescent="0.15">
      <c r="B320" s="152">
        <v>45</v>
      </c>
      <c r="C320" s="153" t="s">
        <v>86</v>
      </c>
      <c r="D320" s="154">
        <f t="shared" ref="D320:K320" si="236">RANK(D252,D$208:D$270)</f>
        <v>8</v>
      </c>
      <c r="E320" s="155">
        <f t="shared" si="236"/>
        <v>22</v>
      </c>
      <c r="F320" s="155">
        <f t="shared" si="236"/>
        <v>47</v>
      </c>
      <c r="G320" s="155">
        <f t="shared" si="236"/>
        <v>36</v>
      </c>
      <c r="H320" s="155">
        <f t="shared" si="236"/>
        <v>9</v>
      </c>
      <c r="I320" s="155">
        <f t="shared" si="236"/>
        <v>60</v>
      </c>
      <c r="J320" s="156">
        <f t="shared" si="236"/>
        <v>44</v>
      </c>
      <c r="K320" s="157">
        <f t="shared" si="236"/>
        <v>28</v>
      </c>
      <c r="L320" s="158"/>
      <c r="M320" s="1"/>
    </row>
    <row r="321" spans="2:13" x14ac:dyDescent="0.15">
      <c r="B321" s="152">
        <v>46</v>
      </c>
      <c r="C321" s="153" t="s">
        <v>87</v>
      </c>
      <c r="D321" s="154">
        <f t="shared" ref="D321:K321" si="237">RANK(D253,D$208:D$270)</f>
        <v>29</v>
      </c>
      <c r="E321" s="155">
        <f t="shared" si="237"/>
        <v>23</v>
      </c>
      <c r="F321" s="155">
        <f t="shared" si="237"/>
        <v>25</v>
      </c>
      <c r="G321" s="155">
        <f t="shared" si="237"/>
        <v>55</v>
      </c>
      <c r="H321" s="155">
        <f t="shared" si="237"/>
        <v>11</v>
      </c>
      <c r="I321" s="155">
        <f t="shared" si="237"/>
        <v>29</v>
      </c>
      <c r="J321" s="156">
        <f t="shared" si="237"/>
        <v>2</v>
      </c>
      <c r="K321" s="157">
        <f t="shared" si="237"/>
        <v>23</v>
      </c>
      <c r="L321" s="158"/>
      <c r="M321" s="1"/>
    </row>
    <row r="322" spans="2:13" x14ac:dyDescent="0.15">
      <c r="B322" s="152">
        <v>47</v>
      </c>
      <c r="C322" s="153" t="s">
        <v>88</v>
      </c>
      <c r="D322" s="154">
        <f t="shared" ref="D322:K322" si="238">RANK(D254,D$208:D$270)</f>
        <v>33</v>
      </c>
      <c r="E322" s="155">
        <f t="shared" si="238"/>
        <v>7</v>
      </c>
      <c r="F322" s="155">
        <f t="shared" si="238"/>
        <v>16</v>
      </c>
      <c r="G322" s="155">
        <f t="shared" si="238"/>
        <v>54</v>
      </c>
      <c r="H322" s="155">
        <f t="shared" si="238"/>
        <v>10</v>
      </c>
      <c r="I322" s="155">
        <f t="shared" si="238"/>
        <v>32</v>
      </c>
      <c r="J322" s="156">
        <f t="shared" si="238"/>
        <v>3</v>
      </c>
      <c r="K322" s="157">
        <f t="shared" si="238"/>
        <v>55</v>
      </c>
      <c r="L322" s="158"/>
      <c r="M322" s="1"/>
    </row>
    <row r="323" spans="2:13" x14ac:dyDescent="0.15">
      <c r="B323" s="152">
        <v>48</v>
      </c>
      <c r="C323" s="153" t="s">
        <v>89</v>
      </c>
      <c r="D323" s="154">
        <f t="shared" ref="D323:K323" si="239">RANK(D255,D$208:D$270)</f>
        <v>43</v>
      </c>
      <c r="E323" s="155">
        <f t="shared" si="239"/>
        <v>46</v>
      </c>
      <c r="F323" s="155">
        <f t="shared" si="239"/>
        <v>24</v>
      </c>
      <c r="G323" s="155">
        <f t="shared" si="239"/>
        <v>62</v>
      </c>
      <c r="H323" s="155">
        <f t="shared" si="239"/>
        <v>61</v>
      </c>
      <c r="I323" s="155">
        <f t="shared" si="239"/>
        <v>15</v>
      </c>
      <c r="J323" s="156">
        <f t="shared" si="239"/>
        <v>16</v>
      </c>
      <c r="K323" s="157">
        <f t="shared" si="239"/>
        <v>1</v>
      </c>
      <c r="L323" s="158"/>
      <c r="M323" s="1"/>
    </row>
    <row r="324" spans="2:13" x14ac:dyDescent="0.15">
      <c r="B324" s="152">
        <v>49</v>
      </c>
      <c r="C324" s="153" t="s">
        <v>90</v>
      </c>
      <c r="D324" s="154">
        <f t="shared" ref="D324:K324" si="240">RANK(D256,D$208:D$270)</f>
        <v>41</v>
      </c>
      <c r="E324" s="155">
        <f t="shared" si="240"/>
        <v>30</v>
      </c>
      <c r="F324" s="155">
        <f t="shared" si="240"/>
        <v>12</v>
      </c>
      <c r="G324" s="155">
        <f t="shared" si="240"/>
        <v>57</v>
      </c>
      <c r="H324" s="155">
        <f t="shared" si="240"/>
        <v>24</v>
      </c>
      <c r="I324" s="155">
        <f t="shared" si="240"/>
        <v>33</v>
      </c>
      <c r="J324" s="156">
        <f t="shared" si="240"/>
        <v>10</v>
      </c>
      <c r="K324" s="157">
        <f t="shared" si="240"/>
        <v>29</v>
      </c>
      <c r="L324" s="158"/>
      <c r="M324" s="1"/>
    </row>
    <row r="325" spans="2:13" x14ac:dyDescent="0.15">
      <c r="B325" s="152">
        <v>50</v>
      </c>
      <c r="C325" s="153" t="s">
        <v>91</v>
      </c>
      <c r="D325" s="154">
        <f t="shared" ref="D325:K325" si="241">RANK(D257,D$208:D$270)</f>
        <v>49</v>
      </c>
      <c r="E325" s="155">
        <f t="shared" si="241"/>
        <v>40</v>
      </c>
      <c r="F325" s="155">
        <f t="shared" si="241"/>
        <v>10</v>
      </c>
      <c r="G325" s="155">
        <f t="shared" si="241"/>
        <v>56</v>
      </c>
      <c r="H325" s="155">
        <f t="shared" si="241"/>
        <v>44</v>
      </c>
      <c r="I325" s="155">
        <f t="shared" si="241"/>
        <v>23</v>
      </c>
      <c r="J325" s="156">
        <f t="shared" si="241"/>
        <v>4</v>
      </c>
      <c r="K325" s="157">
        <f t="shared" si="241"/>
        <v>41</v>
      </c>
      <c r="L325" s="158"/>
      <c r="M325" s="1"/>
    </row>
    <row r="326" spans="2:13" x14ac:dyDescent="0.15">
      <c r="B326" s="152">
        <v>51</v>
      </c>
      <c r="C326" s="153" t="s">
        <v>92</v>
      </c>
      <c r="D326" s="154">
        <f t="shared" ref="D326:K326" si="242">RANK(D258,D$208:D$270)</f>
        <v>61</v>
      </c>
      <c r="E326" s="155">
        <f t="shared" si="242"/>
        <v>56</v>
      </c>
      <c r="F326" s="155">
        <f t="shared" si="242"/>
        <v>5</v>
      </c>
      <c r="G326" s="155">
        <f t="shared" si="242"/>
        <v>60</v>
      </c>
      <c r="H326" s="155">
        <f t="shared" si="242"/>
        <v>51</v>
      </c>
      <c r="I326" s="155">
        <f t="shared" si="242"/>
        <v>4</v>
      </c>
      <c r="J326" s="156">
        <f t="shared" si="242"/>
        <v>28</v>
      </c>
      <c r="K326" s="157">
        <f t="shared" si="242"/>
        <v>50</v>
      </c>
      <c r="L326" s="158"/>
      <c r="M326" s="1"/>
    </row>
    <row r="327" spans="2:13" x14ac:dyDescent="0.15">
      <c r="B327" s="152">
        <v>52</v>
      </c>
      <c r="C327" s="153" t="s">
        <v>93</v>
      </c>
      <c r="D327" s="154">
        <f t="shared" ref="D327:K327" si="243">RANK(D259,D$208:D$270)</f>
        <v>55</v>
      </c>
      <c r="E327" s="155">
        <f t="shared" si="243"/>
        <v>55</v>
      </c>
      <c r="F327" s="155">
        <f t="shared" si="243"/>
        <v>7</v>
      </c>
      <c r="G327" s="155">
        <f t="shared" si="243"/>
        <v>51</v>
      </c>
      <c r="H327" s="155">
        <f t="shared" si="243"/>
        <v>26</v>
      </c>
      <c r="I327" s="155">
        <f t="shared" si="243"/>
        <v>28</v>
      </c>
      <c r="J327" s="156">
        <f t="shared" si="243"/>
        <v>21</v>
      </c>
      <c r="K327" s="157">
        <f t="shared" si="243"/>
        <v>30</v>
      </c>
      <c r="L327" s="158"/>
      <c r="M327" s="1"/>
    </row>
    <row r="328" spans="2:13" x14ac:dyDescent="0.15">
      <c r="B328" s="152">
        <v>53</v>
      </c>
      <c r="C328" s="153" t="s">
        <v>94</v>
      </c>
      <c r="D328" s="154">
        <f t="shared" ref="D328:K328" si="244">RANK(D260,D$208:D$270)</f>
        <v>59</v>
      </c>
      <c r="E328" s="155">
        <f t="shared" si="244"/>
        <v>50</v>
      </c>
      <c r="F328" s="155">
        <f t="shared" si="244"/>
        <v>3</v>
      </c>
      <c r="G328" s="155">
        <f t="shared" si="244"/>
        <v>50</v>
      </c>
      <c r="H328" s="155">
        <f t="shared" si="244"/>
        <v>20</v>
      </c>
      <c r="I328" s="155">
        <f t="shared" si="244"/>
        <v>53</v>
      </c>
      <c r="J328" s="156">
        <f t="shared" si="244"/>
        <v>30</v>
      </c>
      <c r="K328" s="157">
        <f t="shared" si="244"/>
        <v>53</v>
      </c>
      <c r="L328" s="158"/>
      <c r="M328" s="1"/>
    </row>
    <row r="329" spans="2:13" x14ac:dyDescent="0.15">
      <c r="B329" s="152">
        <v>54</v>
      </c>
      <c r="C329" s="153" t="s">
        <v>95</v>
      </c>
      <c r="D329" s="154">
        <f t="shared" ref="D329:K329" si="245">RANK(D261,D$208:D$270)</f>
        <v>60</v>
      </c>
      <c r="E329" s="155">
        <f t="shared" si="245"/>
        <v>57</v>
      </c>
      <c r="F329" s="155">
        <f t="shared" si="245"/>
        <v>4</v>
      </c>
      <c r="G329" s="155">
        <f t="shared" si="245"/>
        <v>49</v>
      </c>
      <c r="H329" s="155">
        <f t="shared" si="245"/>
        <v>14</v>
      </c>
      <c r="I329" s="155">
        <f t="shared" si="245"/>
        <v>31</v>
      </c>
      <c r="J329" s="156">
        <f t="shared" si="245"/>
        <v>34</v>
      </c>
      <c r="K329" s="157">
        <f t="shared" si="245"/>
        <v>62</v>
      </c>
      <c r="L329" s="158"/>
      <c r="M329" s="1"/>
    </row>
    <row r="330" spans="2:13" x14ac:dyDescent="0.15">
      <c r="B330" s="152">
        <v>55</v>
      </c>
      <c r="C330" s="153" t="s">
        <v>96</v>
      </c>
      <c r="D330" s="154">
        <f t="shared" ref="D330:K330" si="246">RANK(D262,D$208:D$270)</f>
        <v>62</v>
      </c>
      <c r="E330" s="155">
        <f t="shared" si="246"/>
        <v>62</v>
      </c>
      <c r="F330" s="155">
        <f t="shared" si="246"/>
        <v>2</v>
      </c>
      <c r="G330" s="155">
        <f t="shared" si="246"/>
        <v>58</v>
      </c>
      <c r="H330" s="155">
        <f t="shared" si="246"/>
        <v>50</v>
      </c>
      <c r="I330" s="155">
        <f t="shared" si="246"/>
        <v>5</v>
      </c>
      <c r="J330" s="156">
        <f t="shared" si="246"/>
        <v>50</v>
      </c>
      <c r="K330" s="157">
        <f t="shared" si="246"/>
        <v>37</v>
      </c>
      <c r="L330" s="158"/>
      <c r="M330" s="1"/>
    </row>
    <row r="331" spans="2:13" x14ac:dyDescent="0.15">
      <c r="B331" s="152">
        <v>56</v>
      </c>
      <c r="C331" s="153" t="s">
        <v>97</v>
      </c>
      <c r="D331" s="154">
        <f t="shared" ref="D331:K331" si="247">RANK(D263,D$208:D$270)</f>
        <v>63</v>
      </c>
      <c r="E331" s="155">
        <f t="shared" si="247"/>
        <v>63</v>
      </c>
      <c r="F331" s="155">
        <f t="shared" si="247"/>
        <v>1</v>
      </c>
      <c r="G331" s="155">
        <f t="shared" si="247"/>
        <v>63</v>
      </c>
      <c r="H331" s="155">
        <f t="shared" si="247"/>
        <v>59</v>
      </c>
      <c r="I331" s="155">
        <f t="shared" si="247"/>
        <v>63</v>
      </c>
      <c r="J331" s="156">
        <f t="shared" si="247"/>
        <v>46</v>
      </c>
      <c r="K331" s="157">
        <f t="shared" si="247"/>
        <v>43</v>
      </c>
      <c r="L331" s="158"/>
      <c r="M331" s="1"/>
    </row>
    <row r="332" spans="2:13" x14ac:dyDescent="0.15">
      <c r="B332" s="152">
        <v>57</v>
      </c>
      <c r="C332" s="153" t="s">
        <v>98</v>
      </c>
      <c r="D332" s="154">
        <f t="shared" ref="D332:K332" si="248">RANK(D264,D$208:D$270)</f>
        <v>52</v>
      </c>
      <c r="E332" s="155">
        <f t="shared" si="248"/>
        <v>60</v>
      </c>
      <c r="F332" s="155">
        <f t="shared" si="248"/>
        <v>15</v>
      </c>
      <c r="G332" s="155">
        <f t="shared" si="248"/>
        <v>53</v>
      </c>
      <c r="H332" s="155">
        <f t="shared" si="248"/>
        <v>2</v>
      </c>
      <c r="I332" s="155">
        <f t="shared" si="248"/>
        <v>36</v>
      </c>
      <c r="J332" s="156">
        <f t="shared" si="248"/>
        <v>1</v>
      </c>
      <c r="K332" s="157">
        <f t="shared" si="248"/>
        <v>21</v>
      </c>
      <c r="L332" s="158"/>
      <c r="M332" s="1"/>
    </row>
    <row r="333" spans="2:13" x14ac:dyDescent="0.15">
      <c r="B333" s="152">
        <v>58</v>
      </c>
      <c r="C333" s="153" t="s">
        <v>99</v>
      </c>
      <c r="D333" s="154">
        <f t="shared" ref="D333:K333" si="249">RANK(D265,D$208:D$270)</f>
        <v>58</v>
      </c>
      <c r="E333" s="155">
        <f t="shared" si="249"/>
        <v>59</v>
      </c>
      <c r="F333" s="155">
        <f t="shared" si="249"/>
        <v>6</v>
      </c>
      <c r="G333" s="155">
        <f t="shared" si="249"/>
        <v>61</v>
      </c>
      <c r="H333" s="155">
        <f t="shared" si="249"/>
        <v>5</v>
      </c>
      <c r="I333" s="155">
        <f t="shared" si="249"/>
        <v>19</v>
      </c>
      <c r="J333" s="156">
        <f t="shared" si="249"/>
        <v>52</v>
      </c>
      <c r="K333" s="157">
        <f t="shared" si="249"/>
        <v>27</v>
      </c>
      <c r="L333" s="158"/>
      <c r="M333" s="1"/>
    </row>
    <row r="334" spans="2:13" x14ac:dyDescent="0.15">
      <c r="B334" s="152">
        <v>59</v>
      </c>
      <c r="C334" s="153" t="s">
        <v>100</v>
      </c>
      <c r="D334" s="154">
        <f t="shared" ref="D334:K334" si="250">RANK(D266,D$208:D$270)</f>
        <v>45</v>
      </c>
      <c r="E334" s="155">
        <f t="shared" si="250"/>
        <v>26</v>
      </c>
      <c r="F334" s="155">
        <f t="shared" si="250"/>
        <v>27</v>
      </c>
      <c r="G334" s="155">
        <f t="shared" si="250"/>
        <v>44</v>
      </c>
      <c r="H334" s="155">
        <f t="shared" si="250"/>
        <v>4</v>
      </c>
      <c r="I334" s="155">
        <f t="shared" si="250"/>
        <v>49</v>
      </c>
      <c r="J334" s="156">
        <f t="shared" si="250"/>
        <v>40</v>
      </c>
      <c r="K334" s="157">
        <f t="shared" si="250"/>
        <v>4</v>
      </c>
      <c r="L334" s="158"/>
      <c r="M334" s="1"/>
    </row>
    <row r="335" spans="2:13" x14ac:dyDescent="0.15">
      <c r="B335" s="152">
        <v>60</v>
      </c>
      <c r="C335" s="153" t="s">
        <v>101</v>
      </c>
      <c r="D335" s="154">
        <f t="shared" ref="D335:K335" si="251">RANK(D267,D$208:D$270)</f>
        <v>25</v>
      </c>
      <c r="E335" s="155">
        <f t="shared" si="251"/>
        <v>28</v>
      </c>
      <c r="F335" s="155">
        <f t="shared" si="251"/>
        <v>33</v>
      </c>
      <c r="G335" s="155">
        <f t="shared" si="251"/>
        <v>48</v>
      </c>
      <c r="H335" s="155">
        <f t="shared" si="251"/>
        <v>6</v>
      </c>
      <c r="I335" s="155">
        <f t="shared" si="251"/>
        <v>48</v>
      </c>
      <c r="J335" s="156">
        <f t="shared" si="251"/>
        <v>42</v>
      </c>
      <c r="K335" s="157">
        <f t="shared" si="251"/>
        <v>25</v>
      </c>
      <c r="L335" s="158"/>
      <c r="M335" s="1"/>
    </row>
    <row r="336" spans="2:13" x14ac:dyDescent="0.15">
      <c r="B336" s="152">
        <v>61</v>
      </c>
      <c r="C336" s="153" t="s">
        <v>102</v>
      </c>
      <c r="D336" s="154">
        <f t="shared" ref="D336:K336" si="252">RANK(D268,D$208:D$270)</f>
        <v>46</v>
      </c>
      <c r="E336" s="155">
        <f t="shared" si="252"/>
        <v>33</v>
      </c>
      <c r="F336" s="155">
        <f t="shared" si="252"/>
        <v>14</v>
      </c>
      <c r="G336" s="155">
        <f t="shared" si="252"/>
        <v>45</v>
      </c>
      <c r="H336" s="155">
        <f t="shared" si="252"/>
        <v>22</v>
      </c>
      <c r="I336" s="155">
        <f t="shared" si="252"/>
        <v>51</v>
      </c>
      <c r="J336" s="156">
        <f t="shared" si="252"/>
        <v>17</v>
      </c>
      <c r="K336" s="157">
        <f t="shared" si="252"/>
        <v>20</v>
      </c>
      <c r="L336" s="158"/>
      <c r="M336" s="1"/>
    </row>
    <row r="337" spans="2:13" x14ac:dyDescent="0.15">
      <c r="B337" s="152">
        <v>62</v>
      </c>
      <c r="C337" s="153" t="s">
        <v>103</v>
      </c>
      <c r="D337" s="154">
        <f t="shared" ref="D337:K337" si="253">RANK(D269,D$208:D$270)</f>
        <v>34</v>
      </c>
      <c r="E337" s="155">
        <f t="shared" si="253"/>
        <v>6</v>
      </c>
      <c r="F337" s="155">
        <f t="shared" si="253"/>
        <v>23</v>
      </c>
      <c r="G337" s="155">
        <f t="shared" si="253"/>
        <v>52</v>
      </c>
      <c r="H337" s="155">
        <f t="shared" si="253"/>
        <v>8</v>
      </c>
      <c r="I337" s="155">
        <f t="shared" si="253"/>
        <v>35</v>
      </c>
      <c r="J337" s="156">
        <f t="shared" si="253"/>
        <v>12</v>
      </c>
      <c r="K337" s="157">
        <f t="shared" si="253"/>
        <v>12</v>
      </c>
      <c r="L337" s="158"/>
      <c r="M337" s="1"/>
    </row>
    <row r="338" spans="2:13" ht="12.75" thickBot="1" x14ac:dyDescent="0.2">
      <c r="B338" s="199">
        <v>63</v>
      </c>
      <c r="C338" s="200" t="s">
        <v>104</v>
      </c>
      <c r="D338" s="201">
        <f t="shared" ref="D338:K338" si="254">RANK(D270,D$208:D$270)</f>
        <v>47</v>
      </c>
      <c r="E338" s="202">
        <f t="shared" si="254"/>
        <v>9</v>
      </c>
      <c r="F338" s="202">
        <f t="shared" si="254"/>
        <v>13</v>
      </c>
      <c r="G338" s="202">
        <f t="shared" si="254"/>
        <v>43</v>
      </c>
      <c r="H338" s="202">
        <f t="shared" si="254"/>
        <v>17</v>
      </c>
      <c r="I338" s="202">
        <f t="shared" si="254"/>
        <v>46</v>
      </c>
      <c r="J338" s="203">
        <f t="shared" si="254"/>
        <v>5</v>
      </c>
      <c r="K338" s="204">
        <f t="shared" si="254"/>
        <v>35</v>
      </c>
      <c r="L338" s="205"/>
      <c r="M338" s="1"/>
    </row>
    <row r="339" spans="2:13" ht="12.75" thickTop="1" x14ac:dyDescent="0.15">
      <c r="B339" s="206"/>
      <c r="C339" s="207" t="s">
        <v>105</v>
      </c>
      <c r="D339" s="208"/>
      <c r="E339" s="209"/>
      <c r="F339" s="209"/>
      <c r="G339" s="209"/>
      <c r="H339" s="209"/>
      <c r="I339" s="209"/>
      <c r="J339" s="210"/>
      <c r="K339" s="211"/>
      <c r="L339" s="212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339"/>
  <sheetViews>
    <sheetView topLeftCell="A70" zoomScaleNormal="100" workbookViewId="0">
      <selection activeCell="U13" sqref="U13"/>
    </sheetView>
  </sheetViews>
  <sheetFormatPr defaultRowHeight="12" x14ac:dyDescent="0.15"/>
  <cols>
    <col min="1" max="1" width="1.625" style="1" customWidth="1"/>
    <col min="2" max="2" width="3.25" style="3" customWidth="1"/>
    <col min="3" max="3" width="9.25" style="1" customWidth="1"/>
    <col min="4" max="4" width="11.5" style="1" customWidth="1"/>
    <col min="5" max="9" width="10.125" style="1" customWidth="1"/>
    <col min="10" max="10" width="9.125" style="22" customWidth="1"/>
    <col min="11" max="11" width="10.125" style="1" customWidth="1"/>
    <col min="12" max="12" width="11.5" style="1" customWidth="1"/>
    <col min="13" max="13" width="8.375" style="2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121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225182240</v>
      </c>
      <c r="E4" s="50">
        <v>12823075</v>
      </c>
      <c r="F4" s="50">
        <v>6593509</v>
      </c>
      <c r="G4" s="50">
        <v>74908657</v>
      </c>
      <c r="H4" s="50">
        <v>16470255</v>
      </c>
      <c r="I4" s="50">
        <v>55227239</v>
      </c>
      <c r="J4" s="51">
        <v>18639339</v>
      </c>
      <c r="K4" s="52">
        <f>+L4-SUM(D4:I4)</f>
        <v>73053949</v>
      </c>
      <c r="L4" s="53">
        <v>464258924</v>
      </c>
      <c r="M4" s="54">
        <v>1260879</v>
      </c>
    </row>
    <row r="5" spans="2:13" x14ac:dyDescent="0.15">
      <c r="B5" s="5" t="s">
        <v>6</v>
      </c>
      <c r="C5" s="29" t="s">
        <v>7</v>
      </c>
      <c r="D5" s="26">
        <v>56083269</v>
      </c>
      <c r="E5" s="6">
        <v>3533534</v>
      </c>
      <c r="F5" s="6">
        <v>2062557</v>
      </c>
      <c r="G5" s="6">
        <v>17275183</v>
      </c>
      <c r="H5" s="6">
        <v>5559137</v>
      </c>
      <c r="I5" s="6">
        <v>14960800</v>
      </c>
      <c r="J5" s="23">
        <v>3739300</v>
      </c>
      <c r="K5" s="13">
        <f t="shared" ref="K5:K67" si="0">+L5-SUM(D5:I5)</f>
        <v>14857027</v>
      </c>
      <c r="L5" s="19">
        <v>114331507</v>
      </c>
      <c r="M5" s="16">
        <v>349378</v>
      </c>
    </row>
    <row r="6" spans="2:13" x14ac:dyDescent="0.15">
      <c r="B6" s="5" t="s">
        <v>8</v>
      </c>
      <c r="C6" s="29" t="s">
        <v>9</v>
      </c>
      <c r="D6" s="26">
        <v>30522850</v>
      </c>
      <c r="E6" s="6">
        <v>2207428</v>
      </c>
      <c r="F6" s="6">
        <v>6397341</v>
      </c>
      <c r="G6" s="6">
        <v>9500677</v>
      </c>
      <c r="H6" s="6">
        <v>3938149</v>
      </c>
      <c r="I6" s="6">
        <v>3476800</v>
      </c>
      <c r="J6" s="23">
        <v>1000000</v>
      </c>
      <c r="K6" s="13">
        <f t="shared" si="0"/>
        <v>11416416</v>
      </c>
      <c r="L6" s="19">
        <v>67459661</v>
      </c>
      <c r="M6" s="16">
        <v>201627</v>
      </c>
    </row>
    <row r="7" spans="2:13" x14ac:dyDescent="0.15">
      <c r="B7" s="5" t="s">
        <v>10</v>
      </c>
      <c r="C7" s="29" t="s">
        <v>11</v>
      </c>
      <c r="D7" s="26">
        <v>91340115</v>
      </c>
      <c r="E7" s="6">
        <v>5398442</v>
      </c>
      <c r="F7" s="6">
        <v>5423313</v>
      </c>
      <c r="G7" s="6">
        <v>34916149</v>
      </c>
      <c r="H7" s="6">
        <v>9689504</v>
      </c>
      <c r="I7" s="6">
        <v>15673190</v>
      </c>
      <c r="J7" s="23">
        <v>6570690</v>
      </c>
      <c r="K7" s="13">
        <f t="shared" si="0"/>
        <v>31619078</v>
      </c>
      <c r="L7" s="19">
        <v>194059791</v>
      </c>
      <c r="M7" s="16">
        <v>589205</v>
      </c>
    </row>
    <row r="8" spans="2:13" x14ac:dyDescent="0.15">
      <c r="B8" s="5" t="s">
        <v>12</v>
      </c>
      <c r="C8" s="29" t="s">
        <v>13</v>
      </c>
      <c r="D8" s="26">
        <v>10387605</v>
      </c>
      <c r="E8" s="6">
        <v>888047</v>
      </c>
      <c r="F8" s="6">
        <v>4638269</v>
      </c>
      <c r="G8" s="6">
        <v>3446025</v>
      </c>
      <c r="H8" s="6">
        <v>1540629</v>
      </c>
      <c r="I8" s="6">
        <v>3997146</v>
      </c>
      <c r="J8" s="23">
        <v>1525346</v>
      </c>
      <c r="K8" s="13">
        <f t="shared" si="0"/>
        <v>3665374</v>
      </c>
      <c r="L8" s="19">
        <v>28563095</v>
      </c>
      <c r="M8" s="16">
        <v>84363</v>
      </c>
    </row>
    <row r="9" spans="2:13" x14ac:dyDescent="0.15">
      <c r="B9" s="5" t="s">
        <v>14</v>
      </c>
      <c r="C9" s="29" t="s">
        <v>15</v>
      </c>
      <c r="D9" s="26">
        <v>8832408</v>
      </c>
      <c r="E9" s="6">
        <v>712130</v>
      </c>
      <c r="F9" s="6">
        <v>7651554</v>
      </c>
      <c r="G9" s="6">
        <v>3344091</v>
      </c>
      <c r="H9" s="6">
        <v>2100296</v>
      </c>
      <c r="I9" s="6">
        <v>3155579</v>
      </c>
      <c r="J9" s="23">
        <v>1326479</v>
      </c>
      <c r="K9" s="13">
        <f t="shared" si="0"/>
        <v>4347970</v>
      </c>
      <c r="L9" s="19">
        <v>30144028</v>
      </c>
      <c r="M9" s="16">
        <v>66073</v>
      </c>
    </row>
    <row r="10" spans="2:13" x14ac:dyDescent="0.15">
      <c r="B10" s="5" t="s">
        <v>16</v>
      </c>
      <c r="C10" s="29" t="s">
        <v>17</v>
      </c>
      <c r="D10" s="26">
        <v>51431945</v>
      </c>
      <c r="E10" s="6">
        <v>3237060</v>
      </c>
      <c r="F10" s="6">
        <v>1796729</v>
      </c>
      <c r="G10" s="6">
        <v>15362226</v>
      </c>
      <c r="H10" s="6">
        <v>5409706</v>
      </c>
      <c r="I10" s="6">
        <v>5371700</v>
      </c>
      <c r="J10" s="23">
        <v>3670000</v>
      </c>
      <c r="K10" s="13">
        <f t="shared" si="0"/>
        <v>18788022</v>
      </c>
      <c r="L10" s="19">
        <v>101397388</v>
      </c>
      <c r="M10" s="16">
        <v>343083</v>
      </c>
    </row>
    <row r="11" spans="2:13" x14ac:dyDescent="0.15">
      <c r="B11" s="5" t="s">
        <v>18</v>
      </c>
      <c r="C11" s="29" t="s">
        <v>19</v>
      </c>
      <c r="D11" s="26">
        <v>12240034</v>
      </c>
      <c r="E11" s="6">
        <v>807939</v>
      </c>
      <c r="F11" s="6">
        <v>3432419</v>
      </c>
      <c r="G11" s="6">
        <v>3873334</v>
      </c>
      <c r="H11" s="6">
        <v>1386714</v>
      </c>
      <c r="I11" s="6">
        <v>3422313</v>
      </c>
      <c r="J11" s="23">
        <v>1513513</v>
      </c>
      <c r="K11" s="13">
        <f t="shared" si="0"/>
        <v>3921893</v>
      </c>
      <c r="L11" s="19">
        <v>29084646</v>
      </c>
      <c r="M11" s="16">
        <v>80823</v>
      </c>
    </row>
    <row r="12" spans="2:13" x14ac:dyDescent="0.15">
      <c r="B12" s="5" t="s">
        <v>20</v>
      </c>
      <c r="C12" s="29" t="s">
        <v>21</v>
      </c>
      <c r="D12" s="26">
        <v>15271882</v>
      </c>
      <c r="E12" s="6">
        <v>1186855</v>
      </c>
      <c r="F12" s="6">
        <v>6803848</v>
      </c>
      <c r="G12" s="6">
        <v>5116290</v>
      </c>
      <c r="H12" s="6">
        <v>2275480</v>
      </c>
      <c r="I12" s="6">
        <v>2204598</v>
      </c>
      <c r="J12" s="23">
        <v>2101198</v>
      </c>
      <c r="K12" s="13">
        <f t="shared" si="0"/>
        <v>7757417</v>
      </c>
      <c r="L12" s="19">
        <v>40616370</v>
      </c>
      <c r="M12" s="16">
        <v>114963</v>
      </c>
    </row>
    <row r="13" spans="2:13" x14ac:dyDescent="0.15">
      <c r="B13" s="5" t="s">
        <v>22</v>
      </c>
      <c r="C13" s="29" t="s">
        <v>23</v>
      </c>
      <c r="D13" s="26">
        <v>11337520</v>
      </c>
      <c r="E13" s="6">
        <v>865248</v>
      </c>
      <c r="F13" s="6">
        <v>4337274</v>
      </c>
      <c r="G13" s="6">
        <v>4881002</v>
      </c>
      <c r="H13" s="6">
        <v>2985358</v>
      </c>
      <c r="I13" s="6">
        <v>6030361</v>
      </c>
      <c r="J13" s="23">
        <v>1387061</v>
      </c>
      <c r="K13" s="13">
        <f t="shared" si="0"/>
        <v>4422403</v>
      </c>
      <c r="L13" s="19">
        <v>34859166</v>
      </c>
      <c r="M13" s="16">
        <v>79464</v>
      </c>
    </row>
    <row r="14" spans="2:13" x14ac:dyDescent="0.15">
      <c r="B14" s="5" t="s">
        <v>24</v>
      </c>
      <c r="C14" s="29" t="s">
        <v>25</v>
      </c>
      <c r="D14" s="26">
        <v>12528784</v>
      </c>
      <c r="E14" s="6">
        <v>934796</v>
      </c>
      <c r="F14" s="6">
        <v>2131966</v>
      </c>
      <c r="G14" s="6">
        <v>3977476</v>
      </c>
      <c r="H14" s="6">
        <v>2085818</v>
      </c>
      <c r="I14" s="6">
        <v>2398812</v>
      </c>
      <c r="J14" s="23">
        <v>1475612</v>
      </c>
      <c r="K14" s="13">
        <f t="shared" si="0"/>
        <v>7075231</v>
      </c>
      <c r="L14" s="19">
        <v>31132883</v>
      </c>
      <c r="M14" s="16">
        <v>89402</v>
      </c>
    </row>
    <row r="15" spans="2:13" x14ac:dyDescent="0.15">
      <c r="B15" s="5" t="s">
        <v>26</v>
      </c>
      <c r="C15" s="29" t="s">
        <v>27</v>
      </c>
      <c r="D15" s="26">
        <v>28337822</v>
      </c>
      <c r="E15" s="6">
        <v>2114777</v>
      </c>
      <c r="F15" s="6">
        <v>8310992</v>
      </c>
      <c r="G15" s="6">
        <v>10820545</v>
      </c>
      <c r="H15" s="6">
        <v>4128229</v>
      </c>
      <c r="I15" s="6">
        <v>7679800</v>
      </c>
      <c r="J15" s="23">
        <v>3767700</v>
      </c>
      <c r="K15" s="13">
        <f t="shared" si="0"/>
        <v>8555637</v>
      </c>
      <c r="L15" s="19">
        <v>69947802</v>
      </c>
      <c r="M15" s="16">
        <v>237723</v>
      </c>
    </row>
    <row r="16" spans="2:13" x14ac:dyDescent="0.15">
      <c r="B16" s="5" t="s">
        <v>28</v>
      </c>
      <c r="C16" s="29" t="s">
        <v>29</v>
      </c>
      <c r="D16" s="26">
        <v>21809524</v>
      </c>
      <c r="E16" s="6">
        <v>1628552</v>
      </c>
      <c r="F16" s="6">
        <v>2235764</v>
      </c>
      <c r="G16" s="6">
        <v>6540957</v>
      </c>
      <c r="H16" s="6">
        <v>2537678</v>
      </c>
      <c r="I16" s="6">
        <v>3606289</v>
      </c>
      <c r="J16" s="23">
        <v>2519789</v>
      </c>
      <c r="K16" s="13">
        <f t="shared" si="0"/>
        <v>9640606</v>
      </c>
      <c r="L16" s="19">
        <v>47999370</v>
      </c>
      <c r="M16" s="16">
        <v>154288</v>
      </c>
    </row>
    <row r="17" spans="2:13" x14ac:dyDescent="0.15">
      <c r="B17" s="5" t="s">
        <v>30</v>
      </c>
      <c r="C17" s="29" t="s">
        <v>31</v>
      </c>
      <c r="D17" s="26">
        <v>7728847</v>
      </c>
      <c r="E17" s="6">
        <v>586241</v>
      </c>
      <c r="F17" s="6">
        <v>2061727</v>
      </c>
      <c r="G17" s="6">
        <v>2315996</v>
      </c>
      <c r="H17" s="6">
        <v>1013830</v>
      </c>
      <c r="I17" s="6">
        <v>2012429</v>
      </c>
      <c r="J17" s="23">
        <v>962229</v>
      </c>
      <c r="K17" s="13">
        <f t="shared" si="0"/>
        <v>3527773</v>
      </c>
      <c r="L17" s="19">
        <v>19246843</v>
      </c>
      <c r="M17" s="16">
        <v>55886</v>
      </c>
    </row>
    <row r="18" spans="2:13" x14ac:dyDescent="0.15">
      <c r="B18" s="69" t="s">
        <v>32</v>
      </c>
      <c r="C18" s="70" t="s">
        <v>33</v>
      </c>
      <c r="D18" s="71">
        <v>14641898</v>
      </c>
      <c r="E18" s="72">
        <v>1083331</v>
      </c>
      <c r="F18" s="72">
        <v>6069171</v>
      </c>
      <c r="G18" s="72">
        <v>4436714</v>
      </c>
      <c r="H18" s="72">
        <v>2010918</v>
      </c>
      <c r="I18" s="72">
        <v>7973759</v>
      </c>
      <c r="J18" s="73">
        <v>2131259</v>
      </c>
      <c r="K18" s="74">
        <f t="shared" si="0"/>
        <v>5362252</v>
      </c>
      <c r="L18" s="75">
        <v>41578043</v>
      </c>
      <c r="M18" s="76">
        <v>119301</v>
      </c>
    </row>
    <row r="19" spans="2:13" x14ac:dyDescent="0.15">
      <c r="B19" s="5" t="s">
        <v>34</v>
      </c>
      <c r="C19" s="29" t="s">
        <v>35</v>
      </c>
      <c r="D19" s="26">
        <v>18737536</v>
      </c>
      <c r="E19" s="6">
        <v>1489953</v>
      </c>
      <c r="F19" s="6">
        <v>8229012</v>
      </c>
      <c r="G19" s="6">
        <v>6721515</v>
      </c>
      <c r="H19" s="6">
        <v>6494073</v>
      </c>
      <c r="I19" s="6">
        <v>5322600</v>
      </c>
      <c r="J19" s="23">
        <v>2000000</v>
      </c>
      <c r="K19" s="13">
        <f t="shared" si="0"/>
        <v>11982309</v>
      </c>
      <c r="L19" s="19">
        <v>58976998</v>
      </c>
      <c r="M19" s="16">
        <v>145695</v>
      </c>
    </row>
    <row r="20" spans="2:13" x14ac:dyDescent="0.15">
      <c r="B20" s="69" t="s">
        <v>36</v>
      </c>
      <c r="C20" s="70" t="s">
        <v>37</v>
      </c>
      <c r="D20" s="71">
        <v>30514946</v>
      </c>
      <c r="E20" s="72">
        <v>2097224</v>
      </c>
      <c r="F20" s="72">
        <v>2842606</v>
      </c>
      <c r="G20" s="72">
        <v>8818928</v>
      </c>
      <c r="H20" s="72">
        <v>3625577</v>
      </c>
      <c r="I20" s="72">
        <v>5208800</v>
      </c>
      <c r="J20" s="73">
        <v>3141200</v>
      </c>
      <c r="K20" s="74">
        <f t="shared" si="0"/>
        <v>6466452</v>
      </c>
      <c r="L20" s="75">
        <v>59574533</v>
      </c>
      <c r="M20" s="76">
        <v>227897</v>
      </c>
    </row>
    <row r="21" spans="2:13" x14ac:dyDescent="0.15">
      <c r="B21" s="5" t="s">
        <v>38</v>
      </c>
      <c r="C21" s="29" t="s">
        <v>39</v>
      </c>
      <c r="D21" s="26">
        <v>35499930</v>
      </c>
      <c r="E21" s="6">
        <v>2240626</v>
      </c>
      <c r="F21" s="6">
        <v>3404051</v>
      </c>
      <c r="G21" s="6">
        <v>10997655</v>
      </c>
      <c r="H21" s="6">
        <v>3538200</v>
      </c>
      <c r="I21" s="6">
        <v>5016700</v>
      </c>
      <c r="J21" s="23">
        <v>3665100</v>
      </c>
      <c r="K21" s="13">
        <f t="shared" si="0"/>
        <v>9753830</v>
      </c>
      <c r="L21" s="19">
        <v>70450992</v>
      </c>
      <c r="M21" s="16">
        <v>245389</v>
      </c>
    </row>
    <row r="22" spans="2:13" x14ac:dyDescent="0.15">
      <c r="B22" s="5" t="s">
        <v>40</v>
      </c>
      <c r="C22" s="29" t="s">
        <v>41</v>
      </c>
      <c r="D22" s="26">
        <v>46748490</v>
      </c>
      <c r="E22" s="6">
        <v>3098321</v>
      </c>
      <c r="F22" s="6">
        <v>3520678</v>
      </c>
      <c r="G22" s="6">
        <v>13779589</v>
      </c>
      <c r="H22" s="6">
        <v>5254197</v>
      </c>
      <c r="I22" s="6">
        <v>8428700</v>
      </c>
      <c r="J22" s="23">
        <v>4350500</v>
      </c>
      <c r="K22" s="13">
        <f t="shared" si="0"/>
        <v>14327315</v>
      </c>
      <c r="L22" s="19">
        <v>95157290</v>
      </c>
      <c r="M22" s="16">
        <v>333736</v>
      </c>
    </row>
    <row r="23" spans="2:13" x14ac:dyDescent="0.15">
      <c r="B23" s="5" t="s">
        <v>42</v>
      </c>
      <c r="C23" s="29" t="s">
        <v>43</v>
      </c>
      <c r="D23" s="26">
        <v>11139622</v>
      </c>
      <c r="E23" s="6">
        <v>698115</v>
      </c>
      <c r="F23" s="6">
        <v>1591241</v>
      </c>
      <c r="G23" s="6">
        <v>3877593</v>
      </c>
      <c r="H23" s="6">
        <v>1175092</v>
      </c>
      <c r="I23" s="6">
        <v>1612400</v>
      </c>
      <c r="J23" s="23">
        <v>1242900</v>
      </c>
      <c r="K23" s="13">
        <f t="shared" si="0"/>
        <v>3094188</v>
      </c>
      <c r="L23" s="19">
        <v>23188251</v>
      </c>
      <c r="M23" s="16">
        <v>72317</v>
      </c>
    </row>
    <row r="24" spans="2:13" x14ac:dyDescent="0.15">
      <c r="B24" s="5" t="s">
        <v>44</v>
      </c>
      <c r="C24" s="29" t="s">
        <v>45</v>
      </c>
      <c r="D24" s="26">
        <v>27489760</v>
      </c>
      <c r="E24" s="6">
        <v>1403776</v>
      </c>
      <c r="F24" s="6">
        <v>45258</v>
      </c>
      <c r="G24" s="6">
        <v>8065845</v>
      </c>
      <c r="H24" s="6">
        <v>2418824</v>
      </c>
      <c r="I24" s="6">
        <v>5165400</v>
      </c>
      <c r="J24" s="23">
        <v>0</v>
      </c>
      <c r="K24" s="13">
        <f t="shared" si="0"/>
        <v>9851833</v>
      </c>
      <c r="L24" s="19">
        <v>54440696</v>
      </c>
      <c r="M24" s="16">
        <v>132880</v>
      </c>
    </row>
    <row r="25" spans="2:13" x14ac:dyDescent="0.15">
      <c r="B25" s="5" t="s">
        <v>46</v>
      </c>
      <c r="C25" s="29" t="s">
        <v>47</v>
      </c>
      <c r="D25" s="26">
        <v>21194385</v>
      </c>
      <c r="E25" s="6">
        <v>1437472</v>
      </c>
      <c r="F25" s="6">
        <v>1513302</v>
      </c>
      <c r="G25" s="6">
        <v>5592689</v>
      </c>
      <c r="H25" s="6">
        <v>2205606</v>
      </c>
      <c r="I25" s="6">
        <v>2880261</v>
      </c>
      <c r="J25" s="23">
        <v>2023261</v>
      </c>
      <c r="K25" s="13">
        <f t="shared" si="0"/>
        <v>4775402</v>
      </c>
      <c r="L25" s="19">
        <v>39599117</v>
      </c>
      <c r="M25" s="16">
        <v>149952</v>
      </c>
    </row>
    <row r="26" spans="2:13" x14ac:dyDescent="0.15">
      <c r="B26" s="5" t="s">
        <v>48</v>
      </c>
      <c r="C26" s="29" t="s">
        <v>49</v>
      </c>
      <c r="D26" s="26">
        <v>20869175</v>
      </c>
      <c r="E26" s="6">
        <v>1228034</v>
      </c>
      <c r="F26" s="6">
        <v>452249</v>
      </c>
      <c r="G26" s="6">
        <v>5901686</v>
      </c>
      <c r="H26" s="6">
        <v>2185618</v>
      </c>
      <c r="I26" s="6">
        <v>1713809</v>
      </c>
      <c r="J26" s="23">
        <v>906209</v>
      </c>
      <c r="K26" s="13">
        <f t="shared" si="0"/>
        <v>5175962</v>
      </c>
      <c r="L26" s="19">
        <v>37526533</v>
      </c>
      <c r="M26" s="16">
        <v>134132</v>
      </c>
    </row>
    <row r="27" spans="2:13" x14ac:dyDescent="0.15">
      <c r="B27" s="5" t="s">
        <v>50</v>
      </c>
      <c r="C27" s="29" t="s">
        <v>51</v>
      </c>
      <c r="D27" s="26">
        <v>10617432</v>
      </c>
      <c r="E27" s="6">
        <v>596789</v>
      </c>
      <c r="F27" s="6">
        <v>1781279</v>
      </c>
      <c r="G27" s="6">
        <v>3344700</v>
      </c>
      <c r="H27" s="6">
        <v>1302730</v>
      </c>
      <c r="I27" s="6">
        <v>1931400</v>
      </c>
      <c r="J27" s="23">
        <v>1100000</v>
      </c>
      <c r="K27" s="13">
        <f t="shared" si="0"/>
        <v>3450185</v>
      </c>
      <c r="L27" s="19">
        <v>23024515</v>
      </c>
      <c r="M27" s="16">
        <v>73443</v>
      </c>
    </row>
    <row r="28" spans="2:13" x14ac:dyDescent="0.15">
      <c r="B28" s="5" t="s">
        <v>52</v>
      </c>
      <c r="C28" s="29" t="s">
        <v>53</v>
      </c>
      <c r="D28" s="26">
        <v>14113429</v>
      </c>
      <c r="E28" s="6">
        <v>757691</v>
      </c>
      <c r="F28" s="6">
        <v>193938</v>
      </c>
      <c r="G28" s="6">
        <v>3089154</v>
      </c>
      <c r="H28" s="6">
        <v>1321634</v>
      </c>
      <c r="I28" s="6">
        <v>871511</v>
      </c>
      <c r="J28" s="23">
        <v>129511</v>
      </c>
      <c r="K28" s="13">
        <f t="shared" si="0"/>
        <v>4406230</v>
      </c>
      <c r="L28" s="19">
        <v>24753587</v>
      </c>
      <c r="M28" s="16">
        <v>79992</v>
      </c>
    </row>
    <row r="29" spans="2:13" x14ac:dyDescent="0.15">
      <c r="B29" s="5" t="s">
        <v>54</v>
      </c>
      <c r="C29" s="29" t="s">
        <v>55</v>
      </c>
      <c r="D29" s="134">
        <v>23494740</v>
      </c>
      <c r="E29" s="135">
        <v>1503645</v>
      </c>
      <c r="F29" s="135">
        <v>2293815</v>
      </c>
      <c r="G29" s="135">
        <v>8787888</v>
      </c>
      <c r="H29" s="135">
        <v>3123645</v>
      </c>
      <c r="I29" s="135">
        <v>5186100</v>
      </c>
      <c r="J29" s="136">
        <v>2351300</v>
      </c>
      <c r="K29" s="137">
        <f t="shared" si="0"/>
        <v>9647831</v>
      </c>
      <c r="L29" s="143">
        <v>54037664</v>
      </c>
      <c r="M29" s="144">
        <v>163153</v>
      </c>
    </row>
    <row r="30" spans="2:13" x14ac:dyDescent="0.15">
      <c r="B30" s="69" t="s">
        <v>56</v>
      </c>
      <c r="C30" s="70" t="s">
        <v>57</v>
      </c>
      <c r="D30" s="71">
        <v>10128600</v>
      </c>
      <c r="E30" s="72">
        <v>735507</v>
      </c>
      <c r="F30" s="72">
        <v>1854586</v>
      </c>
      <c r="G30" s="72">
        <v>3268846</v>
      </c>
      <c r="H30" s="72">
        <v>1319720</v>
      </c>
      <c r="I30" s="72">
        <v>2807033</v>
      </c>
      <c r="J30" s="73">
        <v>1231033</v>
      </c>
      <c r="K30" s="74">
        <f t="shared" si="0"/>
        <v>2723993</v>
      </c>
      <c r="L30" s="75">
        <v>22838285</v>
      </c>
      <c r="M30" s="76">
        <v>75207</v>
      </c>
    </row>
    <row r="31" spans="2:13" x14ac:dyDescent="0.15">
      <c r="B31" s="5" t="s">
        <v>58</v>
      </c>
      <c r="C31" s="29" t="s">
        <v>59</v>
      </c>
      <c r="D31" s="26">
        <v>22116832</v>
      </c>
      <c r="E31" s="6">
        <v>1489290</v>
      </c>
      <c r="F31" s="6">
        <v>6150781</v>
      </c>
      <c r="G31" s="6">
        <v>6614098</v>
      </c>
      <c r="H31" s="6">
        <v>2857775</v>
      </c>
      <c r="I31" s="6">
        <v>4336247</v>
      </c>
      <c r="J31" s="23">
        <v>2636547</v>
      </c>
      <c r="K31" s="13">
        <f t="shared" si="0"/>
        <v>6213430</v>
      </c>
      <c r="L31" s="19">
        <v>49778453</v>
      </c>
      <c r="M31" s="16">
        <v>154694</v>
      </c>
    </row>
    <row r="32" spans="2:13" x14ac:dyDescent="0.15">
      <c r="B32" s="61" t="s">
        <v>60</v>
      </c>
      <c r="C32" s="62" t="s">
        <v>61</v>
      </c>
      <c r="D32" s="63">
        <v>9333012</v>
      </c>
      <c r="E32" s="64">
        <v>617904</v>
      </c>
      <c r="F32" s="64">
        <v>2035576</v>
      </c>
      <c r="G32" s="64">
        <v>2580722</v>
      </c>
      <c r="H32" s="64">
        <v>1339677</v>
      </c>
      <c r="I32" s="64">
        <v>3073400</v>
      </c>
      <c r="J32" s="65">
        <v>1110200</v>
      </c>
      <c r="K32" s="66">
        <f t="shared" si="0"/>
        <v>3082121</v>
      </c>
      <c r="L32" s="67">
        <v>22062412</v>
      </c>
      <c r="M32" s="68">
        <v>68657</v>
      </c>
    </row>
    <row r="33" spans="2:13" x14ac:dyDescent="0.15">
      <c r="B33" s="5" t="s">
        <v>62</v>
      </c>
      <c r="C33" s="29" t="s">
        <v>63</v>
      </c>
      <c r="D33" s="26">
        <v>15650585</v>
      </c>
      <c r="E33" s="6">
        <v>956329</v>
      </c>
      <c r="F33" s="6">
        <v>314086</v>
      </c>
      <c r="G33" s="6">
        <v>5449569</v>
      </c>
      <c r="H33" s="6">
        <v>1563319</v>
      </c>
      <c r="I33" s="6">
        <v>2905200</v>
      </c>
      <c r="J33" s="23">
        <v>586900</v>
      </c>
      <c r="K33" s="13">
        <f t="shared" si="0"/>
        <v>4873500</v>
      </c>
      <c r="L33" s="19">
        <v>31712588</v>
      </c>
      <c r="M33" s="16">
        <v>85572</v>
      </c>
    </row>
    <row r="34" spans="2:13" x14ac:dyDescent="0.15">
      <c r="B34" s="5" t="s">
        <v>64</v>
      </c>
      <c r="C34" s="29" t="s">
        <v>65</v>
      </c>
      <c r="D34" s="26">
        <v>14338294</v>
      </c>
      <c r="E34" s="6">
        <v>875452</v>
      </c>
      <c r="F34" s="6">
        <v>3662871</v>
      </c>
      <c r="G34" s="6">
        <v>6238053</v>
      </c>
      <c r="H34" s="6">
        <v>1899067</v>
      </c>
      <c r="I34" s="6">
        <v>3032000</v>
      </c>
      <c r="J34" s="23">
        <v>1499900</v>
      </c>
      <c r="K34" s="13">
        <f t="shared" si="0"/>
        <v>4256733</v>
      </c>
      <c r="L34" s="19">
        <v>34302470</v>
      </c>
      <c r="M34" s="16">
        <v>109164</v>
      </c>
    </row>
    <row r="35" spans="2:13" x14ac:dyDescent="0.15">
      <c r="B35" s="5" t="s">
        <v>66</v>
      </c>
      <c r="C35" s="29" t="s">
        <v>67</v>
      </c>
      <c r="D35" s="26">
        <v>20784300</v>
      </c>
      <c r="E35" s="6">
        <v>1297242</v>
      </c>
      <c r="F35" s="6">
        <v>1525774</v>
      </c>
      <c r="G35" s="6">
        <v>7440677</v>
      </c>
      <c r="H35" s="6">
        <v>2404075</v>
      </c>
      <c r="I35" s="6">
        <v>4913900</v>
      </c>
      <c r="J35" s="23">
        <v>1837800</v>
      </c>
      <c r="K35" s="13">
        <f t="shared" si="0"/>
        <v>8618438</v>
      </c>
      <c r="L35" s="19">
        <v>46984406</v>
      </c>
      <c r="M35" s="16">
        <v>136798</v>
      </c>
    </row>
    <row r="36" spans="2:13" x14ac:dyDescent="0.15">
      <c r="B36" s="77" t="s">
        <v>68</v>
      </c>
      <c r="C36" s="78" t="s">
        <v>69</v>
      </c>
      <c r="D36" s="79">
        <v>8066685</v>
      </c>
      <c r="E36" s="80">
        <v>558398</v>
      </c>
      <c r="F36" s="80">
        <v>2190723</v>
      </c>
      <c r="G36" s="80">
        <v>2412803</v>
      </c>
      <c r="H36" s="80">
        <v>992879</v>
      </c>
      <c r="I36" s="80">
        <v>1631075</v>
      </c>
      <c r="J36" s="81">
        <v>1128575</v>
      </c>
      <c r="K36" s="82">
        <f t="shared" si="0"/>
        <v>3026469</v>
      </c>
      <c r="L36" s="83">
        <v>18879032</v>
      </c>
      <c r="M36" s="84">
        <v>62773</v>
      </c>
    </row>
    <row r="37" spans="2:13" x14ac:dyDescent="0.15">
      <c r="B37" s="5" t="s">
        <v>70</v>
      </c>
      <c r="C37" s="29" t="s">
        <v>71</v>
      </c>
      <c r="D37" s="26">
        <v>13200464</v>
      </c>
      <c r="E37" s="6">
        <v>931799</v>
      </c>
      <c r="F37" s="6">
        <v>2537793</v>
      </c>
      <c r="G37" s="6">
        <v>4046854</v>
      </c>
      <c r="H37" s="6">
        <v>1549418</v>
      </c>
      <c r="I37" s="6">
        <v>2508912</v>
      </c>
      <c r="J37" s="23">
        <v>1681512</v>
      </c>
      <c r="K37" s="13">
        <f t="shared" si="0"/>
        <v>3817083</v>
      </c>
      <c r="L37" s="19">
        <v>28592323</v>
      </c>
      <c r="M37" s="16">
        <v>101219</v>
      </c>
    </row>
    <row r="38" spans="2:13" x14ac:dyDescent="0.15">
      <c r="B38" s="5" t="s">
        <v>72</v>
      </c>
      <c r="C38" s="29" t="s">
        <v>73</v>
      </c>
      <c r="D38" s="26">
        <v>6312032</v>
      </c>
      <c r="E38" s="6">
        <v>509368</v>
      </c>
      <c r="F38" s="6">
        <v>2355192</v>
      </c>
      <c r="G38" s="6">
        <v>3049229</v>
      </c>
      <c r="H38" s="6">
        <v>832757</v>
      </c>
      <c r="I38" s="6">
        <v>1750900</v>
      </c>
      <c r="J38" s="23">
        <v>989900</v>
      </c>
      <c r="K38" s="13">
        <f t="shared" si="0"/>
        <v>2900588</v>
      </c>
      <c r="L38" s="19">
        <v>17710066</v>
      </c>
      <c r="M38" s="16">
        <v>53096</v>
      </c>
    </row>
    <row r="39" spans="2:13" x14ac:dyDescent="0.15">
      <c r="B39" s="77" t="s">
        <v>74</v>
      </c>
      <c r="C39" s="78" t="s">
        <v>75</v>
      </c>
      <c r="D39" s="79">
        <v>9797271</v>
      </c>
      <c r="E39" s="80">
        <v>677071</v>
      </c>
      <c r="F39" s="80">
        <v>1531133</v>
      </c>
      <c r="G39" s="80">
        <v>2693431</v>
      </c>
      <c r="H39" s="80">
        <v>1366785</v>
      </c>
      <c r="I39" s="80">
        <v>1746360</v>
      </c>
      <c r="J39" s="81">
        <v>1088860</v>
      </c>
      <c r="K39" s="82">
        <f t="shared" si="0"/>
        <v>3537871</v>
      </c>
      <c r="L39" s="83">
        <v>21349922</v>
      </c>
      <c r="M39" s="84">
        <v>70184</v>
      </c>
    </row>
    <row r="40" spans="2:13" x14ac:dyDescent="0.15">
      <c r="B40" s="77" t="s">
        <v>76</v>
      </c>
      <c r="C40" s="78" t="s">
        <v>77</v>
      </c>
      <c r="D40" s="79">
        <v>8204878</v>
      </c>
      <c r="E40" s="80">
        <v>552070</v>
      </c>
      <c r="F40" s="80">
        <v>1349946</v>
      </c>
      <c r="G40" s="80">
        <v>2727242</v>
      </c>
      <c r="H40" s="80">
        <v>1263917</v>
      </c>
      <c r="I40" s="80">
        <v>2381634</v>
      </c>
      <c r="J40" s="81">
        <v>989734</v>
      </c>
      <c r="K40" s="82">
        <f t="shared" si="0"/>
        <v>3580689</v>
      </c>
      <c r="L40" s="83">
        <v>20060376</v>
      </c>
      <c r="M40" s="84">
        <v>57249</v>
      </c>
    </row>
    <row r="41" spans="2:13" x14ac:dyDescent="0.15">
      <c r="B41" s="5" t="s">
        <v>78</v>
      </c>
      <c r="C41" s="29" t="s">
        <v>79</v>
      </c>
      <c r="D41" s="26">
        <v>9142486</v>
      </c>
      <c r="E41" s="6">
        <v>645491</v>
      </c>
      <c r="F41" s="6">
        <v>1438628</v>
      </c>
      <c r="G41" s="6">
        <v>2740565</v>
      </c>
      <c r="H41" s="6">
        <v>1352582</v>
      </c>
      <c r="I41" s="6">
        <v>1313314</v>
      </c>
      <c r="J41" s="23">
        <v>1042614</v>
      </c>
      <c r="K41" s="13">
        <f t="shared" si="0"/>
        <v>3204907</v>
      </c>
      <c r="L41" s="19">
        <v>19837973</v>
      </c>
      <c r="M41" s="16">
        <v>69871</v>
      </c>
    </row>
    <row r="42" spans="2:13" x14ac:dyDescent="0.15">
      <c r="B42" s="5">
        <v>39</v>
      </c>
      <c r="C42" s="29" t="s">
        <v>80</v>
      </c>
      <c r="D42" s="26">
        <v>15709257</v>
      </c>
      <c r="E42" s="6">
        <v>970910</v>
      </c>
      <c r="F42" s="6">
        <v>3624141</v>
      </c>
      <c r="G42" s="6">
        <v>6462477</v>
      </c>
      <c r="H42" s="6">
        <v>2184926</v>
      </c>
      <c r="I42" s="6">
        <v>6199256</v>
      </c>
      <c r="J42" s="23">
        <v>1915656</v>
      </c>
      <c r="K42" s="13">
        <f t="shared" si="0"/>
        <v>5615410</v>
      </c>
      <c r="L42" s="19">
        <v>40766377</v>
      </c>
      <c r="M42" s="16">
        <v>111920</v>
      </c>
    </row>
    <row r="43" spans="2:13" x14ac:dyDescent="0.15">
      <c r="B43" s="7">
        <v>40</v>
      </c>
      <c r="C43" s="55" t="s">
        <v>81</v>
      </c>
      <c r="D43" s="56">
        <v>6857550</v>
      </c>
      <c r="E43" s="8">
        <v>441759</v>
      </c>
      <c r="F43" s="8">
        <v>1252344</v>
      </c>
      <c r="G43" s="8">
        <v>1700850</v>
      </c>
      <c r="H43" s="8">
        <v>739755</v>
      </c>
      <c r="I43" s="8">
        <v>1047750</v>
      </c>
      <c r="J43" s="57">
        <v>888750</v>
      </c>
      <c r="K43" s="58">
        <f t="shared" si="0"/>
        <v>1399511</v>
      </c>
      <c r="L43" s="59">
        <v>13439519</v>
      </c>
      <c r="M43" s="60">
        <v>51688</v>
      </c>
    </row>
    <row r="44" spans="2:13" x14ac:dyDescent="0.15">
      <c r="B44" s="32">
        <v>41</v>
      </c>
      <c r="C44" s="33" t="s">
        <v>82</v>
      </c>
      <c r="D44" s="34">
        <v>5568214</v>
      </c>
      <c r="E44" s="35">
        <v>418062</v>
      </c>
      <c r="F44" s="35">
        <v>864068</v>
      </c>
      <c r="G44" s="35">
        <v>1281915</v>
      </c>
      <c r="H44" s="35">
        <v>849012</v>
      </c>
      <c r="I44" s="35">
        <v>1186467</v>
      </c>
      <c r="J44" s="36">
        <v>608367</v>
      </c>
      <c r="K44" s="37">
        <f t="shared" si="0"/>
        <v>1591242</v>
      </c>
      <c r="L44" s="38">
        <v>11758980</v>
      </c>
      <c r="M44" s="39">
        <v>44088</v>
      </c>
    </row>
    <row r="45" spans="2:13" x14ac:dyDescent="0.15">
      <c r="B45" s="5">
        <v>42</v>
      </c>
      <c r="C45" s="29" t="s">
        <v>83</v>
      </c>
      <c r="D45" s="26">
        <v>7653235</v>
      </c>
      <c r="E45" s="6">
        <v>531779</v>
      </c>
      <c r="F45" s="6">
        <v>38053</v>
      </c>
      <c r="G45" s="6">
        <v>1234828</v>
      </c>
      <c r="H45" s="6">
        <v>599010</v>
      </c>
      <c r="I45" s="6">
        <v>3473600</v>
      </c>
      <c r="J45" s="23">
        <v>0</v>
      </c>
      <c r="K45" s="13">
        <f t="shared" si="0"/>
        <v>1858197</v>
      </c>
      <c r="L45" s="19">
        <v>15388702</v>
      </c>
      <c r="M45" s="16">
        <v>38233</v>
      </c>
    </row>
    <row r="46" spans="2:13" x14ac:dyDescent="0.15">
      <c r="B46" s="5">
        <v>43</v>
      </c>
      <c r="C46" s="29" t="s">
        <v>84</v>
      </c>
      <c r="D46" s="26">
        <v>3679393</v>
      </c>
      <c r="E46" s="6">
        <v>360322</v>
      </c>
      <c r="F46" s="6">
        <v>2032110</v>
      </c>
      <c r="G46" s="6">
        <v>1184750</v>
      </c>
      <c r="H46" s="6">
        <v>748271</v>
      </c>
      <c r="I46" s="6">
        <v>1100275</v>
      </c>
      <c r="J46" s="23">
        <v>601475</v>
      </c>
      <c r="K46" s="13">
        <f t="shared" si="0"/>
        <v>1318655</v>
      </c>
      <c r="L46" s="19">
        <v>10423776</v>
      </c>
      <c r="M46" s="16">
        <v>35304</v>
      </c>
    </row>
    <row r="47" spans="2:13" x14ac:dyDescent="0.15">
      <c r="B47" s="5">
        <v>44</v>
      </c>
      <c r="C47" s="29" t="s">
        <v>85</v>
      </c>
      <c r="D47" s="26">
        <v>1367396</v>
      </c>
      <c r="E47" s="6">
        <v>113712</v>
      </c>
      <c r="F47" s="6">
        <v>1147674</v>
      </c>
      <c r="G47" s="6">
        <v>386677</v>
      </c>
      <c r="H47" s="6">
        <v>240222</v>
      </c>
      <c r="I47" s="6">
        <v>276426</v>
      </c>
      <c r="J47" s="23">
        <v>227126</v>
      </c>
      <c r="K47" s="13">
        <f t="shared" si="0"/>
        <v>673443</v>
      </c>
      <c r="L47" s="19">
        <v>4205550</v>
      </c>
      <c r="M47" s="16">
        <v>12309</v>
      </c>
    </row>
    <row r="48" spans="2:13" x14ac:dyDescent="0.15">
      <c r="B48" s="5">
        <v>45</v>
      </c>
      <c r="C48" s="29" t="s">
        <v>86</v>
      </c>
      <c r="D48" s="26">
        <v>3165048</v>
      </c>
      <c r="E48" s="6">
        <v>192353</v>
      </c>
      <c r="F48" s="6">
        <v>354839</v>
      </c>
      <c r="G48" s="6">
        <v>683553</v>
      </c>
      <c r="H48" s="6">
        <v>511227</v>
      </c>
      <c r="I48" s="6">
        <v>340780</v>
      </c>
      <c r="J48" s="23">
        <v>294580</v>
      </c>
      <c r="K48" s="13">
        <f t="shared" si="0"/>
        <v>1121952</v>
      </c>
      <c r="L48" s="19">
        <v>6369752</v>
      </c>
      <c r="M48" s="16">
        <v>17748</v>
      </c>
    </row>
    <row r="49" spans="2:13" x14ac:dyDescent="0.15">
      <c r="B49" s="5">
        <v>46</v>
      </c>
      <c r="C49" s="29" t="s">
        <v>87</v>
      </c>
      <c r="D49" s="26">
        <v>2780642</v>
      </c>
      <c r="E49" s="6">
        <v>205928</v>
      </c>
      <c r="F49" s="6">
        <v>768931</v>
      </c>
      <c r="G49" s="6">
        <v>696027</v>
      </c>
      <c r="H49" s="6">
        <v>489348</v>
      </c>
      <c r="I49" s="6">
        <v>733488</v>
      </c>
      <c r="J49" s="23">
        <v>374988</v>
      </c>
      <c r="K49" s="13">
        <f t="shared" si="0"/>
        <v>1017778</v>
      </c>
      <c r="L49" s="19">
        <v>6692142</v>
      </c>
      <c r="M49" s="16">
        <v>18274</v>
      </c>
    </row>
    <row r="50" spans="2:13" x14ac:dyDescent="0.15">
      <c r="B50" s="5">
        <v>47</v>
      </c>
      <c r="C50" s="29" t="s">
        <v>88</v>
      </c>
      <c r="D50" s="26">
        <v>3887137</v>
      </c>
      <c r="E50" s="6">
        <v>309168</v>
      </c>
      <c r="F50" s="6">
        <v>1603237</v>
      </c>
      <c r="G50" s="6">
        <v>1347875</v>
      </c>
      <c r="H50" s="6">
        <v>651021</v>
      </c>
      <c r="I50" s="6">
        <v>1449746</v>
      </c>
      <c r="J50" s="23">
        <v>548846</v>
      </c>
      <c r="K50" s="13">
        <f t="shared" si="0"/>
        <v>1833685</v>
      </c>
      <c r="L50" s="19">
        <v>11081869</v>
      </c>
      <c r="M50" s="16">
        <v>32218</v>
      </c>
    </row>
    <row r="51" spans="2:13" x14ac:dyDescent="0.15">
      <c r="B51" s="5">
        <v>48</v>
      </c>
      <c r="C51" s="29" t="s">
        <v>89</v>
      </c>
      <c r="D51" s="26">
        <v>3172661</v>
      </c>
      <c r="E51" s="6">
        <v>240705</v>
      </c>
      <c r="F51" s="6">
        <v>1104590</v>
      </c>
      <c r="G51" s="6">
        <v>531155</v>
      </c>
      <c r="H51" s="6">
        <v>427118</v>
      </c>
      <c r="I51" s="6">
        <v>755142</v>
      </c>
      <c r="J51" s="23">
        <v>435142</v>
      </c>
      <c r="K51" s="13">
        <f t="shared" si="0"/>
        <v>1382522</v>
      </c>
      <c r="L51" s="19">
        <v>7613893</v>
      </c>
      <c r="M51" s="16">
        <v>21229</v>
      </c>
    </row>
    <row r="52" spans="2:13" x14ac:dyDescent="0.15">
      <c r="B52" s="5">
        <v>49</v>
      </c>
      <c r="C52" s="29" t="s">
        <v>90</v>
      </c>
      <c r="D52" s="26">
        <v>2460129</v>
      </c>
      <c r="E52" s="6">
        <v>207517</v>
      </c>
      <c r="F52" s="6">
        <v>1468918</v>
      </c>
      <c r="G52" s="6">
        <v>541784</v>
      </c>
      <c r="H52" s="6">
        <v>447143</v>
      </c>
      <c r="I52" s="6">
        <v>517967</v>
      </c>
      <c r="J52" s="23">
        <v>402567</v>
      </c>
      <c r="K52" s="13">
        <f t="shared" si="0"/>
        <v>1203484</v>
      </c>
      <c r="L52" s="19">
        <v>6846942</v>
      </c>
      <c r="M52" s="16">
        <v>20382</v>
      </c>
    </row>
    <row r="53" spans="2:13" x14ac:dyDescent="0.15">
      <c r="B53" s="5">
        <v>50</v>
      </c>
      <c r="C53" s="29" t="s">
        <v>91</v>
      </c>
      <c r="D53" s="26">
        <v>1668900</v>
      </c>
      <c r="E53" s="6">
        <v>136063</v>
      </c>
      <c r="F53" s="6">
        <v>1161188</v>
      </c>
      <c r="G53" s="6">
        <v>527811</v>
      </c>
      <c r="H53" s="6">
        <v>288252</v>
      </c>
      <c r="I53" s="6">
        <v>649379</v>
      </c>
      <c r="J53" s="23">
        <v>293379</v>
      </c>
      <c r="K53" s="13">
        <f t="shared" si="0"/>
        <v>1049061</v>
      </c>
      <c r="L53" s="19">
        <v>5480654</v>
      </c>
      <c r="M53" s="16">
        <v>14470</v>
      </c>
    </row>
    <row r="54" spans="2:13" x14ac:dyDescent="0.15">
      <c r="B54" s="5">
        <v>51</v>
      </c>
      <c r="C54" s="29" t="s">
        <v>92</v>
      </c>
      <c r="D54" s="26">
        <v>1389420</v>
      </c>
      <c r="E54" s="6">
        <v>133323</v>
      </c>
      <c r="F54" s="6">
        <v>1862680</v>
      </c>
      <c r="G54" s="6">
        <v>325708</v>
      </c>
      <c r="H54" s="6">
        <v>317172</v>
      </c>
      <c r="I54" s="6">
        <v>626908</v>
      </c>
      <c r="J54" s="23">
        <v>261008</v>
      </c>
      <c r="K54" s="13">
        <f t="shared" si="0"/>
        <v>741739</v>
      </c>
      <c r="L54" s="19">
        <v>5396950</v>
      </c>
      <c r="M54" s="16">
        <v>12062</v>
      </c>
    </row>
    <row r="55" spans="2:13" x14ac:dyDescent="0.15">
      <c r="B55" s="5">
        <v>52</v>
      </c>
      <c r="C55" s="29" t="s">
        <v>93</v>
      </c>
      <c r="D55" s="26">
        <v>1150383</v>
      </c>
      <c r="E55" s="6">
        <v>85832</v>
      </c>
      <c r="F55" s="6">
        <v>941958</v>
      </c>
      <c r="G55" s="6">
        <v>433058</v>
      </c>
      <c r="H55" s="6">
        <v>382853</v>
      </c>
      <c r="I55" s="6">
        <v>370981</v>
      </c>
      <c r="J55" s="23">
        <v>184281</v>
      </c>
      <c r="K55" s="13">
        <f t="shared" si="0"/>
        <v>635361</v>
      </c>
      <c r="L55" s="19">
        <v>4000426</v>
      </c>
      <c r="M55" s="16">
        <v>8792</v>
      </c>
    </row>
    <row r="56" spans="2:13" x14ac:dyDescent="0.15">
      <c r="B56" s="5">
        <v>53</v>
      </c>
      <c r="C56" s="29" t="s">
        <v>94</v>
      </c>
      <c r="D56" s="26">
        <v>1112473</v>
      </c>
      <c r="E56" s="6">
        <v>116275</v>
      </c>
      <c r="F56" s="6">
        <v>1530720</v>
      </c>
      <c r="G56" s="6">
        <v>406898</v>
      </c>
      <c r="H56" s="6">
        <v>277497</v>
      </c>
      <c r="I56" s="6">
        <v>236800</v>
      </c>
      <c r="J56" s="23">
        <v>196600</v>
      </c>
      <c r="K56" s="13">
        <f t="shared" si="0"/>
        <v>518377</v>
      </c>
      <c r="L56" s="19">
        <v>4199040</v>
      </c>
      <c r="M56" s="16">
        <v>10434</v>
      </c>
    </row>
    <row r="57" spans="2:13" x14ac:dyDescent="0.15">
      <c r="B57" s="5">
        <v>54</v>
      </c>
      <c r="C57" s="29" t="s">
        <v>95</v>
      </c>
      <c r="D57" s="26">
        <v>858981</v>
      </c>
      <c r="E57" s="6">
        <v>79321</v>
      </c>
      <c r="F57" s="6">
        <v>1178413</v>
      </c>
      <c r="G57" s="6">
        <v>247983</v>
      </c>
      <c r="H57" s="6">
        <v>200375</v>
      </c>
      <c r="I57" s="6">
        <v>220585</v>
      </c>
      <c r="J57" s="23">
        <v>153985</v>
      </c>
      <c r="K57" s="13">
        <f t="shared" si="0"/>
        <v>679946</v>
      </c>
      <c r="L57" s="19">
        <v>3465604</v>
      </c>
      <c r="M57" s="16">
        <v>7611</v>
      </c>
    </row>
    <row r="58" spans="2:13" x14ac:dyDescent="0.15">
      <c r="B58" s="5">
        <v>55</v>
      </c>
      <c r="C58" s="29" t="s">
        <v>96</v>
      </c>
      <c r="D58" s="26">
        <v>1296028</v>
      </c>
      <c r="E58" s="6">
        <v>137253</v>
      </c>
      <c r="F58" s="6">
        <v>2947538</v>
      </c>
      <c r="G58" s="6">
        <v>613339</v>
      </c>
      <c r="H58" s="6">
        <v>502071</v>
      </c>
      <c r="I58" s="6">
        <v>1012027</v>
      </c>
      <c r="J58" s="23">
        <v>259727</v>
      </c>
      <c r="K58" s="13">
        <f t="shared" si="0"/>
        <v>1113884</v>
      </c>
      <c r="L58" s="19">
        <v>7622140</v>
      </c>
      <c r="M58" s="16">
        <v>12788</v>
      </c>
    </row>
    <row r="59" spans="2:13" x14ac:dyDescent="0.15">
      <c r="B59" s="5">
        <v>56</v>
      </c>
      <c r="C59" s="29" t="s">
        <v>97</v>
      </c>
      <c r="D59" s="26">
        <v>236130</v>
      </c>
      <c r="E59" s="6">
        <v>29634</v>
      </c>
      <c r="F59" s="6">
        <v>1086176</v>
      </c>
      <c r="G59" s="6">
        <v>165755</v>
      </c>
      <c r="H59" s="6">
        <v>72844</v>
      </c>
      <c r="I59" s="6">
        <v>124300</v>
      </c>
      <c r="J59" s="23">
        <v>72300</v>
      </c>
      <c r="K59" s="13">
        <f t="shared" si="0"/>
        <v>370574</v>
      </c>
      <c r="L59" s="19">
        <v>2085413</v>
      </c>
      <c r="M59" s="16">
        <v>3135</v>
      </c>
    </row>
    <row r="60" spans="2:13" x14ac:dyDescent="0.15">
      <c r="B60" s="5">
        <v>57</v>
      </c>
      <c r="C60" s="29" t="s">
        <v>98</v>
      </c>
      <c r="D60" s="26">
        <v>1801095</v>
      </c>
      <c r="E60" s="6">
        <v>125087</v>
      </c>
      <c r="F60" s="6">
        <v>745714</v>
      </c>
      <c r="G60" s="6">
        <v>539011</v>
      </c>
      <c r="H60" s="6">
        <v>435811</v>
      </c>
      <c r="I60" s="6">
        <v>376900</v>
      </c>
      <c r="J60" s="23">
        <v>354900</v>
      </c>
      <c r="K60" s="13">
        <f t="shared" si="0"/>
        <v>1174769</v>
      </c>
      <c r="L60" s="19">
        <v>5198387</v>
      </c>
      <c r="M60" s="16">
        <v>11589</v>
      </c>
    </row>
    <row r="61" spans="2:13" x14ac:dyDescent="0.15">
      <c r="B61" s="5">
        <v>58</v>
      </c>
      <c r="C61" s="29" t="s">
        <v>99</v>
      </c>
      <c r="D61" s="26">
        <v>1737965</v>
      </c>
      <c r="E61" s="6">
        <v>154678</v>
      </c>
      <c r="F61" s="6">
        <v>1833212</v>
      </c>
      <c r="G61" s="6">
        <v>583342</v>
      </c>
      <c r="H61" s="6">
        <v>520240</v>
      </c>
      <c r="I61" s="6">
        <v>1024900</v>
      </c>
      <c r="J61" s="23">
        <v>200000</v>
      </c>
      <c r="K61" s="13">
        <f t="shared" si="0"/>
        <v>1140079</v>
      </c>
      <c r="L61" s="19">
        <v>6994416</v>
      </c>
      <c r="M61" s="16">
        <v>14094</v>
      </c>
    </row>
    <row r="62" spans="2:13" x14ac:dyDescent="0.15">
      <c r="B62" s="5">
        <v>59</v>
      </c>
      <c r="C62" s="29" t="s">
        <v>100</v>
      </c>
      <c r="D62" s="26">
        <v>3841306</v>
      </c>
      <c r="E62" s="6">
        <v>321716</v>
      </c>
      <c r="F62" s="6">
        <v>1181587</v>
      </c>
      <c r="G62" s="6">
        <v>916633</v>
      </c>
      <c r="H62" s="6">
        <v>1027432</v>
      </c>
      <c r="I62" s="6">
        <v>947700</v>
      </c>
      <c r="J62" s="23">
        <v>535000</v>
      </c>
      <c r="K62" s="13">
        <f t="shared" si="0"/>
        <v>1684487</v>
      </c>
      <c r="L62" s="19">
        <v>9920861</v>
      </c>
      <c r="M62" s="16">
        <v>31507</v>
      </c>
    </row>
    <row r="63" spans="2:13" x14ac:dyDescent="0.15">
      <c r="B63" s="5">
        <v>60</v>
      </c>
      <c r="C63" s="29" t="s">
        <v>101</v>
      </c>
      <c r="D63" s="26">
        <v>5467639</v>
      </c>
      <c r="E63" s="6">
        <v>352480</v>
      </c>
      <c r="F63" s="6">
        <v>1146870</v>
      </c>
      <c r="G63" s="6">
        <v>1192062</v>
      </c>
      <c r="H63" s="6">
        <v>935807</v>
      </c>
      <c r="I63" s="6">
        <v>792218</v>
      </c>
      <c r="J63" s="23">
        <v>431318</v>
      </c>
      <c r="K63" s="13">
        <f t="shared" si="0"/>
        <v>1802509</v>
      </c>
      <c r="L63" s="19">
        <v>11689585</v>
      </c>
      <c r="M63" s="16">
        <v>35213</v>
      </c>
    </row>
    <row r="64" spans="2:13" x14ac:dyDescent="0.15">
      <c r="B64" s="5">
        <v>61</v>
      </c>
      <c r="C64" s="29" t="s">
        <v>102</v>
      </c>
      <c r="D64" s="26">
        <v>3615683</v>
      </c>
      <c r="E64" s="6">
        <v>279166</v>
      </c>
      <c r="F64" s="6">
        <v>1936750</v>
      </c>
      <c r="G64" s="6">
        <v>1019697</v>
      </c>
      <c r="H64" s="6">
        <v>552327</v>
      </c>
      <c r="I64" s="6">
        <v>724089</v>
      </c>
      <c r="J64" s="23">
        <v>557089</v>
      </c>
      <c r="K64" s="13">
        <f t="shared" si="0"/>
        <v>1457761</v>
      </c>
      <c r="L64" s="19">
        <v>9585473</v>
      </c>
      <c r="M64" s="16">
        <v>33392</v>
      </c>
    </row>
    <row r="65" spans="2:13" x14ac:dyDescent="0.15">
      <c r="B65" s="5">
        <v>62</v>
      </c>
      <c r="C65" s="29" t="s">
        <v>103</v>
      </c>
      <c r="D65" s="26">
        <v>5399716</v>
      </c>
      <c r="E65" s="6">
        <v>448435</v>
      </c>
      <c r="F65" s="6">
        <v>1772240</v>
      </c>
      <c r="G65" s="6">
        <v>1169140</v>
      </c>
      <c r="H65" s="6">
        <v>711805</v>
      </c>
      <c r="I65" s="6">
        <v>875400</v>
      </c>
      <c r="J65" s="23">
        <v>800000</v>
      </c>
      <c r="K65" s="13">
        <f t="shared" si="0"/>
        <v>2710072</v>
      </c>
      <c r="L65" s="19">
        <v>13086808</v>
      </c>
      <c r="M65" s="16">
        <v>46298</v>
      </c>
    </row>
    <row r="66" spans="2:13" ht="12.75" thickBot="1" x14ac:dyDescent="0.2">
      <c r="B66" s="11">
        <v>63</v>
      </c>
      <c r="C66" s="30" t="s">
        <v>104</v>
      </c>
      <c r="D66" s="27">
        <v>3130877</v>
      </c>
      <c r="E66" s="12">
        <v>272981</v>
      </c>
      <c r="F66" s="12">
        <v>1656266</v>
      </c>
      <c r="G66" s="12">
        <v>1068631</v>
      </c>
      <c r="H66" s="12">
        <v>618155</v>
      </c>
      <c r="I66" s="12">
        <v>730892</v>
      </c>
      <c r="J66" s="24">
        <v>502792</v>
      </c>
      <c r="K66" s="14">
        <f t="shared" si="0"/>
        <v>1124563</v>
      </c>
      <c r="L66" s="20">
        <v>8602365</v>
      </c>
      <c r="M66" s="17">
        <v>30590</v>
      </c>
    </row>
    <row r="67" spans="2:13" ht="12.75" thickTop="1" x14ac:dyDescent="0.15">
      <c r="B67" s="9"/>
      <c r="C67" s="31" t="s">
        <v>105</v>
      </c>
      <c r="D67" s="28">
        <v>1094178885</v>
      </c>
      <c r="E67" s="10">
        <v>71069481</v>
      </c>
      <c r="F67" s="10">
        <v>158001168</v>
      </c>
      <c r="G67" s="10">
        <v>354215612</v>
      </c>
      <c r="H67" s="10">
        <v>129248562</v>
      </c>
      <c r="I67" s="10">
        <v>238722447</v>
      </c>
      <c r="J67" s="25">
        <v>100162947</v>
      </c>
      <c r="K67" s="15">
        <f t="shared" si="0"/>
        <v>375997468</v>
      </c>
      <c r="L67" s="21">
        <v>2421433623</v>
      </c>
      <c r="M67" s="18">
        <v>7304896</v>
      </c>
    </row>
    <row r="69" spans="2:13" s="131" customFormat="1" ht="13.5" x14ac:dyDescent="0.15">
      <c r="B69" s="132" t="str">
        <f>+$B$1</f>
        <v>平成２６年度</v>
      </c>
      <c r="D69" s="131" t="s">
        <v>120</v>
      </c>
      <c r="M69" s="133"/>
    </row>
    <row r="70" spans="2:13" x14ac:dyDescent="0.15">
      <c r="B70" s="85" t="s">
        <v>115</v>
      </c>
      <c r="L70" s="1" t="s">
        <v>114</v>
      </c>
    </row>
    <row r="71" spans="2:13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</row>
    <row r="72" spans="2:13" x14ac:dyDescent="0.15">
      <c r="B72" s="47" t="s">
        <v>4</v>
      </c>
      <c r="C72" s="48" t="s">
        <v>5</v>
      </c>
      <c r="D72" s="49">
        <f>+D4*1000/$M72</f>
        <v>178591.47467758603</v>
      </c>
      <c r="E72" s="50">
        <f t="shared" ref="E72:L72" si="1">+E4*1000/$M72</f>
        <v>10169.948900727191</v>
      </c>
      <c r="F72" s="50">
        <f t="shared" si="1"/>
        <v>5229.2955945812409</v>
      </c>
      <c r="G72" s="50">
        <f t="shared" si="1"/>
        <v>59409.86962269972</v>
      </c>
      <c r="H72" s="50">
        <f t="shared" si="1"/>
        <v>13062.518290811409</v>
      </c>
      <c r="I72" s="50">
        <f t="shared" si="1"/>
        <v>43800.585940443132</v>
      </c>
      <c r="J72" s="51">
        <f t="shared" si="1"/>
        <v>14782.813418258214</v>
      </c>
      <c r="K72" s="52">
        <f t="shared" si="1"/>
        <v>57938.905319225712</v>
      </c>
      <c r="L72" s="53">
        <f t="shared" si="1"/>
        <v>368202.59834607446</v>
      </c>
      <c r="M72" s="54">
        <v>1260879</v>
      </c>
    </row>
    <row r="73" spans="2:13" x14ac:dyDescent="0.15">
      <c r="B73" s="5" t="s">
        <v>6</v>
      </c>
      <c r="C73" s="29" t="s">
        <v>7</v>
      </c>
      <c r="D73" s="26">
        <f t="shared" ref="D73:L88" si="2">+D5*1000/$M73</f>
        <v>160523.18405852688</v>
      </c>
      <c r="E73" s="6">
        <f t="shared" si="2"/>
        <v>10113.785069466308</v>
      </c>
      <c r="F73" s="6">
        <f t="shared" si="2"/>
        <v>5903.5113830865139</v>
      </c>
      <c r="G73" s="6">
        <f t="shared" si="2"/>
        <v>49445.537498067992</v>
      </c>
      <c r="H73" s="6">
        <f t="shared" si="2"/>
        <v>15911.525625540246</v>
      </c>
      <c r="I73" s="6">
        <f t="shared" si="2"/>
        <v>42821.242322069505</v>
      </c>
      <c r="J73" s="23">
        <f t="shared" si="2"/>
        <v>10702.734574014392</v>
      </c>
      <c r="K73" s="13">
        <f t="shared" si="2"/>
        <v>42524.220185586957</v>
      </c>
      <c r="L73" s="19">
        <f t="shared" si="2"/>
        <v>327243.00614234438</v>
      </c>
      <c r="M73" s="16">
        <v>349378</v>
      </c>
    </row>
    <row r="74" spans="2:13" x14ac:dyDescent="0.15">
      <c r="B74" s="5" t="s">
        <v>8</v>
      </c>
      <c r="C74" s="29" t="s">
        <v>9</v>
      </c>
      <c r="D74" s="26">
        <f t="shared" si="2"/>
        <v>151382.75131802785</v>
      </c>
      <c r="E74" s="6">
        <f t="shared" si="2"/>
        <v>10948.077390428862</v>
      </c>
      <c r="F74" s="6">
        <f t="shared" si="2"/>
        <v>31728.592896784656</v>
      </c>
      <c r="G74" s="6">
        <f t="shared" si="2"/>
        <v>47120.0632851751</v>
      </c>
      <c r="H74" s="6">
        <f t="shared" si="2"/>
        <v>19531.853372812173</v>
      </c>
      <c r="I74" s="6">
        <f t="shared" si="2"/>
        <v>17243.722318935459</v>
      </c>
      <c r="J74" s="23">
        <f t="shared" si="2"/>
        <v>4959.653221046784</v>
      </c>
      <c r="K74" s="13">
        <f t="shared" si="2"/>
        <v>56621.46438721005</v>
      </c>
      <c r="L74" s="19">
        <f t="shared" si="2"/>
        <v>334576.52496937412</v>
      </c>
      <c r="M74" s="16">
        <v>201627</v>
      </c>
    </row>
    <row r="75" spans="2:13" x14ac:dyDescent="0.15">
      <c r="B75" s="5" t="s">
        <v>10</v>
      </c>
      <c r="C75" s="29" t="s">
        <v>11</v>
      </c>
      <c r="D75" s="26">
        <f t="shared" si="2"/>
        <v>155022.64067684422</v>
      </c>
      <c r="E75" s="6">
        <f t="shared" si="2"/>
        <v>9162.2474351032324</v>
      </c>
      <c r="F75" s="6">
        <f t="shared" si="2"/>
        <v>9204.4585500801932</v>
      </c>
      <c r="G75" s="6">
        <f t="shared" si="2"/>
        <v>59259.763579738799</v>
      </c>
      <c r="H75" s="6">
        <f t="shared" si="2"/>
        <v>16445.047139790055</v>
      </c>
      <c r="I75" s="6">
        <f t="shared" si="2"/>
        <v>26600.571957128672</v>
      </c>
      <c r="J75" s="23">
        <f t="shared" si="2"/>
        <v>11151.789275379537</v>
      </c>
      <c r="K75" s="13">
        <f t="shared" si="2"/>
        <v>53663.967549494657</v>
      </c>
      <c r="L75" s="19">
        <f t="shared" si="2"/>
        <v>329358.69688817981</v>
      </c>
      <c r="M75" s="16">
        <v>589205</v>
      </c>
    </row>
    <row r="76" spans="2:13" x14ac:dyDescent="0.15">
      <c r="B76" s="5" t="s">
        <v>12</v>
      </c>
      <c r="C76" s="29" t="s">
        <v>13</v>
      </c>
      <c r="D76" s="26">
        <f t="shared" si="2"/>
        <v>123129.86735891327</v>
      </c>
      <c r="E76" s="6">
        <f t="shared" si="2"/>
        <v>10526.498583502247</v>
      </c>
      <c r="F76" s="6">
        <f t="shared" si="2"/>
        <v>54979.896400080601</v>
      </c>
      <c r="G76" s="6">
        <f t="shared" si="2"/>
        <v>40847.587212403545</v>
      </c>
      <c r="H76" s="6">
        <f t="shared" si="2"/>
        <v>18261.903915223498</v>
      </c>
      <c r="I76" s="6">
        <f t="shared" si="2"/>
        <v>47380.320756729845</v>
      </c>
      <c r="J76" s="23">
        <f t="shared" si="2"/>
        <v>18080.746298732858</v>
      </c>
      <c r="K76" s="13">
        <f t="shared" si="2"/>
        <v>43447.648850799524</v>
      </c>
      <c r="L76" s="19">
        <f t="shared" si="2"/>
        <v>338573.72307765251</v>
      </c>
      <c r="M76" s="16">
        <v>84363</v>
      </c>
    </row>
    <row r="77" spans="2:13" x14ac:dyDescent="0.15">
      <c r="B77" s="5" t="s">
        <v>14</v>
      </c>
      <c r="C77" s="29" t="s">
        <v>15</v>
      </c>
      <c r="D77" s="26">
        <f t="shared" si="2"/>
        <v>133676.50931545411</v>
      </c>
      <c r="E77" s="6">
        <f t="shared" si="2"/>
        <v>10777.927443887822</v>
      </c>
      <c r="F77" s="6">
        <f t="shared" si="2"/>
        <v>115804.54951341698</v>
      </c>
      <c r="G77" s="6">
        <f t="shared" si="2"/>
        <v>50612.065442767846</v>
      </c>
      <c r="H77" s="6">
        <f t="shared" si="2"/>
        <v>31787.507756572275</v>
      </c>
      <c r="I77" s="6">
        <f t="shared" si="2"/>
        <v>47758.97870537133</v>
      </c>
      <c r="J77" s="23">
        <f t="shared" si="2"/>
        <v>20075.961436592861</v>
      </c>
      <c r="K77" s="13">
        <f t="shared" si="2"/>
        <v>65805.548408578397</v>
      </c>
      <c r="L77" s="19">
        <f t="shared" si="2"/>
        <v>456223.08658604877</v>
      </c>
      <c r="M77" s="16">
        <v>66073</v>
      </c>
    </row>
    <row r="78" spans="2:13" x14ac:dyDescent="0.15">
      <c r="B78" s="5" t="s">
        <v>16</v>
      </c>
      <c r="C78" s="29" t="s">
        <v>17</v>
      </c>
      <c r="D78" s="26">
        <f t="shared" si="2"/>
        <v>149911.08565565766</v>
      </c>
      <c r="E78" s="6">
        <f t="shared" si="2"/>
        <v>9435.2095557051798</v>
      </c>
      <c r="F78" s="6">
        <f t="shared" si="2"/>
        <v>5237.0097031913556</v>
      </c>
      <c r="G78" s="6">
        <f t="shared" si="2"/>
        <v>44776.995654112856</v>
      </c>
      <c r="H78" s="6">
        <f t="shared" si="2"/>
        <v>15767.922048017535</v>
      </c>
      <c r="I78" s="6">
        <f t="shared" si="2"/>
        <v>15657.144189598435</v>
      </c>
      <c r="J78" s="23">
        <f t="shared" si="2"/>
        <v>10697.119938906912</v>
      </c>
      <c r="K78" s="13">
        <f t="shared" si="2"/>
        <v>54762.322819842426</v>
      </c>
      <c r="L78" s="19">
        <f t="shared" si="2"/>
        <v>295547.68962612544</v>
      </c>
      <c r="M78" s="16">
        <v>343083</v>
      </c>
    </row>
    <row r="79" spans="2:13" x14ac:dyDescent="0.15">
      <c r="B79" s="5" t="s">
        <v>18</v>
      </c>
      <c r="C79" s="29" t="s">
        <v>19</v>
      </c>
      <c r="D79" s="26">
        <f t="shared" si="2"/>
        <v>151442.4606856959</v>
      </c>
      <c r="E79" s="6">
        <f t="shared" si="2"/>
        <v>9996.3995397349772</v>
      </c>
      <c r="F79" s="6">
        <f t="shared" si="2"/>
        <v>42468.344406913871</v>
      </c>
      <c r="G79" s="6">
        <f t="shared" si="2"/>
        <v>47923.660344208947</v>
      </c>
      <c r="H79" s="6">
        <f t="shared" si="2"/>
        <v>17157.418061690361</v>
      </c>
      <c r="I79" s="6">
        <f t="shared" si="2"/>
        <v>42343.305742177348</v>
      </c>
      <c r="J79" s="23">
        <f t="shared" si="2"/>
        <v>18726.266038132711</v>
      </c>
      <c r="K79" s="13">
        <f t="shared" si="2"/>
        <v>48524.467045271769</v>
      </c>
      <c r="L79" s="19">
        <f t="shared" si="2"/>
        <v>359856.05582569318</v>
      </c>
      <c r="M79" s="16">
        <v>80823</v>
      </c>
    </row>
    <row r="80" spans="2:13" x14ac:dyDescent="0.15">
      <c r="B80" s="5" t="s">
        <v>20</v>
      </c>
      <c r="C80" s="29" t="s">
        <v>21</v>
      </c>
      <c r="D80" s="26">
        <f t="shared" si="2"/>
        <v>132841.71429068482</v>
      </c>
      <c r="E80" s="6">
        <f t="shared" si="2"/>
        <v>10323.799831250055</v>
      </c>
      <c r="F80" s="6">
        <f t="shared" si="2"/>
        <v>59182.937118899121</v>
      </c>
      <c r="G80" s="6">
        <f t="shared" si="2"/>
        <v>44503.796873776781</v>
      </c>
      <c r="H80" s="6">
        <f t="shared" si="2"/>
        <v>19793.150839835424</v>
      </c>
      <c r="I80" s="6">
        <f t="shared" si="2"/>
        <v>19176.587249810807</v>
      </c>
      <c r="J80" s="23">
        <f t="shared" si="2"/>
        <v>18277.167436479562</v>
      </c>
      <c r="K80" s="13">
        <f t="shared" si="2"/>
        <v>67477.510155441312</v>
      </c>
      <c r="L80" s="19">
        <f t="shared" si="2"/>
        <v>353299.49635969836</v>
      </c>
      <c r="M80" s="16">
        <v>114963</v>
      </c>
    </row>
    <row r="81" spans="2:13" x14ac:dyDescent="0.15">
      <c r="B81" s="5" t="s">
        <v>22</v>
      </c>
      <c r="C81" s="29" t="s">
        <v>23</v>
      </c>
      <c r="D81" s="26">
        <f t="shared" si="2"/>
        <v>142674.92197724755</v>
      </c>
      <c r="E81" s="6">
        <f t="shared" si="2"/>
        <v>10888.553307157958</v>
      </c>
      <c r="F81" s="6">
        <f t="shared" si="2"/>
        <v>54581.621866505586</v>
      </c>
      <c r="G81" s="6">
        <f t="shared" si="2"/>
        <v>61424.066243833688</v>
      </c>
      <c r="H81" s="6">
        <f t="shared" si="2"/>
        <v>37568.685190778211</v>
      </c>
      <c r="I81" s="6">
        <f t="shared" si="2"/>
        <v>75887.961844357196</v>
      </c>
      <c r="J81" s="23">
        <f t="shared" si="2"/>
        <v>17455.21242323568</v>
      </c>
      <c r="K81" s="13">
        <f t="shared" si="2"/>
        <v>55652.912010470151</v>
      </c>
      <c r="L81" s="19">
        <f t="shared" si="2"/>
        <v>438678.72244035034</v>
      </c>
      <c r="M81" s="16">
        <v>79464</v>
      </c>
    </row>
    <row r="82" spans="2:13" x14ac:dyDescent="0.15">
      <c r="B82" s="5" t="s">
        <v>24</v>
      </c>
      <c r="C82" s="29" t="s">
        <v>25</v>
      </c>
      <c r="D82" s="26">
        <f t="shared" si="2"/>
        <v>140139.86264289389</v>
      </c>
      <c r="E82" s="6">
        <f t="shared" si="2"/>
        <v>10456.097179034026</v>
      </c>
      <c r="F82" s="6">
        <f t="shared" si="2"/>
        <v>23846.960918100267</v>
      </c>
      <c r="G82" s="6">
        <f t="shared" si="2"/>
        <v>44489.78770049887</v>
      </c>
      <c r="H82" s="6">
        <f t="shared" si="2"/>
        <v>23330.775597861346</v>
      </c>
      <c r="I82" s="6">
        <f t="shared" si="2"/>
        <v>26831.748730453459</v>
      </c>
      <c r="J82" s="23">
        <f t="shared" si="2"/>
        <v>16505.357821972662</v>
      </c>
      <c r="K82" s="13">
        <f t="shared" si="2"/>
        <v>79139.515894499011</v>
      </c>
      <c r="L82" s="19">
        <f t="shared" si="2"/>
        <v>348234.74866334087</v>
      </c>
      <c r="M82" s="16">
        <v>89402</v>
      </c>
    </row>
    <row r="83" spans="2:13" x14ac:dyDescent="0.15">
      <c r="B83" s="5" t="s">
        <v>26</v>
      </c>
      <c r="C83" s="29" t="s">
        <v>27</v>
      </c>
      <c r="D83" s="26">
        <f t="shared" si="2"/>
        <v>119205.21783756725</v>
      </c>
      <c r="E83" s="6">
        <f t="shared" si="2"/>
        <v>8895.9713616267672</v>
      </c>
      <c r="F83" s="6">
        <f t="shared" si="2"/>
        <v>34960.824152479989</v>
      </c>
      <c r="G83" s="6">
        <f t="shared" si="2"/>
        <v>45517.450982866612</v>
      </c>
      <c r="H83" s="6">
        <f t="shared" si="2"/>
        <v>17365.711353129482</v>
      </c>
      <c r="I83" s="6">
        <f t="shared" si="2"/>
        <v>32305.666679286398</v>
      </c>
      <c r="J83" s="23">
        <f t="shared" si="2"/>
        <v>15849.118511881476</v>
      </c>
      <c r="K83" s="13">
        <f t="shared" si="2"/>
        <v>35989.942075440747</v>
      </c>
      <c r="L83" s="19">
        <f t="shared" si="2"/>
        <v>294240.78444239724</v>
      </c>
      <c r="M83" s="16">
        <v>237723</v>
      </c>
    </row>
    <row r="84" spans="2:13" x14ac:dyDescent="0.15">
      <c r="B84" s="5" t="s">
        <v>28</v>
      </c>
      <c r="C84" s="29" t="s">
        <v>29</v>
      </c>
      <c r="D84" s="26">
        <f t="shared" si="2"/>
        <v>141355.93176397387</v>
      </c>
      <c r="E84" s="6">
        <f t="shared" si="2"/>
        <v>10555.273255211034</v>
      </c>
      <c r="F84" s="6">
        <f t="shared" si="2"/>
        <v>14490.84828372913</v>
      </c>
      <c r="G84" s="6">
        <f t="shared" si="2"/>
        <v>42394.463600539253</v>
      </c>
      <c r="H84" s="6">
        <f t="shared" si="2"/>
        <v>16447.66929378824</v>
      </c>
      <c r="I84" s="6">
        <f t="shared" si="2"/>
        <v>23373.749092606035</v>
      </c>
      <c r="J84" s="23">
        <f t="shared" si="2"/>
        <v>16331.723789277195</v>
      </c>
      <c r="K84" s="13">
        <f t="shared" si="2"/>
        <v>62484.483563206471</v>
      </c>
      <c r="L84" s="19">
        <f t="shared" si="2"/>
        <v>311102.41885305406</v>
      </c>
      <c r="M84" s="16">
        <v>154288</v>
      </c>
    </row>
    <row r="85" spans="2:13" x14ac:dyDescent="0.15">
      <c r="B85" s="5" t="s">
        <v>30</v>
      </c>
      <c r="C85" s="29" t="s">
        <v>31</v>
      </c>
      <c r="D85" s="26">
        <f t="shared" si="2"/>
        <v>138296.65748130123</v>
      </c>
      <c r="E85" s="6">
        <f t="shared" si="2"/>
        <v>10489.943814193179</v>
      </c>
      <c r="F85" s="6">
        <f t="shared" si="2"/>
        <v>36891.654439394479</v>
      </c>
      <c r="G85" s="6">
        <f t="shared" si="2"/>
        <v>41441.434348495153</v>
      </c>
      <c r="H85" s="6">
        <f t="shared" si="2"/>
        <v>18141.037111262212</v>
      </c>
      <c r="I85" s="6">
        <f t="shared" si="2"/>
        <v>36009.537272304333</v>
      </c>
      <c r="J85" s="23">
        <f t="shared" si="2"/>
        <v>17217.711054646959</v>
      </c>
      <c r="K85" s="13">
        <f t="shared" si="2"/>
        <v>63124.449772751672</v>
      </c>
      <c r="L85" s="19">
        <f t="shared" si="2"/>
        <v>344394.71423970227</v>
      </c>
      <c r="M85" s="16">
        <v>55886</v>
      </c>
    </row>
    <row r="86" spans="2:13" x14ac:dyDescent="0.15">
      <c r="B86" s="69" t="s">
        <v>32</v>
      </c>
      <c r="C86" s="70" t="s">
        <v>33</v>
      </c>
      <c r="D86" s="71">
        <f t="shared" si="2"/>
        <v>122730.72312889247</v>
      </c>
      <c r="E86" s="72">
        <f t="shared" si="2"/>
        <v>9080.6531378613763</v>
      </c>
      <c r="F86" s="72">
        <f t="shared" si="2"/>
        <v>50872.758820127245</v>
      </c>
      <c r="G86" s="72">
        <f t="shared" si="2"/>
        <v>37189.24401304264</v>
      </c>
      <c r="H86" s="72">
        <f t="shared" si="2"/>
        <v>16855.835240274599</v>
      </c>
      <c r="I86" s="72">
        <f t="shared" si="2"/>
        <v>66837.319050133694</v>
      </c>
      <c r="J86" s="73">
        <f t="shared" si="2"/>
        <v>17864.552686062983</v>
      </c>
      <c r="K86" s="74">
        <f t="shared" si="2"/>
        <v>44947.251070820865</v>
      </c>
      <c r="L86" s="75">
        <f t="shared" si="2"/>
        <v>348513.78446115286</v>
      </c>
      <c r="M86" s="76">
        <v>119301</v>
      </c>
    </row>
    <row r="87" spans="2:13" x14ac:dyDescent="0.15">
      <c r="B87" s="5" t="s">
        <v>34</v>
      </c>
      <c r="C87" s="29" t="s">
        <v>35</v>
      </c>
      <c r="D87" s="26">
        <f t="shared" si="2"/>
        <v>128607.9549744329</v>
      </c>
      <c r="E87" s="6">
        <f t="shared" si="2"/>
        <v>10226.521157211984</v>
      </c>
      <c r="F87" s="6">
        <f t="shared" si="2"/>
        <v>56481.087202718008</v>
      </c>
      <c r="G87" s="6">
        <f t="shared" si="2"/>
        <v>46134.150108102542</v>
      </c>
      <c r="H87" s="6">
        <f t="shared" si="2"/>
        <v>44573.067023576652</v>
      </c>
      <c r="I87" s="6">
        <f t="shared" si="2"/>
        <v>36532.482240296507</v>
      </c>
      <c r="J87" s="23">
        <f t="shared" si="2"/>
        <v>13727.307045540341</v>
      </c>
      <c r="K87" s="13">
        <f t="shared" si="2"/>
        <v>82242.417378770726</v>
      </c>
      <c r="L87" s="19">
        <f t="shared" si="2"/>
        <v>404797.68008510931</v>
      </c>
      <c r="M87" s="16">
        <v>145695</v>
      </c>
    </row>
    <row r="88" spans="2:13" x14ac:dyDescent="0.15">
      <c r="B88" s="69" t="s">
        <v>36</v>
      </c>
      <c r="C88" s="70" t="s">
        <v>37</v>
      </c>
      <c r="D88" s="71">
        <f t="shared" si="2"/>
        <v>133897.9714520156</v>
      </c>
      <c r="E88" s="72">
        <f t="shared" si="2"/>
        <v>9202.5081506118986</v>
      </c>
      <c r="F88" s="72">
        <f t="shared" si="2"/>
        <v>12473.205000504613</v>
      </c>
      <c r="G88" s="72">
        <f t="shared" si="2"/>
        <v>38696.990307024666</v>
      </c>
      <c r="H88" s="72">
        <f t="shared" si="2"/>
        <v>15908.84039719698</v>
      </c>
      <c r="I88" s="72">
        <f t="shared" si="2"/>
        <v>22855.939305914515</v>
      </c>
      <c r="J88" s="73">
        <f t="shared" si="2"/>
        <v>13783.419702760457</v>
      </c>
      <c r="K88" s="74">
        <f t="shared" si="2"/>
        <v>28374.449861121473</v>
      </c>
      <c r="L88" s="75">
        <f t="shared" si="2"/>
        <v>261409.90447438974</v>
      </c>
      <c r="M88" s="76">
        <v>227897</v>
      </c>
    </row>
    <row r="89" spans="2:13" x14ac:dyDescent="0.15">
      <c r="B89" s="5" t="s">
        <v>38</v>
      </c>
      <c r="C89" s="29" t="s">
        <v>39</v>
      </c>
      <c r="D89" s="26">
        <f t="shared" ref="D89:L104" si="3">+D21*1000/$M89</f>
        <v>144667.97615215025</v>
      </c>
      <c r="E89" s="6">
        <f t="shared" si="3"/>
        <v>9130.9145886734932</v>
      </c>
      <c r="F89" s="6">
        <f t="shared" si="3"/>
        <v>13872.060279800644</v>
      </c>
      <c r="G89" s="6">
        <f t="shared" si="3"/>
        <v>44817.228971143777</v>
      </c>
      <c r="H89" s="6">
        <f t="shared" si="3"/>
        <v>14418.739226289686</v>
      </c>
      <c r="I89" s="6">
        <f t="shared" si="3"/>
        <v>20443.866676990412</v>
      </c>
      <c r="J89" s="23">
        <f t="shared" si="3"/>
        <v>14935.877321314321</v>
      </c>
      <c r="K89" s="13">
        <f t="shared" si="3"/>
        <v>39748.440231632223</v>
      </c>
      <c r="L89" s="19">
        <f t="shared" si="3"/>
        <v>287099.2261266805</v>
      </c>
      <c r="M89" s="16">
        <v>245389</v>
      </c>
    </row>
    <row r="90" spans="2:13" x14ac:dyDescent="0.15">
      <c r="B90" s="5" t="s">
        <v>40</v>
      </c>
      <c r="C90" s="29" t="s">
        <v>41</v>
      </c>
      <c r="D90" s="26">
        <f t="shared" si="3"/>
        <v>140076.25788048038</v>
      </c>
      <c r="E90" s="6">
        <f t="shared" si="3"/>
        <v>9283.7482321355801</v>
      </c>
      <c r="F90" s="6">
        <f t="shared" si="3"/>
        <v>10549.29045712779</v>
      </c>
      <c r="G90" s="6">
        <f t="shared" si="3"/>
        <v>41288.890020854808</v>
      </c>
      <c r="H90" s="6">
        <f t="shared" si="3"/>
        <v>15743.572764100965</v>
      </c>
      <c r="I90" s="6">
        <f t="shared" si="3"/>
        <v>25255.591245775104</v>
      </c>
      <c r="J90" s="23">
        <f t="shared" si="3"/>
        <v>13035.75281060479</v>
      </c>
      <c r="K90" s="13">
        <f t="shared" si="3"/>
        <v>42930.085456768225</v>
      </c>
      <c r="L90" s="19">
        <f t="shared" si="3"/>
        <v>285127.43605724286</v>
      </c>
      <c r="M90" s="16">
        <v>333736</v>
      </c>
    </row>
    <row r="91" spans="2:13" x14ac:dyDescent="0.15">
      <c r="B91" s="5" t="s">
        <v>42</v>
      </c>
      <c r="C91" s="29" t="s">
        <v>43</v>
      </c>
      <c r="D91" s="26">
        <f t="shared" si="3"/>
        <v>154038.77373231744</v>
      </c>
      <c r="E91" s="6">
        <f t="shared" si="3"/>
        <v>9653.539278454582</v>
      </c>
      <c r="F91" s="6">
        <f t="shared" si="3"/>
        <v>22003.692077934647</v>
      </c>
      <c r="G91" s="6">
        <f t="shared" si="3"/>
        <v>53619.384100557269</v>
      </c>
      <c r="H91" s="6">
        <f t="shared" si="3"/>
        <v>16249.180690570682</v>
      </c>
      <c r="I91" s="6">
        <f t="shared" si="3"/>
        <v>22296.278883250136</v>
      </c>
      <c r="J91" s="23">
        <f t="shared" si="3"/>
        <v>17186.830205899027</v>
      </c>
      <c r="K91" s="13">
        <f t="shared" si="3"/>
        <v>42786.454084101941</v>
      </c>
      <c r="L91" s="19">
        <f t="shared" si="3"/>
        <v>320647.30284718669</v>
      </c>
      <c r="M91" s="16">
        <v>72317</v>
      </c>
    </row>
    <row r="92" spans="2:13" x14ac:dyDescent="0.15">
      <c r="B92" s="5" t="s">
        <v>44</v>
      </c>
      <c r="C92" s="29" t="s">
        <v>45</v>
      </c>
      <c r="D92" s="26">
        <f t="shared" si="3"/>
        <v>206876.58037326913</v>
      </c>
      <c r="E92" s="6">
        <f t="shared" si="3"/>
        <v>10564.238410596026</v>
      </c>
      <c r="F92" s="6">
        <f t="shared" si="3"/>
        <v>340.59301625526791</v>
      </c>
      <c r="G92" s="6">
        <f t="shared" si="3"/>
        <v>60700.218242022878</v>
      </c>
      <c r="H92" s="6">
        <f t="shared" si="3"/>
        <v>18203.07043949428</v>
      </c>
      <c r="I92" s="6">
        <f t="shared" si="3"/>
        <v>38872.667068031304</v>
      </c>
      <c r="J92" s="23">
        <f t="shared" si="3"/>
        <v>0</v>
      </c>
      <c r="K92" s="13">
        <f t="shared" si="3"/>
        <v>74140.826309452139</v>
      </c>
      <c r="L92" s="19">
        <f t="shared" si="3"/>
        <v>409698.19385912101</v>
      </c>
      <c r="M92" s="16">
        <v>132880</v>
      </c>
    </row>
    <row r="93" spans="2:13" x14ac:dyDescent="0.15">
      <c r="B93" s="5" t="s">
        <v>46</v>
      </c>
      <c r="C93" s="29" t="s">
        <v>47</v>
      </c>
      <c r="D93" s="26">
        <f t="shared" si="3"/>
        <v>141341.12916133163</v>
      </c>
      <c r="E93" s="6">
        <f t="shared" si="3"/>
        <v>9586.2142552283403</v>
      </c>
      <c r="F93" s="6">
        <f t="shared" si="3"/>
        <v>10091.909411011524</v>
      </c>
      <c r="G93" s="6">
        <f t="shared" si="3"/>
        <v>37296.52822236449</v>
      </c>
      <c r="H93" s="6">
        <f t="shared" si="3"/>
        <v>14708.746798975671</v>
      </c>
      <c r="I93" s="6">
        <f t="shared" si="3"/>
        <v>19207.886523687579</v>
      </c>
      <c r="J93" s="23">
        <f t="shared" si="3"/>
        <v>13492.724338454973</v>
      </c>
      <c r="K93" s="13">
        <f t="shared" si="3"/>
        <v>31846.204118651302</v>
      </c>
      <c r="L93" s="19">
        <f t="shared" si="3"/>
        <v>264078.61849125056</v>
      </c>
      <c r="M93" s="16">
        <v>149952</v>
      </c>
    </row>
    <row r="94" spans="2:13" x14ac:dyDescent="0.15">
      <c r="B94" s="5" t="s">
        <v>48</v>
      </c>
      <c r="C94" s="29" t="s">
        <v>49</v>
      </c>
      <c r="D94" s="26">
        <f t="shared" si="3"/>
        <v>155586.84728476426</v>
      </c>
      <c r="E94" s="6">
        <f t="shared" si="3"/>
        <v>9155.4140697223629</v>
      </c>
      <c r="F94" s="6">
        <f t="shared" si="3"/>
        <v>3371.6711895744493</v>
      </c>
      <c r="G94" s="6">
        <f t="shared" si="3"/>
        <v>43999.090448215189</v>
      </c>
      <c r="H94" s="6">
        <f t="shared" si="3"/>
        <v>16294.530760743148</v>
      </c>
      <c r="I94" s="6">
        <f t="shared" si="3"/>
        <v>12777.033071899323</v>
      </c>
      <c r="J94" s="23">
        <f t="shared" si="3"/>
        <v>6756.098470163719</v>
      </c>
      <c r="K94" s="13">
        <f t="shared" si="3"/>
        <v>38588.569468881404</v>
      </c>
      <c r="L94" s="19">
        <f t="shared" si="3"/>
        <v>279773.15629380016</v>
      </c>
      <c r="M94" s="16">
        <v>134132</v>
      </c>
    </row>
    <row r="95" spans="2:13" x14ac:dyDescent="0.15">
      <c r="B95" s="5" t="s">
        <v>50</v>
      </c>
      <c r="C95" s="29" t="s">
        <v>51</v>
      </c>
      <c r="D95" s="26">
        <f t="shared" si="3"/>
        <v>144566.97030350068</v>
      </c>
      <c r="E95" s="6">
        <f t="shared" si="3"/>
        <v>8125.8799340985524</v>
      </c>
      <c r="F95" s="6">
        <f t="shared" si="3"/>
        <v>24253.897580436529</v>
      </c>
      <c r="G95" s="6">
        <f t="shared" si="3"/>
        <v>45541.440300641312</v>
      </c>
      <c r="H95" s="6">
        <f t="shared" si="3"/>
        <v>17737.973666653052</v>
      </c>
      <c r="I95" s="6">
        <f t="shared" si="3"/>
        <v>26297.945345369877</v>
      </c>
      <c r="J95" s="23">
        <f t="shared" si="3"/>
        <v>14977.601677491388</v>
      </c>
      <c r="K95" s="13">
        <f t="shared" si="3"/>
        <v>46977.724221505116</v>
      </c>
      <c r="L95" s="19">
        <f t="shared" si="3"/>
        <v>313501.83135220513</v>
      </c>
      <c r="M95" s="16">
        <v>73443</v>
      </c>
    </row>
    <row r="96" spans="2:13" x14ac:dyDescent="0.15">
      <c r="B96" s="5" t="s">
        <v>52</v>
      </c>
      <c r="C96" s="29" t="s">
        <v>53</v>
      </c>
      <c r="D96" s="26">
        <f t="shared" si="3"/>
        <v>176435.50605060506</v>
      </c>
      <c r="E96" s="6">
        <f t="shared" si="3"/>
        <v>9472.0847084708475</v>
      </c>
      <c r="F96" s="6">
        <f t="shared" si="3"/>
        <v>2424.4674467446744</v>
      </c>
      <c r="G96" s="6">
        <f t="shared" si="3"/>
        <v>38618.286828682867</v>
      </c>
      <c r="H96" s="6">
        <f t="shared" si="3"/>
        <v>16522.077207720773</v>
      </c>
      <c r="I96" s="6">
        <f t="shared" si="3"/>
        <v>10894.97699769977</v>
      </c>
      <c r="J96" s="23">
        <f t="shared" si="3"/>
        <v>1619.049404940494</v>
      </c>
      <c r="K96" s="13">
        <f t="shared" si="3"/>
        <v>55083.383338333835</v>
      </c>
      <c r="L96" s="19">
        <f t="shared" si="3"/>
        <v>309450.78257825784</v>
      </c>
      <c r="M96" s="16">
        <v>79992</v>
      </c>
    </row>
    <row r="97" spans="2:13" x14ac:dyDescent="0.15">
      <c r="B97" s="5" t="s">
        <v>54</v>
      </c>
      <c r="C97" s="29" t="s">
        <v>55</v>
      </c>
      <c r="D97" s="134">
        <f t="shared" si="3"/>
        <v>144004.33948502326</v>
      </c>
      <c r="E97" s="135">
        <f t="shared" si="3"/>
        <v>9216.1651946332586</v>
      </c>
      <c r="F97" s="135">
        <f t="shared" si="3"/>
        <v>14059.287907669488</v>
      </c>
      <c r="G97" s="135">
        <f t="shared" si="3"/>
        <v>53862.864918205611</v>
      </c>
      <c r="H97" s="135">
        <f t="shared" si="3"/>
        <v>19145.495332601913</v>
      </c>
      <c r="I97" s="135">
        <f t="shared" si="3"/>
        <v>31786.727795382249</v>
      </c>
      <c r="J97" s="136">
        <f t="shared" si="3"/>
        <v>14411.625897164011</v>
      </c>
      <c r="K97" s="137">
        <f t="shared" si="3"/>
        <v>59133.641428597693</v>
      </c>
      <c r="L97" s="143">
        <f t="shared" si="3"/>
        <v>331208.52206211345</v>
      </c>
      <c r="M97" s="144">
        <v>163153</v>
      </c>
    </row>
    <row r="98" spans="2:13" x14ac:dyDescent="0.15">
      <c r="B98" s="69" t="s">
        <v>56</v>
      </c>
      <c r="C98" s="70" t="s">
        <v>57</v>
      </c>
      <c r="D98" s="71">
        <f t="shared" si="3"/>
        <v>134676.29343013282</v>
      </c>
      <c r="E98" s="72">
        <f t="shared" si="3"/>
        <v>9779.7678407595031</v>
      </c>
      <c r="F98" s="72">
        <f t="shared" si="3"/>
        <v>24659.752416663341</v>
      </c>
      <c r="G98" s="72">
        <f t="shared" si="3"/>
        <v>43464.650896858002</v>
      </c>
      <c r="H98" s="72">
        <f t="shared" si="3"/>
        <v>17547.834643051843</v>
      </c>
      <c r="I98" s="72">
        <f t="shared" si="3"/>
        <v>37324.092172271201</v>
      </c>
      <c r="J98" s="73">
        <f t="shared" si="3"/>
        <v>16368.596008350287</v>
      </c>
      <c r="K98" s="74">
        <f t="shared" si="3"/>
        <v>36219.939633278816</v>
      </c>
      <c r="L98" s="75">
        <f t="shared" si="3"/>
        <v>303672.33103301557</v>
      </c>
      <c r="M98" s="76">
        <v>75207</v>
      </c>
    </row>
    <row r="99" spans="2:13" x14ac:dyDescent="0.15">
      <c r="B99" s="5" t="s">
        <v>58</v>
      </c>
      <c r="C99" s="29" t="s">
        <v>59</v>
      </c>
      <c r="D99" s="26">
        <f t="shared" si="3"/>
        <v>142971.49210699834</v>
      </c>
      <c r="E99" s="6">
        <f t="shared" si="3"/>
        <v>9627.3287910326198</v>
      </c>
      <c r="F99" s="6">
        <f t="shared" si="3"/>
        <v>39760.953883149959</v>
      </c>
      <c r="G99" s="6">
        <f t="shared" si="3"/>
        <v>42756.008636404775</v>
      </c>
      <c r="H99" s="6">
        <f t="shared" si="3"/>
        <v>18473.72878068962</v>
      </c>
      <c r="I99" s="6">
        <f t="shared" si="3"/>
        <v>28031.125964807943</v>
      </c>
      <c r="J99" s="23">
        <f t="shared" si="3"/>
        <v>17043.628065729765</v>
      </c>
      <c r="K99" s="13">
        <f t="shared" si="3"/>
        <v>40165.94050189406</v>
      </c>
      <c r="L99" s="19">
        <f t="shared" si="3"/>
        <v>321786.57866497734</v>
      </c>
      <c r="M99" s="16">
        <v>154694</v>
      </c>
    </row>
    <row r="100" spans="2:13" x14ac:dyDescent="0.15">
      <c r="B100" s="61" t="s">
        <v>60</v>
      </c>
      <c r="C100" s="62" t="s">
        <v>61</v>
      </c>
      <c r="D100" s="63">
        <f t="shared" si="3"/>
        <v>135936.78721761802</v>
      </c>
      <c r="E100" s="64">
        <f t="shared" si="3"/>
        <v>8999.8689135849218</v>
      </c>
      <c r="F100" s="64">
        <f t="shared" si="3"/>
        <v>29648.484495390127</v>
      </c>
      <c r="G100" s="64">
        <f t="shared" si="3"/>
        <v>37588.621699171243</v>
      </c>
      <c r="H100" s="64">
        <f t="shared" si="3"/>
        <v>19512.606143583322</v>
      </c>
      <c r="I100" s="64">
        <f t="shared" si="3"/>
        <v>44764.554233362949</v>
      </c>
      <c r="J100" s="65">
        <f t="shared" si="3"/>
        <v>16170.237557714436</v>
      </c>
      <c r="K100" s="66">
        <f t="shared" si="3"/>
        <v>44891.576969573383</v>
      </c>
      <c r="L100" s="67">
        <f t="shared" si="3"/>
        <v>321342.49967228394</v>
      </c>
      <c r="M100" s="68">
        <v>68657</v>
      </c>
    </row>
    <row r="101" spans="2:13" x14ac:dyDescent="0.15">
      <c r="B101" s="5" t="s">
        <v>62</v>
      </c>
      <c r="C101" s="29" t="s">
        <v>63</v>
      </c>
      <c r="D101" s="26">
        <f t="shared" si="3"/>
        <v>182893.76197821717</v>
      </c>
      <c r="E101" s="6">
        <f t="shared" si="3"/>
        <v>11175.723367456645</v>
      </c>
      <c r="F101" s="6">
        <f t="shared" si="3"/>
        <v>3670.4295797690834</v>
      </c>
      <c r="G101" s="6">
        <f t="shared" si="3"/>
        <v>63684.02047398682</v>
      </c>
      <c r="H101" s="6">
        <f t="shared" si="3"/>
        <v>18269.048286822792</v>
      </c>
      <c r="I101" s="6">
        <f t="shared" si="3"/>
        <v>33950.357593605382</v>
      </c>
      <c r="J101" s="23">
        <f t="shared" si="3"/>
        <v>6858.5518627588463</v>
      </c>
      <c r="K101" s="13">
        <f t="shared" si="3"/>
        <v>56952.040387042493</v>
      </c>
      <c r="L101" s="19">
        <f t="shared" si="3"/>
        <v>370595.38166690042</v>
      </c>
      <c r="M101" s="16">
        <v>85572</v>
      </c>
    </row>
    <row r="102" spans="2:13" x14ac:dyDescent="0.15">
      <c r="B102" s="5" t="s">
        <v>64</v>
      </c>
      <c r="C102" s="29" t="s">
        <v>65</v>
      </c>
      <c r="D102" s="26">
        <f t="shared" si="3"/>
        <v>131346.35960573083</v>
      </c>
      <c r="E102" s="6">
        <f t="shared" si="3"/>
        <v>8019.603532300026</v>
      </c>
      <c r="F102" s="6">
        <f t="shared" si="3"/>
        <v>33553.836429592171</v>
      </c>
      <c r="G102" s="6">
        <f t="shared" si="3"/>
        <v>57143.866109706498</v>
      </c>
      <c r="H102" s="6">
        <f t="shared" si="3"/>
        <v>17396.458539445237</v>
      </c>
      <c r="I102" s="6">
        <f t="shared" si="3"/>
        <v>27774.724268073725</v>
      </c>
      <c r="J102" s="23">
        <f t="shared" si="3"/>
        <v>13739.877615331061</v>
      </c>
      <c r="K102" s="13">
        <f t="shared" si="3"/>
        <v>38993.926569198637</v>
      </c>
      <c r="L102" s="19">
        <f t="shared" si="3"/>
        <v>314228.77505404712</v>
      </c>
      <c r="M102" s="16">
        <v>109164</v>
      </c>
    </row>
    <row r="103" spans="2:13" x14ac:dyDescent="0.15">
      <c r="B103" s="5" t="s">
        <v>66</v>
      </c>
      <c r="C103" s="29" t="s">
        <v>67</v>
      </c>
      <c r="D103" s="26">
        <f t="shared" si="3"/>
        <v>151934.23880466088</v>
      </c>
      <c r="E103" s="6">
        <f t="shared" si="3"/>
        <v>9482.9017968098942</v>
      </c>
      <c r="F103" s="6">
        <f t="shared" si="3"/>
        <v>11153.481776049357</v>
      </c>
      <c r="G103" s="6">
        <f t="shared" si="3"/>
        <v>54391.708943113204</v>
      </c>
      <c r="H103" s="6">
        <f t="shared" si="3"/>
        <v>17573.904589248381</v>
      </c>
      <c r="I103" s="6">
        <f t="shared" si="3"/>
        <v>35920.84679600579</v>
      </c>
      <c r="J103" s="23">
        <f t="shared" si="3"/>
        <v>13434.406935773915</v>
      </c>
      <c r="K103" s="13">
        <f t="shared" si="3"/>
        <v>63001.198847936372</v>
      </c>
      <c r="L103" s="19">
        <f t="shared" si="3"/>
        <v>343458.28155382391</v>
      </c>
      <c r="M103" s="16">
        <v>136798</v>
      </c>
    </row>
    <row r="104" spans="2:13" x14ac:dyDescent="0.15">
      <c r="B104" s="77" t="s">
        <v>68</v>
      </c>
      <c r="C104" s="78" t="s">
        <v>69</v>
      </c>
      <c r="D104" s="79">
        <f t="shared" si="3"/>
        <v>128505.64733245184</v>
      </c>
      <c r="E104" s="80">
        <f t="shared" si="3"/>
        <v>8895.5124018288116</v>
      </c>
      <c r="F104" s="80">
        <f t="shared" si="3"/>
        <v>34899.128606247912</v>
      </c>
      <c r="G104" s="80">
        <f t="shared" si="3"/>
        <v>38436.955378904946</v>
      </c>
      <c r="H104" s="80">
        <f t="shared" si="3"/>
        <v>15816.975451229031</v>
      </c>
      <c r="I104" s="80">
        <f t="shared" si="3"/>
        <v>25983.703184490147</v>
      </c>
      <c r="J104" s="81">
        <f t="shared" si="3"/>
        <v>17978.669173052109</v>
      </c>
      <c r="K104" s="82">
        <f t="shared" si="3"/>
        <v>48212.91000908034</v>
      </c>
      <c r="L104" s="83">
        <f t="shared" si="3"/>
        <v>300750.83236423304</v>
      </c>
      <c r="M104" s="84">
        <v>62773</v>
      </c>
    </row>
    <row r="105" spans="2:13" x14ac:dyDescent="0.15">
      <c r="B105" s="5" t="s">
        <v>70</v>
      </c>
      <c r="C105" s="29" t="s">
        <v>71</v>
      </c>
      <c r="D105" s="26">
        <f t="shared" ref="D105:L120" si="4">+D37*1000/$M105</f>
        <v>130414.88258133354</v>
      </c>
      <c r="E105" s="6">
        <f t="shared" si="4"/>
        <v>9205.7716436637384</v>
      </c>
      <c r="F105" s="6">
        <f t="shared" si="4"/>
        <v>25072.29867910175</v>
      </c>
      <c r="G105" s="6">
        <f t="shared" si="4"/>
        <v>39981.16954326757</v>
      </c>
      <c r="H105" s="6">
        <f t="shared" si="4"/>
        <v>15307.580592576493</v>
      </c>
      <c r="I105" s="6">
        <f t="shared" si="4"/>
        <v>24786.966873808276</v>
      </c>
      <c r="J105" s="23">
        <f t="shared" si="4"/>
        <v>16612.612256592143</v>
      </c>
      <c r="K105" s="13">
        <f t="shared" si="4"/>
        <v>37711.131309339158</v>
      </c>
      <c r="L105" s="19">
        <f t="shared" si="4"/>
        <v>282479.8012230905</v>
      </c>
      <c r="M105" s="16">
        <v>101219</v>
      </c>
    </row>
    <row r="106" spans="2:13" x14ac:dyDescent="0.15">
      <c r="B106" s="5" t="s">
        <v>72</v>
      </c>
      <c r="C106" s="29" t="s">
        <v>73</v>
      </c>
      <c r="D106" s="26">
        <f t="shared" si="4"/>
        <v>118879.61428356185</v>
      </c>
      <c r="E106" s="6">
        <f t="shared" si="4"/>
        <v>9593.3403646225706</v>
      </c>
      <c r="F106" s="6">
        <f t="shared" si="4"/>
        <v>44357.239716739488</v>
      </c>
      <c r="G106" s="6">
        <f t="shared" si="4"/>
        <v>57428.601024559292</v>
      </c>
      <c r="H106" s="6">
        <f t="shared" si="4"/>
        <v>15683.987494349856</v>
      </c>
      <c r="I106" s="6">
        <f t="shared" si="4"/>
        <v>32976.11872834112</v>
      </c>
      <c r="J106" s="23">
        <f t="shared" si="4"/>
        <v>18643.588970920595</v>
      </c>
      <c r="K106" s="13">
        <f t="shared" si="4"/>
        <v>54629.124604489982</v>
      </c>
      <c r="L106" s="19">
        <f t="shared" si="4"/>
        <v>333548.02621666418</v>
      </c>
      <c r="M106" s="16">
        <v>53096</v>
      </c>
    </row>
    <row r="107" spans="2:13" x14ac:dyDescent="0.15">
      <c r="B107" s="77" t="s">
        <v>74</v>
      </c>
      <c r="C107" s="78" t="s">
        <v>75</v>
      </c>
      <c r="D107" s="79">
        <f t="shared" si="4"/>
        <v>139594.08127208482</v>
      </c>
      <c r="E107" s="80">
        <f t="shared" si="4"/>
        <v>9647.0848056537106</v>
      </c>
      <c r="F107" s="80">
        <f t="shared" si="4"/>
        <v>21815.983699988603</v>
      </c>
      <c r="G107" s="80">
        <f t="shared" si="4"/>
        <v>38376.709791405447</v>
      </c>
      <c r="H107" s="80">
        <f t="shared" si="4"/>
        <v>19474.310384133136</v>
      </c>
      <c r="I107" s="80">
        <f t="shared" si="4"/>
        <v>24882.594323492533</v>
      </c>
      <c r="J107" s="81">
        <f t="shared" si="4"/>
        <v>15514.362247805768</v>
      </c>
      <c r="K107" s="82">
        <f t="shared" si="4"/>
        <v>50408.51191154679</v>
      </c>
      <c r="L107" s="83">
        <f t="shared" si="4"/>
        <v>304199.27618830506</v>
      </c>
      <c r="M107" s="84">
        <v>70184</v>
      </c>
    </row>
    <row r="108" spans="2:13" x14ac:dyDescent="0.15">
      <c r="B108" s="77" t="s">
        <v>76</v>
      </c>
      <c r="C108" s="78" t="s">
        <v>77</v>
      </c>
      <c r="D108" s="79">
        <f t="shared" si="4"/>
        <v>143319.14967947037</v>
      </c>
      <c r="E108" s="80">
        <f t="shared" si="4"/>
        <v>9643.3125469440511</v>
      </c>
      <c r="F108" s="80">
        <f t="shared" si="4"/>
        <v>23580.254676937588</v>
      </c>
      <c r="G108" s="80">
        <f t="shared" si="4"/>
        <v>47638.246956278716</v>
      </c>
      <c r="H108" s="80">
        <f t="shared" si="4"/>
        <v>22077.538472287724</v>
      </c>
      <c r="I108" s="80">
        <f t="shared" si="4"/>
        <v>41601.320547083793</v>
      </c>
      <c r="J108" s="81">
        <f t="shared" si="4"/>
        <v>17288.232108857796</v>
      </c>
      <c r="K108" s="82">
        <f t="shared" si="4"/>
        <v>62545.878530629358</v>
      </c>
      <c r="L108" s="83">
        <f t="shared" si="4"/>
        <v>350405.70140963158</v>
      </c>
      <c r="M108" s="84">
        <v>57249</v>
      </c>
    </row>
    <row r="109" spans="2:13" x14ac:dyDescent="0.15">
      <c r="B109" s="5" t="s">
        <v>78</v>
      </c>
      <c r="C109" s="29" t="s">
        <v>79</v>
      </c>
      <c r="D109" s="26">
        <f t="shared" si="4"/>
        <v>130848.07717078616</v>
      </c>
      <c r="E109" s="6">
        <f t="shared" si="4"/>
        <v>9238.3249130540571</v>
      </c>
      <c r="F109" s="6">
        <f t="shared" si="4"/>
        <v>20589.772580899087</v>
      </c>
      <c r="G109" s="6">
        <f t="shared" si="4"/>
        <v>39223.211346624492</v>
      </c>
      <c r="H109" s="6">
        <f t="shared" si="4"/>
        <v>19358.274534499291</v>
      </c>
      <c r="I109" s="6">
        <f t="shared" si="4"/>
        <v>18796.267407078758</v>
      </c>
      <c r="J109" s="23">
        <f t="shared" si="4"/>
        <v>14921.984800561035</v>
      </c>
      <c r="K109" s="13">
        <f t="shared" si="4"/>
        <v>45868.915572984501</v>
      </c>
      <c r="L109" s="19">
        <f t="shared" si="4"/>
        <v>283922.84352592635</v>
      </c>
      <c r="M109" s="16">
        <v>69871</v>
      </c>
    </row>
    <row r="110" spans="2:13" x14ac:dyDescent="0.15">
      <c r="B110" s="5">
        <v>39</v>
      </c>
      <c r="C110" s="29" t="s">
        <v>80</v>
      </c>
      <c r="D110" s="26">
        <f t="shared" si="4"/>
        <v>140361.48141529664</v>
      </c>
      <c r="E110" s="6">
        <f t="shared" si="4"/>
        <v>8675.0357398141532</v>
      </c>
      <c r="F110" s="6">
        <f t="shared" si="4"/>
        <v>32381.531451036455</v>
      </c>
      <c r="G110" s="6">
        <f t="shared" si="4"/>
        <v>57741.931736954968</v>
      </c>
      <c r="H110" s="6">
        <f t="shared" si="4"/>
        <v>19522.212294496068</v>
      </c>
      <c r="I110" s="6">
        <f t="shared" si="4"/>
        <v>55390.064331665475</v>
      </c>
      <c r="J110" s="23">
        <f t="shared" si="4"/>
        <v>17116.297355253751</v>
      </c>
      <c r="K110" s="13">
        <f t="shared" si="4"/>
        <v>50173.427448177266</v>
      </c>
      <c r="L110" s="19">
        <f t="shared" si="4"/>
        <v>364245.68441744102</v>
      </c>
      <c r="M110" s="16">
        <v>111920</v>
      </c>
    </row>
    <row r="111" spans="2:13" x14ac:dyDescent="0.15">
      <c r="B111" s="7">
        <v>40</v>
      </c>
      <c r="C111" s="55" t="s">
        <v>81</v>
      </c>
      <c r="D111" s="56">
        <f t="shared" si="4"/>
        <v>132671.9934994583</v>
      </c>
      <c r="E111" s="8">
        <f t="shared" si="4"/>
        <v>8546.6452561522983</v>
      </c>
      <c r="F111" s="8">
        <f t="shared" si="4"/>
        <v>24228.911933137286</v>
      </c>
      <c r="G111" s="8">
        <f t="shared" si="4"/>
        <v>32906.090388484758</v>
      </c>
      <c r="H111" s="8">
        <f t="shared" si="4"/>
        <v>14311.929267915184</v>
      </c>
      <c r="I111" s="8">
        <f t="shared" si="4"/>
        <v>20270.662436155395</v>
      </c>
      <c r="J111" s="57">
        <f t="shared" si="4"/>
        <v>17194.513233245627</v>
      </c>
      <c r="K111" s="58">
        <f t="shared" si="4"/>
        <v>27076.129856059433</v>
      </c>
      <c r="L111" s="59">
        <f t="shared" si="4"/>
        <v>260012.36263736265</v>
      </c>
      <c r="M111" s="60">
        <v>51688</v>
      </c>
    </row>
    <row r="112" spans="2:13" x14ac:dyDescent="0.15">
      <c r="B112" s="32">
        <v>41</v>
      </c>
      <c r="C112" s="33" t="s">
        <v>82</v>
      </c>
      <c r="D112" s="34">
        <f t="shared" si="4"/>
        <v>126297.72273634549</v>
      </c>
      <c r="E112" s="35">
        <f t="shared" si="4"/>
        <v>9482.4442025040826</v>
      </c>
      <c r="F112" s="35">
        <f t="shared" si="4"/>
        <v>19598.711667573942</v>
      </c>
      <c r="G112" s="35">
        <f t="shared" si="4"/>
        <v>29076.279259662493</v>
      </c>
      <c r="H112" s="35">
        <f t="shared" si="4"/>
        <v>19257.212847033206</v>
      </c>
      <c r="I112" s="35">
        <f t="shared" si="4"/>
        <v>26911.336418072944</v>
      </c>
      <c r="J112" s="36">
        <f t="shared" si="4"/>
        <v>13798.924877517691</v>
      </c>
      <c r="K112" s="37">
        <f t="shared" si="4"/>
        <v>36092.406096897117</v>
      </c>
      <c r="L112" s="38">
        <f t="shared" si="4"/>
        <v>266716.11322808929</v>
      </c>
      <c r="M112" s="39">
        <v>44088</v>
      </c>
    </row>
    <row r="113" spans="2:13" x14ac:dyDescent="0.15">
      <c r="B113" s="5">
        <v>42</v>
      </c>
      <c r="C113" s="29" t="s">
        <v>83</v>
      </c>
      <c r="D113" s="26">
        <f t="shared" si="4"/>
        <v>200173.54118170167</v>
      </c>
      <c r="E113" s="6">
        <f t="shared" si="4"/>
        <v>13908.900687887428</v>
      </c>
      <c r="F113" s="6">
        <f t="shared" si="4"/>
        <v>995.29202521382047</v>
      </c>
      <c r="G113" s="6">
        <f t="shared" si="4"/>
        <v>32297.439384824629</v>
      </c>
      <c r="H113" s="6">
        <f t="shared" si="4"/>
        <v>15667.355425940941</v>
      </c>
      <c r="I113" s="6">
        <f t="shared" si="4"/>
        <v>90853.45120707243</v>
      </c>
      <c r="J113" s="23">
        <f t="shared" si="4"/>
        <v>0</v>
      </c>
      <c r="K113" s="13">
        <f t="shared" si="4"/>
        <v>48601.914576413044</v>
      </c>
      <c r="L113" s="19">
        <f t="shared" si="4"/>
        <v>402497.89448905399</v>
      </c>
      <c r="M113" s="16">
        <v>38233</v>
      </c>
    </row>
    <row r="114" spans="2:13" x14ac:dyDescent="0.15">
      <c r="B114" s="5">
        <v>43</v>
      </c>
      <c r="C114" s="29" t="s">
        <v>84</v>
      </c>
      <c r="D114" s="26">
        <f t="shared" si="4"/>
        <v>104220.28665307048</v>
      </c>
      <c r="E114" s="6">
        <f t="shared" si="4"/>
        <v>10206.265578971221</v>
      </c>
      <c r="F114" s="6">
        <f t="shared" si="4"/>
        <v>57560.333106730119</v>
      </c>
      <c r="G114" s="6">
        <f t="shared" si="4"/>
        <v>33558.520280987992</v>
      </c>
      <c r="H114" s="6">
        <f t="shared" si="4"/>
        <v>21195.07704509404</v>
      </c>
      <c r="I114" s="6">
        <f t="shared" si="4"/>
        <v>31165.731928393383</v>
      </c>
      <c r="J114" s="23">
        <f t="shared" si="4"/>
        <v>17037.021300702469</v>
      </c>
      <c r="K114" s="13">
        <f t="shared" si="4"/>
        <v>37351.433265352367</v>
      </c>
      <c r="L114" s="19">
        <f t="shared" si="4"/>
        <v>295257.64785859961</v>
      </c>
      <c r="M114" s="16">
        <v>35304</v>
      </c>
    </row>
    <row r="115" spans="2:13" x14ac:dyDescent="0.15">
      <c r="B115" s="5">
        <v>44</v>
      </c>
      <c r="C115" s="29" t="s">
        <v>85</v>
      </c>
      <c r="D115" s="26">
        <f t="shared" si="4"/>
        <v>111089.12178081079</v>
      </c>
      <c r="E115" s="6">
        <f t="shared" si="4"/>
        <v>9238.1184499146966</v>
      </c>
      <c r="F115" s="6">
        <f t="shared" si="4"/>
        <v>93238.605898123322</v>
      </c>
      <c r="G115" s="6">
        <f t="shared" si="4"/>
        <v>31414.168494597448</v>
      </c>
      <c r="H115" s="6">
        <f t="shared" si="4"/>
        <v>19515.96392883256</v>
      </c>
      <c r="I115" s="6">
        <f t="shared" si="4"/>
        <v>22457.226419692906</v>
      </c>
      <c r="J115" s="23">
        <f t="shared" si="4"/>
        <v>18452.026972134212</v>
      </c>
      <c r="K115" s="13">
        <f t="shared" si="4"/>
        <v>54711.430660492326</v>
      </c>
      <c r="L115" s="19">
        <f t="shared" si="4"/>
        <v>341664.63563246402</v>
      </c>
      <c r="M115" s="16">
        <v>12309</v>
      </c>
    </row>
    <row r="116" spans="2:13" x14ac:dyDescent="0.15">
      <c r="B116" s="5">
        <v>45</v>
      </c>
      <c r="C116" s="29" t="s">
        <v>86</v>
      </c>
      <c r="D116" s="26">
        <f t="shared" si="4"/>
        <v>178332.65720081137</v>
      </c>
      <c r="E116" s="6">
        <f t="shared" si="4"/>
        <v>10838.009916610323</v>
      </c>
      <c r="F116" s="6">
        <f t="shared" si="4"/>
        <v>19993.182330403426</v>
      </c>
      <c r="G116" s="6">
        <f t="shared" si="4"/>
        <v>38514.367816091952</v>
      </c>
      <c r="H116" s="6">
        <f t="shared" si="4"/>
        <v>28804.766734279918</v>
      </c>
      <c r="I116" s="6">
        <f t="shared" si="4"/>
        <v>19201.036736533693</v>
      </c>
      <c r="J116" s="23">
        <f t="shared" si="4"/>
        <v>16597.926526932613</v>
      </c>
      <c r="K116" s="13">
        <f t="shared" si="4"/>
        <v>63215.686274509804</v>
      </c>
      <c r="L116" s="19">
        <f t="shared" si="4"/>
        <v>358899.70700924046</v>
      </c>
      <c r="M116" s="16">
        <v>17748</v>
      </c>
    </row>
    <row r="117" spans="2:13" x14ac:dyDescent="0.15">
      <c r="B117" s="5">
        <v>46</v>
      </c>
      <c r="C117" s="29" t="s">
        <v>87</v>
      </c>
      <c r="D117" s="26">
        <f t="shared" si="4"/>
        <v>152163.83933457371</v>
      </c>
      <c r="E117" s="6">
        <f t="shared" si="4"/>
        <v>11268.906643318376</v>
      </c>
      <c r="F117" s="6">
        <f t="shared" si="4"/>
        <v>42077.870198095654</v>
      </c>
      <c r="G117" s="6">
        <f t="shared" si="4"/>
        <v>38088.376928970123</v>
      </c>
      <c r="H117" s="6">
        <f t="shared" si="4"/>
        <v>26778.373645616724</v>
      </c>
      <c r="I117" s="6">
        <f t="shared" si="4"/>
        <v>40138.338623180476</v>
      </c>
      <c r="J117" s="23">
        <f t="shared" si="4"/>
        <v>20520.302068512639</v>
      </c>
      <c r="K117" s="13">
        <f t="shared" si="4"/>
        <v>55695.414249753747</v>
      </c>
      <c r="L117" s="19">
        <f t="shared" si="4"/>
        <v>366211.11962350883</v>
      </c>
      <c r="M117" s="16">
        <v>18274</v>
      </c>
    </row>
    <row r="118" spans="2:13" x14ac:dyDescent="0.15">
      <c r="B118" s="5">
        <v>47</v>
      </c>
      <c r="C118" s="29" t="s">
        <v>88</v>
      </c>
      <c r="D118" s="26">
        <f t="shared" si="4"/>
        <v>120651.09566081072</v>
      </c>
      <c r="E118" s="6">
        <f t="shared" si="4"/>
        <v>9596.1263889751062</v>
      </c>
      <c r="F118" s="6">
        <f t="shared" si="4"/>
        <v>49762.151592277609</v>
      </c>
      <c r="G118" s="6">
        <f t="shared" si="4"/>
        <v>41836.085418089264</v>
      </c>
      <c r="H118" s="6">
        <f t="shared" si="4"/>
        <v>20206.747780743684</v>
      </c>
      <c r="I118" s="6">
        <f t="shared" si="4"/>
        <v>44998.013532807745</v>
      </c>
      <c r="J118" s="23">
        <f t="shared" si="4"/>
        <v>17035.383946862003</v>
      </c>
      <c r="K118" s="13">
        <f t="shared" si="4"/>
        <v>56914.923334781801</v>
      </c>
      <c r="L118" s="19">
        <f t="shared" si="4"/>
        <v>343965.14370848594</v>
      </c>
      <c r="M118" s="16">
        <v>32218</v>
      </c>
    </row>
    <row r="119" spans="2:13" x14ac:dyDescent="0.15">
      <c r="B119" s="5">
        <v>48</v>
      </c>
      <c r="C119" s="29" t="s">
        <v>89</v>
      </c>
      <c r="D119" s="26">
        <f t="shared" si="4"/>
        <v>149449.38527485987</v>
      </c>
      <c r="E119" s="6">
        <f t="shared" si="4"/>
        <v>11338.499222761317</v>
      </c>
      <c r="F119" s="6">
        <f t="shared" si="4"/>
        <v>52032.125865561262</v>
      </c>
      <c r="G119" s="6">
        <f t="shared" si="4"/>
        <v>25020.255311131001</v>
      </c>
      <c r="H119" s="6">
        <f t="shared" si="4"/>
        <v>20119.553441047625</v>
      </c>
      <c r="I119" s="6">
        <f t="shared" si="4"/>
        <v>35571.246879268925</v>
      </c>
      <c r="J119" s="23">
        <f t="shared" si="4"/>
        <v>20497.526967827031</v>
      </c>
      <c r="K119" s="13">
        <f t="shared" si="4"/>
        <v>65124.216873145226</v>
      </c>
      <c r="L119" s="19">
        <f t="shared" si="4"/>
        <v>358655.28286777524</v>
      </c>
      <c r="M119" s="16">
        <v>21229</v>
      </c>
    </row>
    <row r="120" spans="2:13" x14ac:dyDescent="0.15">
      <c r="B120" s="5">
        <v>49</v>
      </c>
      <c r="C120" s="29" t="s">
        <v>90</v>
      </c>
      <c r="D120" s="26">
        <f t="shared" si="4"/>
        <v>120701.05975861054</v>
      </c>
      <c r="E120" s="6">
        <f t="shared" si="4"/>
        <v>10181.385536257481</v>
      </c>
      <c r="F120" s="6">
        <f t="shared" si="4"/>
        <v>72069.374938671375</v>
      </c>
      <c r="G120" s="6">
        <f t="shared" si="4"/>
        <v>26581.493474634481</v>
      </c>
      <c r="H120" s="6">
        <f t="shared" si="4"/>
        <v>21938.131684819939</v>
      </c>
      <c r="I120" s="6">
        <f t="shared" si="4"/>
        <v>25412.962417819646</v>
      </c>
      <c r="J120" s="23">
        <f t="shared" si="4"/>
        <v>19751.103915219312</v>
      </c>
      <c r="K120" s="13">
        <f t="shared" si="4"/>
        <v>59046.413502109703</v>
      </c>
      <c r="L120" s="19">
        <f t="shared" si="4"/>
        <v>335930.82131292316</v>
      </c>
      <c r="M120" s="16">
        <v>20382</v>
      </c>
    </row>
    <row r="121" spans="2:13" x14ac:dyDescent="0.15">
      <c r="B121" s="5">
        <v>50</v>
      </c>
      <c r="C121" s="29" t="s">
        <v>91</v>
      </c>
      <c r="D121" s="26">
        <f t="shared" ref="D121:L135" si="5">+D53*1000/$M121</f>
        <v>115335.17622667587</v>
      </c>
      <c r="E121" s="6">
        <f t="shared" si="5"/>
        <v>9403.1098825155495</v>
      </c>
      <c r="F121" s="6">
        <f t="shared" si="5"/>
        <v>80247.961299239803</v>
      </c>
      <c r="G121" s="6">
        <f t="shared" si="5"/>
        <v>36476.226675881131</v>
      </c>
      <c r="H121" s="6">
        <f t="shared" si="5"/>
        <v>19920.663441603316</v>
      </c>
      <c r="I121" s="6">
        <f t="shared" si="5"/>
        <v>44877.608845888048</v>
      </c>
      <c r="J121" s="23">
        <f t="shared" si="5"/>
        <v>20274.982722874913</v>
      </c>
      <c r="K121" s="13">
        <f t="shared" si="5"/>
        <v>72499.032480995156</v>
      </c>
      <c r="L121" s="19">
        <f t="shared" si="5"/>
        <v>378759.77885279892</v>
      </c>
      <c r="M121" s="16">
        <v>14470</v>
      </c>
    </row>
    <row r="122" spans="2:13" x14ac:dyDescent="0.15">
      <c r="B122" s="5">
        <v>51</v>
      </c>
      <c r="C122" s="29" t="s">
        <v>92</v>
      </c>
      <c r="D122" s="26">
        <f t="shared" si="5"/>
        <v>115189.85242911623</v>
      </c>
      <c r="E122" s="6">
        <f t="shared" si="5"/>
        <v>11053.142099154369</v>
      </c>
      <c r="F122" s="6">
        <f t="shared" si="5"/>
        <v>154425.46841319848</v>
      </c>
      <c r="G122" s="6">
        <f t="shared" si="5"/>
        <v>27002.818769689937</v>
      </c>
      <c r="H122" s="6">
        <f t="shared" si="5"/>
        <v>26295.141767534406</v>
      </c>
      <c r="I122" s="6">
        <f t="shared" si="5"/>
        <v>51973.802022881777</v>
      </c>
      <c r="J122" s="23">
        <f t="shared" si="5"/>
        <v>21638.865859724756</v>
      </c>
      <c r="K122" s="13">
        <f t="shared" si="5"/>
        <v>61493.865030674846</v>
      </c>
      <c r="L122" s="19">
        <f t="shared" si="5"/>
        <v>447434.09053225006</v>
      </c>
      <c r="M122" s="16">
        <v>12062</v>
      </c>
    </row>
    <row r="123" spans="2:13" x14ac:dyDescent="0.15">
      <c r="B123" s="5">
        <v>52</v>
      </c>
      <c r="C123" s="29" t="s">
        <v>93</v>
      </c>
      <c r="D123" s="26">
        <f t="shared" si="5"/>
        <v>130844.29026387625</v>
      </c>
      <c r="E123" s="6">
        <f t="shared" si="5"/>
        <v>9762.5113739763419</v>
      </c>
      <c r="F123" s="6">
        <f t="shared" si="5"/>
        <v>107138.08007279345</v>
      </c>
      <c r="G123" s="6">
        <f t="shared" si="5"/>
        <v>49255.914467697905</v>
      </c>
      <c r="H123" s="6">
        <f t="shared" si="5"/>
        <v>43545.609645131939</v>
      </c>
      <c r="I123" s="6">
        <f t="shared" si="5"/>
        <v>42195.291173794358</v>
      </c>
      <c r="J123" s="23">
        <f t="shared" si="5"/>
        <v>20960.077343039127</v>
      </c>
      <c r="K123" s="13">
        <f t="shared" si="5"/>
        <v>72265.809827115561</v>
      </c>
      <c r="L123" s="19">
        <f t="shared" si="5"/>
        <v>455007.50682438578</v>
      </c>
      <c r="M123" s="16">
        <v>8792</v>
      </c>
    </row>
    <row r="124" spans="2:13" x14ac:dyDescent="0.15">
      <c r="B124" s="5">
        <v>53</v>
      </c>
      <c r="C124" s="29" t="s">
        <v>94</v>
      </c>
      <c r="D124" s="26">
        <f t="shared" si="5"/>
        <v>106619.99233275829</v>
      </c>
      <c r="E124" s="6">
        <f t="shared" si="5"/>
        <v>11143.856622580026</v>
      </c>
      <c r="F124" s="6">
        <f t="shared" si="5"/>
        <v>146705.00287521564</v>
      </c>
      <c r="G124" s="6">
        <f t="shared" si="5"/>
        <v>38997.316465401571</v>
      </c>
      <c r="H124" s="6">
        <f t="shared" si="5"/>
        <v>26595.457159286947</v>
      </c>
      <c r="I124" s="6">
        <f t="shared" si="5"/>
        <v>22695.035460992909</v>
      </c>
      <c r="J124" s="23">
        <f t="shared" si="5"/>
        <v>18842.24650182097</v>
      </c>
      <c r="K124" s="13">
        <f t="shared" si="5"/>
        <v>49681.521947479392</v>
      </c>
      <c r="L124" s="19">
        <f t="shared" si="5"/>
        <v>402438.18286371476</v>
      </c>
      <c r="M124" s="16">
        <v>10434</v>
      </c>
    </row>
    <row r="125" spans="2:13" x14ac:dyDescent="0.15">
      <c r="B125" s="5">
        <v>54</v>
      </c>
      <c r="C125" s="29" t="s">
        <v>95</v>
      </c>
      <c r="D125" s="26">
        <f t="shared" si="5"/>
        <v>112860.46511627907</v>
      </c>
      <c r="E125" s="6">
        <f t="shared" si="5"/>
        <v>10421.889370647747</v>
      </c>
      <c r="F125" s="6">
        <f t="shared" si="5"/>
        <v>154830.24569701747</v>
      </c>
      <c r="G125" s="6">
        <f t="shared" si="5"/>
        <v>32582.183681513598</v>
      </c>
      <c r="H125" s="6">
        <f t="shared" si="5"/>
        <v>26327.026671922216</v>
      </c>
      <c r="I125" s="6">
        <f t="shared" si="5"/>
        <v>28982.393903560634</v>
      </c>
      <c r="J125" s="23">
        <f t="shared" si="5"/>
        <v>20231.901195637893</v>
      </c>
      <c r="K125" s="13">
        <f t="shared" si="5"/>
        <v>89337.274996715278</v>
      </c>
      <c r="L125" s="19">
        <f t="shared" si="5"/>
        <v>455341.479437656</v>
      </c>
      <c r="M125" s="16">
        <v>7611</v>
      </c>
    </row>
    <row r="126" spans="2:13" x14ac:dyDescent="0.15">
      <c r="B126" s="5">
        <v>55</v>
      </c>
      <c r="C126" s="29" t="s">
        <v>96</v>
      </c>
      <c r="D126" s="26">
        <f t="shared" si="5"/>
        <v>101347.20050046919</v>
      </c>
      <c r="E126" s="6">
        <f t="shared" si="5"/>
        <v>10732.952768220206</v>
      </c>
      <c r="F126" s="6">
        <f t="shared" si="5"/>
        <v>230492.49296215203</v>
      </c>
      <c r="G126" s="6">
        <f t="shared" si="5"/>
        <v>47962.073819205507</v>
      </c>
      <c r="H126" s="6">
        <f t="shared" si="5"/>
        <v>39261.104160150142</v>
      </c>
      <c r="I126" s="6">
        <f t="shared" si="5"/>
        <v>79138.802001876757</v>
      </c>
      <c r="J126" s="23">
        <f t="shared" si="5"/>
        <v>20310.212699405693</v>
      </c>
      <c r="K126" s="13">
        <f t="shared" si="5"/>
        <v>87103.847356897095</v>
      </c>
      <c r="L126" s="19">
        <f t="shared" si="5"/>
        <v>596038.47356897092</v>
      </c>
      <c r="M126" s="16">
        <v>12788</v>
      </c>
    </row>
    <row r="127" spans="2:13" x14ac:dyDescent="0.15">
      <c r="B127" s="5">
        <v>56</v>
      </c>
      <c r="C127" s="29" t="s">
        <v>97</v>
      </c>
      <c r="D127" s="26">
        <f t="shared" si="5"/>
        <v>75320.574162679419</v>
      </c>
      <c r="E127" s="6">
        <f t="shared" si="5"/>
        <v>9452.6315789473683</v>
      </c>
      <c r="F127" s="6">
        <f t="shared" si="5"/>
        <v>346467.62360446568</v>
      </c>
      <c r="G127" s="6">
        <f t="shared" si="5"/>
        <v>52872.408293460925</v>
      </c>
      <c r="H127" s="6">
        <f t="shared" si="5"/>
        <v>23235.725677830942</v>
      </c>
      <c r="I127" s="6">
        <f t="shared" si="5"/>
        <v>39649.122807017542</v>
      </c>
      <c r="J127" s="23">
        <f t="shared" si="5"/>
        <v>23062.200956937799</v>
      </c>
      <c r="K127" s="13">
        <f t="shared" si="5"/>
        <v>118205.42264752791</v>
      </c>
      <c r="L127" s="19">
        <f t="shared" si="5"/>
        <v>665203.50877192977</v>
      </c>
      <c r="M127" s="16">
        <v>3135</v>
      </c>
    </row>
    <row r="128" spans="2:13" x14ac:dyDescent="0.15">
      <c r="B128" s="5">
        <v>57</v>
      </c>
      <c r="C128" s="29" t="s">
        <v>98</v>
      </c>
      <c r="D128" s="26">
        <f t="shared" si="5"/>
        <v>155414.18586590732</v>
      </c>
      <c r="E128" s="6">
        <f t="shared" si="5"/>
        <v>10793.597376822849</v>
      </c>
      <c r="F128" s="6">
        <f t="shared" si="5"/>
        <v>64346.70808525326</v>
      </c>
      <c r="G128" s="6">
        <f t="shared" si="5"/>
        <v>46510.570368452842</v>
      </c>
      <c r="H128" s="6">
        <f t="shared" si="5"/>
        <v>37605.574251445338</v>
      </c>
      <c r="I128" s="6">
        <f t="shared" si="5"/>
        <v>32522.219345931488</v>
      </c>
      <c r="J128" s="23">
        <f t="shared" si="5"/>
        <v>30623.86746052291</v>
      </c>
      <c r="K128" s="13">
        <f t="shared" si="5"/>
        <v>101369.31573043403</v>
      </c>
      <c r="L128" s="19">
        <f t="shared" si="5"/>
        <v>448562.17102424713</v>
      </c>
      <c r="M128" s="16">
        <v>11589</v>
      </c>
    </row>
    <row r="129" spans="2:13" x14ac:dyDescent="0.15">
      <c r="B129" s="5">
        <v>58</v>
      </c>
      <c r="C129" s="29" t="s">
        <v>99</v>
      </c>
      <c r="D129" s="26">
        <f t="shared" si="5"/>
        <v>123312.40244075493</v>
      </c>
      <c r="E129" s="6">
        <f t="shared" si="5"/>
        <v>10974.741024549454</v>
      </c>
      <c r="F129" s="6">
        <f t="shared" si="5"/>
        <v>130070.38456080602</v>
      </c>
      <c r="G129" s="6">
        <f t="shared" si="5"/>
        <v>41389.385554136512</v>
      </c>
      <c r="H129" s="6">
        <f t="shared" si="5"/>
        <v>36912.161203348944</v>
      </c>
      <c r="I129" s="6">
        <f t="shared" si="5"/>
        <v>72718.887469845329</v>
      </c>
      <c r="J129" s="23">
        <f t="shared" si="5"/>
        <v>14190.435646374344</v>
      </c>
      <c r="K129" s="13">
        <f t="shared" si="5"/>
        <v>80891.08840641407</v>
      </c>
      <c r="L129" s="19">
        <f t="shared" si="5"/>
        <v>496269.05065985525</v>
      </c>
      <c r="M129" s="16">
        <v>14094</v>
      </c>
    </row>
    <row r="130" spans="2:13" x14ac:dyDescent="0.15">
      <c r="B130" s="5">
        <v>59</v>
      </c>
      <c r="C130" s="29" t="s">
        <v>100</v>
      </c>
      <c r="D130" s="26">
        <f t="shared" si="5"/>
        <v>121919.12908242612</v>
      </c>
      <c r="E130" s="6">
        <f t="shared" si="5"/>
        <v>10210.93725203923</v>
      </c>
      <c r="F130" s="6">
        <f t="shared" si="5"/>
        <v>37502.364553908657</v>
      </c>
      <c r="G130" s="6">
        <f t="shared" si="5"/>
        <v>29092.995207414224</v>
      </c>
      <c r="H130" s="6">
        <f t="shared" si="5"/>
        <v>32609.64230171073</v>
      </c>
      <c r="I130" s="6">
        <f t="shared" si="5"/>
        <v>30079.030056812771</v>
      </c>
      <c r="J130" s="23">
        <f t="shared" si="5"/>
        <v>16980.353572222048</v>
      </c>
      <c r="K130" s="13">
        <f t="shared" si="5"/>
        <v>53463.896911797376</v>
      </c>
      <c r="L130" s="19">
        <f t="shared" si="5"/>
        <v>314877.99536610913</v>
      </c>
      <c r="M130" s="16">
        <v>31507</v>
      </c>
    </row>
    <row r="131" spans="2:13" x14ac:dyDescent="0.15">
      <c r="B131" s="5">
        <v>60</v>
      </c>
      <c r="C131" s="29" t="s">
        <v>101</v>
      </c>
      <c r="D131" s="26">
        <f t="shared" si="5"/>
        <v>155273.30815323888</v>
      </c>
      <c r="E131" s="6">
        <f t="shared" si="5"/>
        <v>10009.939510976061</v>
      </c>
      <c r="F131" s="6">
        <f t="shared" si="5"/>
        <v>32569.505580325447</v>
      </c>
      <c r="G131" s="6">
        <f t="shared" si="5"/>
        <v>33852.895237554316</v>
      </c>
      <c r="H131" s="6">
        <f t="shared" si="5"/>
        <v>26575.611279925026</v>
      </c>
      <c r="I131" s="6">
        <f t="shared" si="5"/>
        <v>22497.88430409224</v>
      </c>
      <c r="J131" s="23">
        <f t="shared" si="5"/>
        <v>12248.828557634964</v>
      </c>
      <c r="K131" s="13">
        <f t="shared" si="5"/>
        <v>51188.737114133983</v>
      </c>
      <c r="L131" s="19">
        <f t="shared" si="5"/>
        <v>331967.88118024595</v>
      </c>
      <c r="M131" s="16">
        <v>35213</v>
      </c>
    </row>
    <row r="132" spans="2:13" x14ac:dyDescent="0.15">
      <c r="B132" s="5">
        <v>61</v>
      </c>
      <c r="C132" s="29" t="s">
        <v>102</v>
      </c>
      <c r="D132" s="26">
        <f t="shared" si="5"/>
        <v>108279.91734547197</v>
      </c>
      <c r="E132" s="6">
        <f t="shared" si="5"/>
        <v>8360.2659319597515</v>
      </c>
      <c r="F132" s="6">
        <f t="shared" si="5"/>
        <v>58000.419262098709</v>
      </c>
      <c r="G132" s="6">
        <f t="shared" si="5"/>
        <v>30537.164590321034</v>
      </c>
      <c r="H132" s="6">
        <f t="shared" si="5"/>
        <v>16540.698370867274</v>
      </c>
      <c r="I132" s="6">
        <f t="shared" si="5"/>
        <v>21684.505270723526</v>
      </c>
      <c r="J132" s="23">
        <f t="shared" si="5"/>
        <v>16683.307379012938</v>
      </c>
      <c r="K132" s="13">
        <f t="shared" si="5"/>
        <v>43655.995448011498</v>
      </c>
      <c r="L132" s="19">
        <f t="shared" si="5"/>
        <v>287058.96621945378</v>
      </c>
      <c r="M132" s="16">
        <v>33392</v>
      </c>
    </row>
    <row r="133" spans="2:13" x14ac:dyDescent="0.15">
      <c r="B133" s="5">
        <v>62</v>
      </c>
      <c r="C133" s="29" t="s">
        <v>103</v>
      </c>
      <c r="D133" s="26">
        <f t="shared" si="5"/>
        <v>116629.57363169035</v>
      </c>
      <c r="E133" s="6">
        <f t="shared" si="5"/>
        <v>9685.8395611041506</v>
      </c>
      <c r="F133" s="6">
        <f t="shared" si="5"/>
        <v>38278.97533370772</v>
      </c>
      <c r="G133" s="6">
        <f t="shared" si="5"/>
        <v>25252.494708194739</v>
      </c>
      <c r="H133" s="6">
        <f t="shared" si="5"/>
        <v>15374.422221262257</v>
      </c>
      <c r="I133" s="6">
        <f t="shared" si="5"/>
        <v>18907.944187653895</v>
      </c>
      <c r="J133" s="23">
        <f t="shared" si="5"/>
        <v>17279.364119400405</v>
      </c>
      <c r="K133" s="13">
        <f t="shared" si="5"/>
        <v>58535.401097239621</v>
      </c>
      <c r="L133" s="19">
        <f t="shared" si="5"/>
        <v>282664.65074085275</v>
      </c>
      <c r="M133" s="16">
        <v>46298</v>
      </c>
    </row>
    <row r="134" spans="2:13" ht="12.75" thickBot="1" x14ac:dyDescent="0.2">
      <c r="B134" s="11">
        <v>63</v>
      </c>
      <c r="C134" s="30" t="s">
        <v>104</v>
      </c>
      <c r="D134" s="27">
        <f t="shared" si="5"/>
        <v>102349.6894409938</v>
      </c>
      <c r="E134" s="12">
        <f t="shared" si="5"/>
        <v>8923.8640078457011</v>
      </c>
      <c r="F134" s="12">
        <f t="shared" si="5"/>
        <v>54144.033998038576</v>
      </c>
      <c r="G134" s="12">
        <f t="shared" si="5"/>
        <v>34933.998038574697</v>
      </c>
      <c r="H134" s="12">
        <f t="shared" si="5"/>
        <v>20207.747629944428</v>
      </c>
      <c r="I134" s="12">
        <f t="shared" si="5"/>
        <v>23893.167701863353</v>
      </c>
      <c r="J134" s="24">
        <f t="shared" si="5"/>
        <v>16436.482510624388</v>
      </c>
      <c r="K134" s="14">
        <f t="shared" si="5"/>
        <v>36762.438705459303</v>
      </c>
      <c r="L134" s="20">
        <f t="shared" si="5"/>
        <v>281214.93952271983</v>
      </c>
      <c r="M134" s="17">
        <v>30590</v>
      </c>
    </row>
    <row r="135" spans="2:13" ht="12.75" thickTop="1" x14ac:dyDescent="0.15">
      <c r="B135" s="9"/>
      <c r="C135" s="31" t="s">
        <v>105</v>
      </c>
      <c r="D135" s="28">
        <f t="shared" si="5"/>
        <v>149787.05857003303</v>
      </c>
      <c r="E135" s="10">
        <f t="shared" si="5"/>
        <v>9729.0202351956832</v>
      </c>
      <c r="F135" s="10">
        <f t="shared" si="5"/>
        <v>21629.489044060312</v>
      </c>
      <c r="G135" s="10">
        <f t="shared" si="5"/>
        <v>48490.16495238262</v>
      </c>
      <c r="H135" s="10">
        <f t="shared" si="5"/>
        <v>17693.41575841737</v>
      </c>
      <c r="I135" s="10">
        <f t="shared" si="5"/>
        <v>32679.787227634726</v>
      </c>
      <c r="J135" s="25">
        <f t="shared" si="5"/>
        <v>13711.755376120345</v>
      </c>
      <c r="K135" s="15">
        <f t="shared" si="5"/>
        <v>51471.980983712841</v>
      </c>
      <c r="L135" s="21">
        <f t="shared" si="5"/>
        <v>331480.91677143658</v>
      </c>
      <c r="M135" s="18">
        <v>7304896</v>
      </c>
    </row>
    <row r="137" spans="2:13" s="131" customFormat="1" ht="13.5" x14ac:dyDescent="0.15">
      <c r="B137" s="132" t="str">
        <f>+$B$1</f>
        <v>平成２６年度</v>
      </c>
      <c r="D137" s="131" t="s">
        <v>120</v>
      </c>
      <c r="M137" s="133"/>
    </row>
    <row r="138" spans="2:13" x14ac:dyDescent="0.15">
      <c r="B138" s="85" t="s">
        <v>116</v>
      </c>
    </row>
    <row r="139" spans="2:13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</row>
    <row r="140" spans="2:13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6">RANK(E72,E$72:E$134)</f>
        <v>25</v>
      </c>
      <c r="F140" s="50">
        <f t="shared" si="6"/>
        <v>58</v>
      </c>
      <c r="G140" s="50">
        <f t="shared" si="6"/>
        <v>4</v>
      </c>
      <c r="H140" s="50">
        <f t="shared" si="6"/>
        <v>63</v>
      </c>
      <c r="I140" s="50">
        <f t="shared" si="6"/>
        <v>13</v>
      </c>
      <c r="J140" s="51">
        <f t="shared" si="6"/>
        <v>44</v>
      </c>
      <c r="K140" s="52">
        <f t="shared" si="6"/>
        <v>23</v>
      </c>
      <c r="L140" s="53">
        <f t="shared" si="6"/>
        <v>16</v>
      </c>
      <c r="M140" s="54">
        <f t="shared" si="6"/>
        <v>1</v>
      </c>
    </row>
    <row r="141" spans="2:13" x14ac:dyDescent="0.15">
      <c r="B141" s="5" t="s">
        <v>6</v>
      </c>
      <c r="C141" s="29" t="s">
        <v>7</v>
      </c>
      <c r="D141" s="26">
        <f t="shared" ref="D141:M156" si="7">RANK(D73,D$72:D$134)</f>
        <v>7</v>
      </c>
      <c r="E141" s="6">
        <f t="shared" si="7"/>
        <v>26</v>
      </c>
      <c r="F141" s="6">
        <f t="shared" si="7"/>
        <v>56</v>
      </c>
      <c r="G141" s="6">
        <f t="shared" si="7"/>
        <v>14</v>
      </c>
      <c r="H141" s="6">
        <f t="shared" si="7"/>
        <v>51</v>
      </c>
      <c r="I141" s="6">
        <f t="shared" si="7"/>
        <v>14</v>
      </c>
      <c r="J141" s="23">
        <f t="shared" si="7"/>
        <v>56</v>
      </c>
      <c r="K141" s="13">
        <f t="shared" si="7"/>
        <v>50</v>
      </c>
      <c r="L141" s="19">
        <f t="shared" si="7"/>
        <v>37</v>
      </c>
      <c r="M141" s="16">
        <f t="shared" si="7"/>
        <v>3</v>
      </c>
    </row>
    <row r="142" spans="2:13" x14ac:dyDescent="0.15">
      <c r="B142" s="5" t="s">
        <v>8</v>
      </c>
      <c r="C142" s="29" t="s">
        <v>9</v>
      </c>
      <c r="D142" s="26">
        <f t="shared" si="7"/>
        <v>16</v>
      </c>
      <c r="E142" s="6">
        <f t="shared" si="7"/>
        <v>8</v>
      </c>
      <c r="F142" s="6">
        <f t="shared" si="7"/>
        <v>35</v>
      </c>
      <c r="G142" s="6">
        <f t="shared" si="7"/>
        <v>19</v>
      </c>
      <c r="H142" s="6">
        <f t="shared" si="7"/>
        <v>25</v>
      </c>
      <c r="I142" s="6">
        <f t="shared" si="7"/>
        <v>60</v>
      </c>
      <c r="J142" s="23">
        <f t="shared" si="7"/>
        <v>60</v>
      </c>
      <c r="K142" s="13">
        <f t="shared" si="7"/>
        <v>26</v>
      </c>
      <c r="L142" s="19">
        <f t="shared" si="7"/>
        <v>32</v>
      </c>
      <c r="M142" s="16">
        <f t="shared" si="7"/>
        <v>9</v>
      </c>
    </row>
    <row r="143" spans="2:13" x14ac:dyDescent="0.15">
      <c r="B143" s="5" t="s">
        <v>10</v>
      </c>
      <c r="C143" s="29" t="s">
        <v>11</v>
      </c>
      <c r="D143" s="26">
        <f t="shared" si="7"/>
        <v>11</v>
      </c>
      <c r="E143" s="6">
        <f t="shared" si="7"/>
        <v>51</v>
      </c>
      <c r="F143" s="6">
        <f t="shared" si="7"/>
        <v>55</v>
      </c>
      <c r="G143" s="6">
        <f t="shared" si="7"/>
        <v>5</v>
      </c>
      <c r="H143" s="6">
        <f t="shared" si="7"/>
        <v>48</v>
      </c>
      <c r="I143" s="6">
        <f t="shared" si="7"/>
        <v>38</v>
      </c>
      <c r="J143" s="23">
        <f t="shared" si="7"/>
        <v>55</v>
      </c>
      <c r="K143" s="13">
        <f t="shared" si="7"/>
        <v>33</v>
      </c>
      <c r="L143" s="19">
        <f t="shared" si="7"/>
        <v>36</v>
      </c>
      <c r="M143" s="16">
        <f t="shared" si="7"/>
        <v>2</v>
      </c>
    </row>
    <row r="144" spans="2:13" x14ac:dyDescent="0.15">
      <c r="B144" s="5" t="s">
        <v>12</v>
      </c>
      <c r="C144" s="29" t="s">
        <v>13</v>
      </c>
      <c r="D144" s="26">
        <f t="shared" si="7"/>
        <v>46</v>
      </c>
      <c r="E144" s="6">
        <f t="shared" si="7"/>
        <v>16</v>
      </c>
      <c r="F144" s="6">
        <f t="shared" si="7"/>
        <v>17</v>
      </c>
      <c r="G144" s="6">
        <f t="shared" si="7"/>
        <v>36</v>
      </c>
      <c r="H144" s="6">
        <f t="shared" si="7"/>
        <v>35</v>
      </c>
      <c r="I144" s="6">
        <f t="shared" si="7"/>
        <v>9</v>
      </c>
      <c r="J144" s="23">
        <f t="shared" si="7"/>
        <v>17</v>
      </c>
      <c r="K144" s="13">
        <f t="shared" si="7"/>
        <v>47</v>
      </c>
      <c r="L144" s="19">
        <f t="shared" si="7"/>
        <v>30</v>
      </c>
      <c r="M144" s="16">
        <f t="shared" si="7"/>
        <v>25</v>
      </c>
    </row>
    <row r="145" spans="2:13" x14ac:dyDescent="0.15">
      <c r="B145" s="5" t="s">
        <v>14</v>
      </c>
      <c r="C145" s="29" t="s">
        <v>15</v>
      </c>
      <c r="D145" s="26">
        <f t="shared" si="7"/>
        <v>35</v>
      </c>
      <c r="E145" s="6">
        <f t="shared" si="7"/>
        <v>12</v>
      </c>
      <c r="F145" s="6">
        <f t="shared" si="7"/>
        <v>7</v>
      </c>
      <c r="G145" s="6">
        <f t="shared" si="7"/>
        <v>13</v>
      </c>
      <c r="H145" s="6">
        <f t="shared" si="7"/>
        <v>8</v>
      </c>
      <c r="I145" s="6">
        <f t="shared" si="7"/>
        <v>8</v>
      </c>
      <c r="J145" s="23">
        <f t="shared" si="7"/>
        <v>10</v>
      </c>
      <c r="K145" s="13">
        <f t="shared" si="7"/>
        <v>12</v>
      </c>
      <c r="L145" s="19">
        <f t="shared" si="7"/>
        <v>4</v>
      </c>
      <c r="M145" s="16">
        <f t="shared" si="7"/>
        <v>35</v>
      </c>
    </row>
    <row r="146" spans="2:13" x14ac:dyDescent="0.15">
      <c r="B146" s="5" t="s">
        <v>16</v>
      </c>
      <c r="C146" s="29" t="s">
        <v>17</v>
      </c>
      <c r="D146" s="26">
        <f t="shared" si="7"/>
        <v>17</v>
      </c>
      <c r="E146" s="6">
        <f t="shared" si="7"/>
        <v>43</v>
      </c>
      <c r="F146" s="6">
        <f t="shared" si="7"/>
        <v>57</v>
      </c>
      <c r="G146" s="6">
        <f t="shared" si="7"/>
        <v>25</v>
      </c>
      <c r="H146" s="6">
        <f t="shared" si="7"/>
        <v>54</v>
      </c>
      <c r="I146" s="6">
        <f t="shared" si="7"/>
        <v>61</v>
      </c>
      <c r="J146" s="23">
        <f t="shared" si="7"/>
        <v>57</v>
      </c>
      <c r="K146" s="13">
        <f t="shared" si="7"/>
        <v>30</v>
      </c>
      <c r="L146" s="19">
        <f t="shared" si="7"/>
        <v>49</v>
      </c>
      <c r="M146" s="16">
        <f t="shared" si="7"/>
        <v>4</v>
      </c>
    </row>
    <row r="147" spans="2:13" x14ac:dyDescent="0.15">
      <c r="B147" s="5" t="s">
        <v>18</v>
      </c>
      <c r="C147" s="29" t="s">
        <v>19</v>
      </c>
      <c r="D147" s="26">
        <f t="shared" si="7"/>
        <v>15</v>
      </c>
      <c r="E147" s="6">
        <f t="shared" si="7"/>
        <v>28</v>
      </c>
      <c r="F147" s="6">
        <f t="shared" si="7"/>
        <v>24</v>
      </c>
      <c r="G147" s="6">
        <f t="shared" si="7"/>
        <v>17</v>
      </c>
      <c r="H147" s="6">
        <f t="shared" si="7"/>
        <v>43</v>
      </c>
      <c r="I147" s="6">
        <f t="shared" si="7"/>
        <v>15</v>
      </c>
      <c r="J147" s="23">
        <f t="shared" si="7"/>
        <v>13</v>
      </c>
      <c r="K147" s="13">
        <f t="shared" si="7"/>
        <v>40</v>
      </c>
      <c r="L147" s="19">
        <f t="shared" si="7"/>
        <v>19</v>
      </c>
      <c r="M147" s="16">
        <f t="shared" si="7"/>
        <v>26</v>
      </c>
    </row>
    <row r="148" spans="2:13" x14ac:dyDescent="0.15">
      <c r="B148" s="5" t="s">
        <v>20</v>
      </c>
      <c r="C148" s="29" t="s">
        <v>21</v>
      </c>
      <c r="D148" s="26">
        <f t="shared" si="7"/>
        <v>36</v>
      </c>
      <c r="E148" s="6">
        <f t="shared" si="7"/>
        <v>20</v>
      </c>
      <c r="F148" s="6">
        <f t="shared" si="7"/>
        <v>13</v>
      </c>
      <c r="G148" s="6">
        <f t="shared" si="7"/>
        <v>26</v>
      </c>
      <c r="H148" s="6">
        <f t="shared" si="7"/>
        <v>24</v>
      </c>
      <c r="I148" s="6">
        <f t="shared" si="7"/>
        <v>57</v>
      </c>
      <c r="J148" s="23">
        <f t="shared" si="7"/>
        <v>16</v>
      </c>
      <c r="K148" s="13">
        <f t="shared" si="7"/>
        <v>11</v>
      </c>
      <c r="L148" s="19">
        <f t="shared" si="7"/>
        <v>22</v>
      </c>
      <c r="M148" s="16">
        <f t="shared" si="7"/>
        <v>19</v>
      </c>
    </row>
    <row r="149" spans="2:13" x14ac:dyDescent="0.15">
      <c r="B149" s="5" t="s">
        <v>22</v>
      </c>
      <c r="C149" s="29" t="s">
        <v>23</v>
      </c>
      <c r="D149" s="26">
        <f t="shared" si="7"/>
        <v>24</v>
      </c>
      <c r="E149" s="6">
        <f t="shared" si="7"/>
        <v>9</v>
      </c>
      <c r="F149" s="6">
        <f t="shared" si="7"/>
        <v>18</v>
      </c>
      <c r="G149" s="6">
        <f t="shared" si="7"/>
        <v>2</v>
      </c>
      <c r="H149" s="6">
        <f t="shared" si="7"/>
        <v>5</v>
      </c>
      <c r="I149" s="6">
        <f t="shared" si="7"/>
        <v>3</v>
      </c>
      <c r="J149" s="23">
        <f t="shared" si="7"/>
        <v>20</v>
      </c>
      <c r="K149" s="13">
        <f t="shared" si="7"/>
        <v>28</v>
      </c>
      <c r="L149" s="19">
        <f t="shared" si="7"/>
        <v>9</v>
      </c>
      <c r="M149" s="16">
        <f t="shared" si="7"/>
        <v>28</v>
      </c>
    </row>
    <row r="150" spans="2:13" x14ac:dyDescent="0.15">
      <c r="B150" s="5" t="s">
        <v>24</v>
      </c>
      <c r="C150" s="29" t="s">
        <v>25</v>
      </c>
      <c r="D150" s="26">
        <f t="shared" si="7"/>
        <v>28</v>
      </c>
      <c r="E150" s="6">
        <f t="shared" si="7"/>
        <v>18</v>
      </c>
      <c r="F150" s="6">
        <f t="shared" si="7"/>
        <v>41</v>
      </c>
      <c r="G150" s="6">
        <f t="shared" si="7"/>
        <v>27</v>
      </c>
      <c r="H150" s="6">
        <f t="shared" si="7"/>
        <v>15</v>
      </c>
      <c r="I150" s="6">
        <f t="shared" si="7"/>
        <v>37</v>
      </c>
      <c r="J150" s="23">
        <f t="shared" si="7"/>
        <v>34</v>
      </c>
      <c r="K150" s="13">
        <f t="shared" si="7"/>
        <v>7</v>
      </c>
      <c r="L150" s="19">
        <f t="shared" si="7"/>
        <v>25</v>
      </c>
      <c r="M150" s="16">
        <f t="shared" si="7"/>
        <v>23</v>
      </c>
    </row>
    <row r="151" spans="2:13" x14ac:dyDescent="0.15">
      <c r="B151" s="5" t="s">
        <v>26</v>
      </c>
      <c r="C151" s="29" t="s">
        <v>27</v>
      </c>
      <c r="D151" s="26">
        <f t="shared" si="7"/>
        <v>51</v>
      </c>
      <c r="E151" s="6">
        <f t="shared" si="7"/>
        <v>57</v>
      </c>
      <c r="F151" s="6">
        <f t="shared" si="7"/>
        <v>30</v>
      </c>
      <c r="G151" s="6">
        <f t="shared" si="7"/>
        <v>23</v>
      </c>
      <c r="H151" s="6">
        <f t="shared" si="7"/>
        <v>42</v>
      </c>
      <c r="I151" s="6">
        <f t="shared" si="7"/>
        <v>29</v>
      </c>
      <c r="J151" s="23">
        <f t="shared" si="7"/>
        <v>39</v>
      </c>
      <c r="K151" s="13">
        <f t="shared" si="7"/>
        <v>60</v>
      </c>
      <c r="L151" s="19">
        <f t="shared" si="7"/>
        <v>51</v>
      </c>
      <c r="M151" s="16">
        <f t="shared" si="7"/>
        <v>7</v>
      </c>
    </row>
    <row r="152" spans="2:13" x14ac:dyDescent="0.15">
      <c r="B152" s="5" t="s">
        <v>28</v>
      </c>
      <c r="C152" s="29" t="s">
        <v>29</v>
      </c>
      <c r="D152" s="26">
        <f t="shared" si="7"/>
        <v>25</v>
      </c>
      <c r="E152" s="6">
        <f t="shared" si="7"/>
        <v>15</v>
      </c>
      <c r="F152" s="6">
        <f t="shared" si="7"/>
        <v>48</v>
      </c>
      <c r="G152" s="6">
        <f t="shared" si="7"/>
        <v>31</v>
      </c>
      <c r="H152" s="6">
        <f t="shared" si="7"/>
        <v>47</v>
      </c>
      <c r="I152" s="6">
        <f t="shared" si="7"/>
        <v>46</v>
      </c>
      <c r="J152" s="23">
        <f t="shared" si="7"/>
        <v>37</v>
      </c>
      <c r="K152" s="13">
        <f t="shared" si="7"/>
        <v>18</v>
      </c>
      <c r="L152" s="19">
        <f t="shared" si="7"/>
        <v>44</v>
      </c>
      <c r="M152" s="16">
        <f t="shared" si="7"/>
        <v>12</v>
      </c>
    </row>
    <row r="153" spans="2:13" x14ac:dyDescent="0.15">
      <c r="B153" s="5" t="s">
        <v>30</v>
      </c>
      <c r="C153" s="29" t="s">
        <v>31</v>
      </c>
      <c r="D153" s="26">
        <f t="shared" si="7"/>
        <v>31</v>
      </c>
      <c r="E153" s="6">
        <f t="shared" si="7"/>
        <v>17</v>
      </c>
      <c r="F153" s="6">
        <f t="shared" si="7"/>
        <v>29</v>
      </c>
      <c r="G153" s="6">
        <f t="shared" si="7"/>
        <v>33</v>
      </c>
      <c r="H153" s="6">
        <f t="shared" si="7"/>
        <v>37</v>
      </c>
      <c r="I153" s="6">
        <f t="shared" si="7"/>
        <v>23</v>
      </c>
      <c r="J153" s="23">
        <f t="shared" si="7"/>
        <v>23</v>
      </c>
      <c r="K153" s="13">
        <f t="shared" si="7"/>
        <v>15</v>
      </c>
      <c r="L153" s="19">
        <f t="shared" si="7"/>
        <v>26</v>
      </c>
      <c r="M153" s="16">
        <f t="shared" si="7"/>
        <v>38</v>
      </c>
    </row>
    <row r="154" spans="2:13" x14ac:dyDescent="0.15">
      <c r="B154" s="69" t="s">
        <v>32</v>
      </c>
      <c r="C154" s="70" t="s">
        <v>33</v>
      </c>
      <c r="D154" s="71">
        <f t="shared" si="7"/>
        <v>47</v>
      </c>
      <c r="E154" s="72">
        <f t="shared" si="7"/>
        <v>54</v>
      </c>
      <c r="F154" s="72">
        <f t="shared" si="7"/>
        <v>21</v>
      </c>
      <c r="G154" s="72">
        <f t="shared" si="7"/>
        <v>48</v>
      </c>
      <c r="H154" s="72">
        <f t="shared" si="7"/>
        <v>44</v>
      </c>
      <c r="I154" s="72">
        <f t="shared" si="7"/>
        <v>5</v>
      </c>
      <c r="J154" s="73">
        <f t="shared" si="7"/>
        <v>19</v>
      </c>
      <c r="K154" s="74">
        <f t="shared" si="7"/>
        <v>44</v>
      </c>
      <c r="L154" s="75">
        <f t="shared" si="7"/>
        <v>24</v>
      </c>
      <c r="M154" s="76">
        <f t="shared" si="7"/>
        <v>18</v>
      </c>
    </row>
    <row r="155" spans="2:13" x14ac:dyDescent="0.15">
      <c r="B155" s="5" t="s">
        <v>34</v>
      </c>
      <c r="C155" s="29" t="s">
        <v>35</v>
      </c>
      <c r="D155" s="26">
        <f t="shared" si="7"/>
        <v>42</v>
      </c>
      <c r="E155" s="6">
        <f t="shared" si="7"/>
        <v>21</v>
      </c>
      <c r="F155" s="6">
        <f t="shared" si="7"/>
        <v>16</v>
      </c>
      <c r="G155" s="6">
        <f t="shared" si="7"/>
        <v>21</v>
      </c>
      <c r="H155" s="6">
        <f t="shared" si="7"/>
        <v>1</v>
      </c>
      <c r="I155" s="6">
        <f t="shared" si="7"/>
        <v>22</v>
      </c>
      <c r="J155" s="23">
        <f t="shared" si="7"/>
        <v>50</v>
      </c>
      <c r="K155" s="13">
        <f t="shared" si="7"/>
        <v>5</v>
      </c>
      <c r="L155" s="19">
        <f t="shared" si="7"/>
        <v>11</v>
      </c>
      <c r="M155" s="16">
        <f t="shared" si="7"/>
        <v>14</v>
      </c>
    </row>
    <row r="156" spans="2:13" x14ac:dyDescent="0.15">
      <c r="B156" s="69" t="s">
        <v>36</v>
      </c>
      <c r="C156" s="70" t="s">
        <v>37</v>
      </c>
      <c r="D156" s="71">
        <f t="shared" si="7"/>
        <v>34</v>
      </c>
      <c r="E156" s="72">
        <f t="shared" si="7"/>
        <v>50</v>
      </c>
      <c r="F156" s="72">
        <f t="shared" si="7"/>
        <v>51</v>
      </c>
      <c r="G156" s="72">
        <f t="shared" si="7"/>
        <v>40</v>
      </c>
      <c r="H156" s="72">
        <f t="shared" si="7"/>
        <v>52</v>
      </c>
      <c r="I156" s="72">
        <f t="shared" si="7"/>
        <v>47</v>
      </c>
      <c r="J156" s="73">
        <f t="shared" si="7"/>
        <v>48</v>
      </c>
      <c r="K156" s="74">
        <f t="shared" si="7"/>
        <v>62</v>
      </c>
      <c r="L156" s="75">
        <f t="shared" si="7"/>
        <v>62</v>
      </c>
      <c r="M156" s="76">
        <f t="shared" si="7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8">RANK(D89,D$72:D$134)</f>
        <v>19</v>
      </c>
      <c r="E157" s="6">
        <f t="shared" si="8"/>
        <v>53</v>
      </c>
      <c r="F157" s="6">
        <f t="shared" si="8"/>
        <v>50</v>
      </c>
      <c r="G157" s="6">
        <f t="shared" si="8"/>
        <v>24</v>
      </c>
      <c r="H157" s="6">
        <f t="shared" si="8"/>
        <v>61</v>
      </c>
      <c r="I157" s="6">
        <f t="shared" si="8"/>
        <v>53</v>
      </c>
      <c r="J157" s="23">
        <f t="shared" si="8"/>
        <v>42</v>
      </c>
      <c r="K157" s="13">
        <f t="shared" si="8"/>
        <v>52</v>
      </c>
      <c r="L157" s="19">
        <f t="shared" si="8"/>
        <v>52</v>
      </c>
      <c r="M157" s="16">
        <f t="shared" si="8"/>
        <v>6</v>
      </c>
    </row>
    <row r="158" spans="2:13" x14ac:dyDescent="0.15">
      <c r="B158" s="5" t="s">
        <v>40</v>
      </c>
      <c r="C158" s="29" t="s">
        <v>41</v>
      </c>
      <c r="D158" s="26">
        <f t="shared" si="8"/>
        <v>29</v>
      </c>
      <c r="E158" s="6">
        <f t="shared" si="8"/>
        <v>45</v>
      </c>
      <c r="F158" s="6">
        <f t="shared" si="8"/>
        <v>53</v>
      </c>
      <c r="G158" s="6">
        <f t="shared" si="8"/>
        <v>35</v>
      </c>
      <c r="H158" s="6">
        <f t="shared" si="8"/>
        <v>55</v>
      </c>
      <c r="I158" s="6">
        <f t="shared" si="8"/>
        <v>42</v>
      </c>
      <c r="J158" s="23">
        <f t="shared" si="8"/>
        <v>53</v>
      </c>
      <c r="K158" s="13">
        <f t="shared" si="8"/>
        <v>48</v>
      </c>
      <c r="L158" s="19">
        <f t="shared" si="8"/>
        <v>54</v>
      </c>
      <c r="M158" s="16">
        <f t="shared" si="8"/>
        <v>5</v>
      </c>
    </row>
    <row r="159" spans="2:13" x14ac:dyDescent="0.15">
      <c r="B159" s="5" t="s">
        <v>42</v>
      </c>
      <c r="C159" s="29" t="s">
        <v>43</v>
      </c>
      <c r="D159" s="26">
        <f t="shared" si="8"/>
        <v>12</v>
      </c>
      <c r="E159" s="6">
        <f t="shared" si="8"/>
        <v>32</v>
      </c>
      <c r="F159" s="6">
        <f t="shared" si="8"/>
        <v>43</v>
      </c>
      <c r="G159" s="6">
        <f t="shared" si="8"/>
        <v>11</v>
      </c>
      <c r="H159" s="6">
        <f t="shared" si="8"/>
        <v>50</v>
      </c>
      <c r="I159" s="6">
        <f t="shared" si="8"/>
        <v>51</v>
      </c>
      <c r="J159" s="23">
        <f t="shared" si="8"/>
        <v>25</v>
      </c>
      <c r="K159" s="13">
        <f t="shared" si="8"/>
        <v>49</v>
      </c>
      <c r="L159" s="19">
        <f t="shared" si="8"/>
        <v>40</v>
      </c>
      <c r="M159" s="16">
        <f t="shared" si="8"/>
        <v>31</v>
      </c>
    </row>
    <row r="160" spans="2:13" x14ac:dyDescent="0.15">
      <c r="B160" s="5" t="s">
        <v>44</v>
      </c>
      <c r="C160" s="29" t="s">
        <v>45</v>
      </c>
      <c r="D160" s="26">
        <f t="shared" si="8"/>
        <v>1</v>
      </c>
      <c r="E160" s="6">
        <f t="shared" si="8"/>
        <v>14</v>
      </c>
      <c r="F160" s="6">
        <f t="shared" si="8"/>
        <v>63</v>
      </c>
      <c r="G160" s="6">
        <f t="shared" si="8"/>
        <v>3</v>
      </c>
      <c r="H160" s="6">
        <f t="shared" si="8"/>
        <v>36</v>
      </c>
      <c r="I160" s="6">
        <f t="shared" si="8"/>
        <v>20</v>
      </c>
      <c r="J160" s="23">
        <f t="shared" si="8"/>
        <v>62</v>
      </c>
      <c r="K160" s="13">
        <f t="shared" si="8"/>
        <v>8</v>
      </c>
      <c r="L160" s="19">
        <f t="shared" si="8"/>
        <v>10</v>
      </c>
      <c r="M160" s="16">
        <f t="shared" si="8"/>
        <v>17</v>
      </c>
    </row>
    <row r="161" spans="2:13" x14ac:dyDescent="0.15">
      <c r="B161" s="5" t="s">
        <v>46</v>
      </c>
      <c r="C161" s="29" t="s">
        <v>47</v>
      </c>
      <c r="D161" s="26">
        <f t="shared" si="8"/>
        <v>26</v>
      </c>
      <c r="E161" s="6">
        <f t="shared" si="8"/>
        <v>38</v>
      </c>
      <c r="F161" s="6">
        <f t="shared" si="8"/>
        <v>54</v>
      </c>
      <c r="G161" s="6">
        <f t="shared" si="8"/>
        <v>47</v>
      </c>
      <c r="H161" s="6">
        <f t="shared" si="8"/>
        <v>60</v>
      </c>
      <c r="I161" s="6">
        <f t="shared" si="8"/>
        <v>55</v>
      </c>
      <c r="J161" s="23">
        <f t="shared" si="8"/>
        <v>51</v>
      </c>
      <c r="K161" s="13">
        <f t="shared" si="8"/>
        <v>61</v>
      </c>
      <c r="L161" s="19">
        <f t="shared" si="8"/>
        <v>61</v>
      </c>
      <c r="M161" s="16">
        <f t="shared" si="8"/>
        <v>13</v>
      </c>
    </row>
    <row r="162" spans="2:13" x14ac:dyDescent="0.15">
      <c r="B162" s="5" t="s">
        <v>48</v>
      </c>
      <c r="C162" s="29" t="s">
        <v>49</v>
      </c>
      <c r="D162" s="26">
        <f t="shared" si="8"/>
        <v>8</v>
      </c>
      <c r="E162" s="6">
        <f t="shared" si="8"/>
        <v>52</v>
      </c>
      <c r="F162" s="6">
        <f t="shared" si="8"/>
        <v>60</v>
      </c>
      <c r="G162" s="6">
        <f t="shared" si="8"/>
        <v>28</v>
      </c>
      <c r="H162" s="6">
        <f t="shared" si="8"/>
        <v>49</v>
      </c>
      <c r="I162" s="6">
        <f t="shared" si="8"/>
        <v>62</v>
      </c>
      <c r="J162" s="23">
        <f t="shared" si="8"/>
        <v>59</v>
      </c>
      <c r="K162" s="13">
        <f t="shared" si="8"/>
        <v>54</v>
      </c>
      <c r="L162" s="19">
        <f t="shared" si="8"/>
        <v>59</v>
      </c>
      <c r="M162" s="16">
        <f t="shared" si="8"/>
        <v>16</v>
      </c>
    </row>
    <row r="163" spans="2:13" x14ac:dyDescent="0.15">
      <c r="B163" s="5" t="s">
        <v>50</v>
      </c>
      <c r="C163" s="29" t="s">
        <v>51</v>
      </c>
      <c r="D163" s="26">
        <f t="shared" si="8"/>
        <v>20</v>
      </c>
      <c r="E163" s="6">
        <f t="shared" si="8"/>
        <v>62</v>
      </c>
      <c r="F163" s="6">
        <f t="shared" si="8"/>
        <v>39</v>
      </c>
      <c r="G163" s="6">
        <f t="shared" si="8"/>
        <v>22</v>
      </c>
      <c r="H163" s="6">
        <f t="shared" si="8"/>
        <v>38</v>
      </c>
      <c r="I163" s="6">
        <f t="shared" si="8"/>
        <v>39</v>
      </c>
      <c r="J163" s="23">
        <f t="shared" si="8"/>
        <v>41</v>
      </c>
      <c r="K163" s="13">
        <f t="shared" si="8"/>
        <v>42</v>
      </c>
      <c r="L163" s="19">
        <f t="shared" si="8"/>
        <v>43</v>
      </c>
      <c r="M163" s="16">
        <f t="shared" si="8"/>
        <v>30</v>
      </c>
    </row>
    <row r="164" spans="2:13" x14ac:dyDescent="0.15">
      <c r="B164" s="5" t="s">
        <v>52</v>
      </c>
      <c r="C164" s="29" t="s">
        <v>53</v>
      </c>
      <c r="D164" s="26">
        <f t="shared" si="8"/>
        <v>6</v>
      </c>
      <c r="E164" s="6">
        <f t="shared" si="8"/>
        <v>41</v>
      </c>
      <c r="F164" s="6">
        <f t="shared" si="8"/>
        <v>61</v>
      </c>
      <c r="G164" s="6">
        <f t="shared" si="8"/>
        <v>41</v>
      </c>
      <c r="H164" s="6">
        <f t="shared" si="8"/>
        <v>46</v>
      </c>
      <c r="I164" s="6">
        <f t="shared" si="8"/>
        <v>63</v>
      </c>
      <c r="J164" s="23">
        <f t="shared" si="8"/>
        <v>61</v>
      </c>
      <c r="K164" s="13">
        <f t="shared" si="8"/>
        <v>29</v>
      </c>
      <c r="L164" s="19">
        <f t="shared" si="8"/>
        <v>45</v>
      </c>
      <c r="M164" s="16">
        <f t="shared" si="8"/>
        <v>27</v>
      </c>
    </row>
    <row r="165" spans="2:13" x14ac:dyDescent="0.15">
      <c r="B165" s="5" t="s">
        <v>54</v>
      </c>
      <c r="C165" s="29" t="s">
        <v>55</v>
      </c>
      <c r="D165" s="134">
        <f t="shared" si="8"/>
        <v>21</v>
      </c>
      <c r="E165" s="135">
        <f t="shared" si="8"/>
        <v>48</v>
      </c>
      <c r="F165" s="135">
        <f t="shared" si="8"/>
        <v>49</v>
      </c>
      <c r="G165" s="135">
        <f t="shared" si="8"/>
        <v>10</v>
      </c>
      <c r="H165" s="135">
        <f t="shared" si="8"/>
        <v>32</v>
      </c>
      <c r="I165" s="135">
        <f t="shared" si="8"/>
        <v>30</v>
      </c>
      <c r="J165" s="136">
        <f t="shared" si="8"/>
        <v>45</v>
      </c>
      <c r="K165" s="137">
        <f t="shared" si="8"/>
        <v>20</v>
      </c>
      <c r="L165" s="143">
        <f t="shared" si="8"/>
        <v>35</v>
      </c>
      <c r="M165" s="144">
        <f t="shared" si="8"/>
        <v>10</v>
      </c>
    </row>
    <row r="166" spans="2:13" x14ac:dyDescent="0.15">
      <c r="B166" s="69" t="s">
        <v>56</v>
      </c>
      <c r="C166" s="70" t="s">
        <v>57</v>
      </c>
      <c r="D166" s="71">
        <f t="shared" si="8"/>
        <v>33</v>
      </c>
      <c r="E166" s="72">
        <f t="shared" si="8"/>
        <v>29</v>
      </c>
      <c r="F166" s="72">
        <f t="shared" si="8"/>
        <v>38</v>
      </c>
      <c r="G166" s="72">
        <f t="shared" si="8"/>
        <v>29</v>
      </c>
      <c r="H166" s="72">
        <f t="shared" si="8"/>
        <v>40</v>
      </c>
      <c r="I166" s="72">
        <f t="shared" si="8"/>
        <v>21</v>
      </c>
      <c r="J166" s="73">
        <f t="shared" si="8"/>
        <v>36</v>
      </c>
      <c r="K166" s="74">
        <f t="shared" si="8"/>
        <v>58</v>
      </c>
      <c r="L166" s="75">
        <f t="shared" si="8"/>
        <v>47</v>
      </c>
      <c r="M166" s="76">
        <f t="shared" si="8"/>
        <v>29</v>
      </c>
    </row>
    <row r="167" spans="2:13" x14ac:dyDescent="0.15">
      <c r="B167" s="5" t="s">
        <v>58</v>
      </c>
      <c r="C167" s="29" t="s">
        <v>59</v>
      </c>
      <c r="D167" s="26">
        <f t="shared" si="8"/>
        <v>23</v>
      </c>
      <c r="E167" s="6">
        <f t="shared" si="8"/>
        <v>35</v>
      </c>
      <c r="F167" s="6">
        <f t="shared" si="8"/>
        <v>26</v>
      </c>
      <c r="G167" s="6">
        <f t="shared" si="8"/>
        <v>30</v>
      </c>
      <c r="H167" s="6">
        <f t="shared" si="8"/>
        <v>33</v>
      </c>
      <c r="I167" s="6">
        <f t="shared" si="8"/>
        <v>34</v>
      </c>
      <c r="J167" s="23">
        <f t="shared" si="8"/>
        <v>27</v>
      </c>
      <c r="K167" s="13">
        <f t="shared" si="8"/>
        <v>51</v>
      </c>
      <c r="L167" s="19">
        <f t="shared" si="8"/>
        <v>38</v>
      </c>
      <c r="M167" s="16">
        <f t="shared" si="8"/>
        <v>11</v>
      </c>
    </row>
    <row r="168" spans="2:13" x14ac:dyDescent="0.15">
      <c r="B168" s="61" t="s">
        <v>60</v>
      </c>
      <c r="C168" s="62" t="s">
        <v>61</v>
      </c>
      <c r="D168" s="63">
        <f t="shared" si="8"/>
        <v>32</v>
      </c>
      <c r="E168" s="64">
        <f t="shared" si="8"/>
        <v>55</v>
      </c>
      <c r="F168" s="64">
        <f t="shared" si="8"/>
        <v>36</v>
      </c>
      <c r="G168" s="64">
        <f t="shared" si="8"/>
        <v>46</v>
      </c>
      <c r="H168" s="64">
        <f t="shared" si="8"/>
        <v>28</v>
      </c>
      <c r="I168" s="64">
        <f t="shared" si="8"/>
        <v>12</v>
      </c>
      <c r="J168" s="65">
        <f t="shared" si="8"/>
        <v>38</v>
      </c>
      <c r="K168" s="66">
        <f t="shared" si="8"/>
        <v>45</v>
      </c>
      <c r="L168" s="67">
        <f t="shared" si="8"/>
        <v>39</v>
      </c>
      <c r="M168" s="68">
        <f t="shared" si="8"/>
        <v>34</v>
      </c>
    </row>
    <row r="169" spans="2:13" x14ac:dyDescent="0.15">
      <c r="B169" s="5" t="s">
        <v>62</v>
      </c>
      <c r="C169" s="29" t="s">
        <v>63</v>
      </c>
      <c r="D169" s="26">
        <f t="shared" si="8"/>
        <v>3</v>
      </c>
      <c r="E169" s="6">
        <f t="shared" si="8"/>
        <v>4</v>
      </c>
      <c r="F169" s="6">
        <f t="shared" si="8"/>
        <v>59</v>
      </c>
      <c r="G169" s="6">
        <f t="shared" si="8"/>
        <v>1</v>
      </c>
      <c r="H169" s="6">
        <f t="shared" si="8"/>
        <v>34</v>
      </c>
      <c r="I169" s="6">
        <f t="shared" si="8"/>
        <v>26</v>
      </c>
      <c r="J169" s="23">
        <f t="shared" si="8"/>
        <v>58</v>
      </c>
      <c r="K169" s="13">
        <f t="shared" si="8"/>
        <v>24</v>
      </c>
      <c r="L169" s="19">
        <f t="shared" si="8"/>
        <v>15</v>
      </c>
      <c r="M169" s="16">
        <f t="shared" si="8"/>
        <v>24</v>
      </c>
    </row>
    <row r="170" spans="2:13" x14ac:dyDescent="0.15">
      <c r="B170" s="5" t="s">
        <v>64</v>
      </c>
      <c r="C170" s="29" t="s">
        <v>65</v>
      </c>
      <c r="D170" s="26">
        <f t="shared" si="8"/>
        <v>38</v>
      </c>
      <c r="E170" s="6">
        <f t="shared" si="8"/>
        <v>63</v>
      </c>
      <c r="F170" s="6">
        <f t="shared" si="8"/>
        <v>32</v>
      </c>
      <c r="G170" s="6">
        <f t="shared" si="8"/>
        <v>8</v>
      </c>
      <c r="H170" s="6">
        <f t="shared" si="8"/>
        <v>41</v>
      </c>
      <c r="I170" s="6">
        <f t="shared" si="8"/>
        <v>35</v>
      </c>
      <c r="J170" s="23">
        <f t="shared" si="8"/>
        <v>49</v>
      </c>
      <c r="K170" s="13">
        <f t="shared" si="8"/>
        <v>53</v>
      </c>
      <c r="L170" s="19">
        <f t="shared" si="8"/>
        <v>42</v>
      </c>
      <c r="M170" s="16">
        <f t="shared" si="8"/>
        <v>21</v>
      </c>
    </row>
    <row r="171" spans="2:13" x14ac:dyDescent="0.15">
      <c r="B171" s="5" t="s">
        <v>66</v>
      </c>
      <c r="C171" s="29" t="s">
        <v>67</v>
      </c>
      <c r="D171" s="26">
        <f t="shared" si="8"/>
        <v>14</v>
      </c>
      <c r="E171" s="6">
        <f t="shared" si="8"/>
        <v>39</v>
      </c>
      <c r="F171" s="6">
        <f t="shared" si="8"/>
        <v>52</v>
      </c>
      <c r="G171" s="6">
        <f t="shared" si="8"/>
        <v>9</v>
      </c>
      <c r="H171" s="6">
        <f t="shared" si="8"/>
        <v>39</v>
      </c>
      <c r="I171" s="6">
        <f t="shared" si="8"/>
        <v>24</v>
      </c>
      <c r="J171" s="23">
        <f t="shared" si="8"/>
        <v>52</v>
      </c>
      <c r="K171" s="13">
        <f t="shared" si="8"/>
        <v>16</v>
      </c>
      <c r="L171" s="19">
        <f t="shared" si="8"/>
        <v>28</v>
      </c>
      <c r="M171" s="16">
        <f t="shared" si="8"/>
        <v>15</v>
      </c>
    </row>
    <row r="172" spans="2:13" x14ac:dyDescent="0.15">
      <c r="B172" s="77" t="s">
        <v>68</v>
      </c>
      <c r="C172" s="78" t="s">
        <v>69</v>
      </c>
      <c r="D172" s="79">
        <f t="shared" si="8"/>
        <v>43</v>
      </c>
      <c r="E172" s="80">
        <f t="shared" si="8"/>
        <v>58</v>
      </c>
      <c r="F172" s="80">
        <f t="shared" si="8"/>
        <v>31</v>
      </c>
      <c r="G172" s="80">
        <f t="shared" si="8"/>
        <v>43</v>
      </c>
      <c r="H172" s="80">
        <f t="shared" si="8"/>
        <v>53</v>
      </c>
      <c r="I172" s="80">
        <f t="shared" si="8"/>
        <v>40</v>
      </c>
      <c r="J172" s="81">
        <f t="shared" si="8"/>
        <v>18</v>
      </c>
      <c r="K172" s="82">
        <f t="shared" si="8"/>
        <v>41</v>
      </c>
      <c r="L172" s="83">
        <f t="shared" si="8"/>
        <v>48</v>
      </c>
      <c r="M172" s="84">
        <f t="shared" si="8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9">RANK(D105,D$72:D$134)</f>
        <v>41</v>
      </c>
      <c r="E173" s="6">
        <f t="shared" si="9"/>
        <v>49</v>
      </c>
      <c r="F173" s="6">
        <f t="shared" si="9"/>
        <v>37</v>
      </c>
      <c r="G173" s="6">
        <f t="shared" si="9"/>
        <v>37</v>
      </c>
      <c r="H173" s="6">
        <f t="shared" si="9"/>
        <v>59</v>
      </c>
      <c r="I173" s="6">
        <f t="shared" si="9"/>
        <v>44</v>
      </c>
      <c r="J173" s="23">
        <f t="shared" si="9"/>
        <v>32</v>
      </c>
      <c r="K173" s="13">
        <f t="shared" si="9"/>
        <v>55</v>
      </c>
      <c r="L173" s="19">
        <f t="shared" si="9"/>
        <v>57</v>
      </c>
      <c r="M173" s="16">
        <f t="shared" si="9"/>
        <v>22</v>
      </c>
    </row>
    <row r="174" spans="2:13" x14ac:dyDescent="0.15">
      <c r="B174" s="5" t="s">
        <v>72</v>
      </c>
      <c r="C174" s="29" t="s">
        <v>73</v>
      </c>
      <c r="D174" s="26">
        <f t="shared" si="9"/>
        <v>52</v>
      </c>
      <c r="E174" s="6">
        <f t="shared" si="9"/>
        <v>37</v>
      </c>
      <c r="F174" s="6">
        <f t="shared" si="9"/>
        <v>23</v>
      </c>
      <c r="G174" s="6">
        <f t="shared" si="9"/>
        <v>7</v>
      </c>
      <c r="H174" s="6">
        <f t="shared" si="9"/>
        <v>56</v>
      </c>
      <c r="I174" s="6">
        <f t="shared" si="9"/>
        <v>27</v>
      </c>
      <c r="J174" s="23">
        <f t="shared" si="9"/>
        <v>14</v>
      </c>
      <c r="K174" s="13">
        <f t="shared" si="9"/>
        <v>32</v>
      </c>
      <c r="L174" s="19">
        <f t="shared" si="9"/>
        <v>33</v>
      </c>
      <c r="M174" s="16">
        <f t="shared" si="9"/>
        <v>39</v>
      </c>
    </row>
    <row r="175" spans="2:13" x14ac:dyDescent="0.15">
      <c r="B175" s="77" t="s">
        <v>74</v>
      </c>
      <c r="C175" s="78" t="s">
        <v>75</v>
      </c>
      <c r="D175" s="79">
        <f t="shared" si="9"/>
        <v>30</v>
      </c>
      <c r="E175" s="80">
        <f t="shared" si="9"/>
        <v>33</v>
      </c>
      <c r="F175" s="80">
        <f t="shared" si="9"/>
        <v>44</v>
      </c>
      <c r="G175" s="80">
        <f t="shared" si="9"/>
        <v>44</v>
      </c>
      <c r="H175" s="80">
        <f t="shared" si="9"/>
        <v>29</v>
      </c>
      <c r="I175" s="80">
        <f t="shared" si="9"/>
        <v>43</v>
      </c>
      <c r="J175" s="81">
        <f t="shared" si="9"/>
        <v>40</v>
      </c>
      <c r="K175" s="82">
        <f t="shared" si="9"/>
        <v>36</v>
      </c>
      <c r="L175" s="83">
        <f t="shared" si="9"/>
        <v>46</v>
      </c>
      <c r="M175" s="84">
        <f t="shared" si="9"/>
        <v>32</v>
      </c>
    </row>
    <row r="176" spans="2:13" x14ac:dyDescent="0.15">
      <c r="B176" s="77" t="s">
        <v>76</v>
      </c>
      <c r="C176" s="78" t="s">
        <v>77</v>
      </c>
      <c r="D176" s="79">
        <f t="shared" si="9"/>
        <v>22</v>
      </c>
      <c r="E176" s="80">
        <f t="shared" si="9"/>
        <v>34</v>
      </c>
      <c r="F176" s="80">
        <f t="shared" si="9"/>
        <v>42</v>
      </c>
      <c r="G176" s="80">
        <f t="shared" si="9"/>
        <v>18</v>
      </c>
      <c r="H176" s="80">
        <f t="shared" si="9"/>
        <v>17</v>
      </c>
      <c r="I176" s="80">
        <f t="shared" si="9"/>
        <v>17</v>
      </c>
      <c r="J176" s="81">
        <f t="shared" si="9"/>
        <v>21</v>
      </c>
      <c r="K176" s="82">
        <f t="shared" si="9"/>
        <v>17</v>
      </c>
      <c r="L176" s="83">
        <f t="shared" si="9"/>
        <v>23</v>
      </c>
      <c r="M176" s="84">
        <f t="shared" si="9"/>
        <v>37</v>
      </c>
    </row>
    <row r="177" spans="2:13" x14ac:dyDescent="0.15">
      <c r="B177" s="5" t="s">
        <v>78</v>
      </c>
      <c r="C177" s="29" t="s">
        <v>79</v>
      </c>
      <c r="D177" s="26">
        <f t="shared" si="9"/>
        <v>39</v>
      </c>
      <c r="E177" s="6">
        <f t="shared" si="9"/>
        <v>46</v>
      </c>
      <c r="F177" s="6">
        <f t="shared" si="9"/>
        <v>45</v>
      </c>
      <c r="G177" s="6">
        <f t="shared" si="9"/>
        <v>38</v>
      </c>
      <c r="H177" s="6">
        <f t="shared" si="9"/>
        <v>30</v>
      </c>
      <c r="I177" s="6">
        <f t="shared" si="9"/>
        <v>59</v>
      </c>
      <c r="J177" s="23">
        <f t="shared" si="9"/>
        <v>43</v>
      </c>
      <c r="K177" s="13">
        <f t="shared" si="9"/>
        <v>43</v>
      </c>
      <c r="L177" s="19">
        <f t="shared" si="9"/>
        <v>55</v>
      </c>
      <c r="M177" s="16">
        <f t="shared" si="9"/>
        <v>33</v>
      </c>
    </row>
    <row r="178" spans="2:13" x14ac:dyDescent="0.15">
      <c r="B178" s="5">
        <v>39</v>
      </c>
      <c r="C178" s="29" t="s">
        <v>80</v>
      </c>
      <c r="D178" s="26">
        <f t="shared" si="9"/>
        <v>27</v>
      </c>
      <c r="E178" s="6">
        <f t="shared" si="9"/>
        <v>59</v>
      </c>
      <c r="F178" s="6">
        <f t="shared" si="9"/>
        <v>34</v>
      </c>
      <c r="G178" s="6">
        <f t="shared" si="9"/>
        <v>6</v>
      </c>
      <c r="H178" s="6">
        <f t="shared" si="9"/>
        <v>26</v>
      </c>
      <c r="I178" s="6">
        <f t="shared" si="9"/>
        <v>6</v>
      </c>
      <c r="J178" s="23">
        <f t="shared" si="9"/>
        <v>26</v>
      </c>
      <c r="K178" s="13">
        <f t="shared" si="9"/>
        <v>37</v>
      </c>
      <c r="L178" s="19">
        <f t="shared" si="9"/>
        <v>18</v>
      </c>
      <c r="M178" s="16">
        <f t="shared" si="9"/>
        <v>20</v>
      </c>
    </row>
    <row r="179" spans="2:13" x14ac:dyDescent="0.15">
      <c r="B179" s="7">
        <v>40</v>
      </c>
      <c r="C179" s="55" t="s">
        <v>81</v>
      </c>
      <c r="D179" s="56">
        <f t="shared" si="9"/>
        <v>37</v>
      </c>
      <c r="E179" s="8">
        <f t="shared" si="9"/>
        <v>60</v>
      </c>
      <c r="F179" s="8">
        <f t="shared" si="9"/>
        <v>40</v>
      </c>
      <c r="G179" s="8">
        <f t="shared" si="9"/>
        <v>53</v>
      </c>
      <c r="H179" s="8">
        <f t="shared" si="9"/>
        <v>62</v>
      </c>
      <c r="I179" s="8">
        <f t="shared" si="9"/>
        <v>54</v>
      </c>
      <c r="J179" s="57">
        <f t="shared" si="9"/>
        <v>24</v>
      </c>
      <c r="K179" s="58">
        <f t="shared" si="9"/>
        <v>63</v>
      </c>
      <c r="L179" s="59">
        <f t="shared" si="9"/>
        <v>63</v>
      </c>
      <c r="M179" s="60">
        <f t="shared" si="9"/>
        <v>40</v>
      </c>
    </row>
    <row r="180" spans="2:13" x14ac:dyDescent="0.15">
      <c r="B180" s="32">
        <v>41</v>
      </c>
      <c r="C180" s="33" t="s">
        <v>82</v>
      </c>
      <c r="D180" s="34">
        <f t="shared" si="9"/>
        <v>44</v>
      </c>
      <c r="E180" s="35">
        <f t="shared" si="9"/>
        <v>40</v>
      </c>
      <c r="F180" s="35">
        <f t="shared" si="9"/>
        <v>47</v>
      </c>
      <c r="G180" s="35">
        <f t="shared" si="9"/>
        <v>59</v>
      </c>
      <c r="H180" s="35">
        <f t="shared" si="9"/>
        <v>31</v>
      </c>
      <c r="I180" s="35">
        <f t="shared" si="9"/>
        <v>36</v>
      </c>
      <c r="J180" s="36">
        <f t="shared" si="9"/>
        <v>47</v>
      </c>
      <c r="K180" s="37">
        <f t="shared" si="9"/>
        <v>59</v>
      </c>
      <c r="L180" s="38">
        <f t="shared" si="9"/>
        <v>60</v>
      </c>
      <c r="M180" s="39">
        <f t="shared" si="9"/>
        <v>42</v>
      </c>
    </row>
    <row r="181" spans="2:13" x14ac:dyDescent="0.15">
      <c r="B181" s="5">
        <v>42</v>
      </c>
      <c r="C181" s="29" t="s">
        <v>83</v>
      </c>
      <c r="D181" s="26">
        <f t="shared" si="9"/>
        <v>2</v>
      </c>
      <c r="E181" s="6">
        <f t="shared" si="9"/>
        <v>1</v>
      </c>
      <c r="F181" s="6">
        <f t="shared" si="9"/>
        <v>62</v>
      </c>
      <c r="G181" s="6">
        <f t="shared" si="9"/>
        <v>55</v>
      </c>
      <c r="H181" s="6">
        <f t="shared" si="9"/>
        <v>57</v>
      </c>
      <c r="I181" s="6">
        <f t="shared" si="9"/>
        <v>1</v>
      </c>
      <c r="J181" s="23">
        <f t="shared" si="9"/>
        <v>62</v>
      </c>
      <c r="K181" s="13">
        <f t="shared" si="9"/>
        <v>39</v>
      </c>
      <c r="L181" s="19">
        <f t="shared" si="9"/>
        <v>12</v>
      </c>
      <c r="M181" s="16">
        <f t="shared" si="9"/>
        <v>43</v>
      </c>
    </row>
    <row r="182" spans="2:13" x14ac:dyDescent="0.15">
      <c r="B182" s="5">
        <v>43</v>
      </c>
      <c r="C182" s="29" t="s">
        <v>84</v>
      </c>
      <c r="D182" s="26">
        <f t="shared" si="9"/>
        <v>60</v>
      </c>
      <c r="E182" s="6">
        <f t="shared" si="9"/>
        <v>23</v>
      </c>
      <c r="F182" s="6">
        <f t="shared" si="9"/>
        <v>15</v>
      </c>
      <c r="G182" s="6">
        <f t="shared" si="9"/>
        <v>52</v>
      </c>
      <c r="H182" s="6">
        <f t="shared" si="9"/>
        <v>19</v>
      </c>
      <c r="I182" s="6">
        <f t="shared" si="9"/>
        <v>31</v>
      </c>
      <c r="J182" s="23">
        <f t="shared" si="9"/>
        <v>28</v>
      </c>
      <c r="K182" s="13">
        <f t="shared" si="9"/>
        <v>56</v>
      </c>
      <c r="L182" s="19">
        <f t="shared" si="9"/>
        <v>50</v>
      </c>
      <c r="M182" s="16">
        <f t="shared" si="9"/>
        <v>44</v>
      </c>
    </row>
    <row r="183" spans="2:13" x14ac:dyDescent="0.15">
      <c r="B183" s="5">
        <v>44</v>
      </c>
      <c r="C183" s="29" t="s">
        <v>85</v>
      </c>
      <c r="D183" s="26">
        <f t="shared" si="9"/>
        <v>57</v>
      </c>
      <c r="E183" s="6">
        <f t="shared" si="9"/>
        <v>47</v>
      </c>
      <c r="F183" s="6">
        <f t="shared" si="9"/>
        <v>9</v>
      </c>
      <c r="G183" s="6">
        <f t="shared" si="9"/>
        <v>56</v>
      </c>
      <c r="H183" s="6">
        <f t="shared" si="9"/>
        <v>27</v>
      </c>
      <c r="I183" s="6">
        <f t="shared" si="9"/>
        <v>50</v>
      </c>
      <c r="J183" s="23">
        <f t="shared" si="9"/>
        <v>15</v>
      </c>
      <c r="K183" s="13">
        <f t="shared" si="9"/>
        <v>31</v>
      </c>
      <c r="L183" s="19">
        <f t="shared" si="9"/>
        <v>29</v>
      </c>
      <c r="M183" s="16">
        <f t="shared" si="9"/>
        <v>57</v>
      </c>
    </row>
    <row r="184" spans="2:13" x14ac:dyDescent="0.15">
      <c r="B184" s="5">
        <v>45</v>
      </c>
      <c r="C184" s="29" t="s">
        <v>86</v>
      </c>
      <c r="D184" s="26">
        <f t="shared" si="9"/>
        <v>5</v>
      </c>
      <c r="E184" s="6">
        <f t="shared" si="9"/>
        <v>10</v>
      </c>
      <c r="F184" s="6">
        <f t="shared" si="9"/>
        <v>46</v>
      </c>
      <c r="G184" s="6">
        <f t="shared" si="9"/>
        <v>42</v>
      </c>
      <c r="H184" s="6">
        <f t="shared" si="9"/>
        <v>9</v>
      </c>
      <c r="I184" s="6">
        <f t="shared" si="9"/>
        <v>56</v>
      </c>
      <c r="J184" s="23">
        <f t="shared" si="9"/>
        <v>33</v>
      </c>
      <c r="K184" s="13">
        <f t="shared" si="9"/>
        <v>14</v>
      </c>
      <c r="L184" s="19">
        <f t="shared" si="9"/>
        <v>20</v>
      </c>
      <c r="M184" s="16">
        <f t="shared" si="9"/>
        <v>53</v>
      </c>
    </row>
    <row r="185" spans="2:13" x14ac:dyDescent="0.15">
      <c r="B185" s="5">
        <v>46</v>
      </c>
      <c r="C185" s="29" t="s">
        <v>87</v>
      </c>
      <c r="D185" s="26">
        <f t="shared" si="9"/>
        <v>13</v>
      </c>
      <c r="E185" s="6">
        <f t="shared" si="9"/>
        <v>3</v>
      </c>
      <c r="F185" s="6">
        <f t="shared" si="9"/>
        <v>25</v>
      </c>
      <c r="G185" s="6">
        <f t="shared" si="9"/>
        <v>45</v>
      </c>
      <c r="H185" s="6">
        <f t="shared" si="9"/>
        <v>10</v>
      </c>
      <c r="I185" s="6">
        <f t="shared" si="9"/>
        <v>18</v>
      </c>
      <c r="J185" s="23">
        <f t="shared" si="9"/>
        <v>5</v>
      </c>
      <c r="K185" s="13">
        <f t="shared" si="9"/>
        <v>27</v>
      </c>
      <c r="L185" s="19">
        <f t="shared" si="9"/>
        <v>17</v>
      </c>
      <c r="M185" s="16">
        <f t="shared" si="9"/>
        <v>52</v>
      </c>
    </row>
    <row r="186" spans="2:13" x14ac:dyDescent="0.15">
      <c r="B186" s="5">
        <v>47</v>
      </c>
      <c r="C186" s="29" t="s">
        <v>88</v>
      </c>
      <c r="D186" s="26">
        <f t="shared" si="9"/>
        <v>50</v>
      </c>
      <c r="E186" s="6">
        <f t="shared" si="9"/>
        <v>36</v>
      </c>
      <c r="F186" s="6">
        <f t="shared" si="9"/>
        <v>22</v>
      </c>
      <c r="G186" s="6">
        <f t="shared" si="9"/>
        <v>32</v>
      </c>
      <c r="H186" s="6">
        <f t="shared" si="9"/>
        <v>21</v>
      </c>
      <c r="I186" s="6">
        <f t="shared" si="9"/>
        <v>10</v>
      </c>
      <c r="J186" s="23">
        <f t="shared" si="9"/>
        <v>29</v>
      </c>
      <c r="K186" s="13">
        <f t="shared" si="9"/>
        <v>25</v>
      </c>
      <c r="L186" s="19">
        <f t="shared" si="9"/>
        <v>27</v>
      </c>
      <c r="M186" s="16">
        <f t="shared" si="9"/>
        <v>47</v>
      </c>
    </row>
    <row r="187" spans="2:13" x14ac:dyDescent="0.15">
      <c r="B187" s="5">
        <v>48</v>
      </c>
      <c r="C187" s="29" t="s">
        <v>89</v>
      </c>
      <c r="D187" s="26">
        <f t="shared" si="9"/>
        <v>18</v>
      </c>
      <c r="E187" s="6">
        <f t="shared" si="9"/>
        <v>2</v>
      </c>
      <c r="F187" s="6">
        <f t="shared" si="9"/>
        <v>20</v>
      </c>
      <c r="G187" s="6">
        <f t="shared" si="9"/>
        <v>63</v>
      </c>
      <c r="H187" s="6">
        <f t="shared" si="9"/>
        <v>22</v>
      </c>
      <c r="I187" s="6">
        <f t="shared" si="9"/>
        <v>25</v>
      </c>
      <c r="J187" s="23">
        <f t="shared" si="9"/>
        <v>6</v>
      </c>
      <c r="K187" s="13">
        <f t="shared" si="9"/>
        <v>13</v>
      </c>
      <c r="L187" s="19">
        <f t="shared" si="9"/>
        <v>21</v>
      </c>
      <c r="M187" s="16">
        <f t="shared" si="9"/>
        <v>50</v>
      </c>
    </row>
    <row r="188" spans="2:13" x14ac:dyDescent="0.15">
      <c r="B188" s="5">
        <v>49</v>
      </c>
      <c r="C188" s="29" t="s">
        <v>90</v>
      </c>
      <c r="D188" s="26">
        <f t="shared" si="9"/>
        <v>49</v>
      </c>
      <c r="E188" s="6">
        <f t="shared" si="9"/>
        <v>24</v>
      </c>
      <c r="F188" s="6">
        <f t="shared" si="9"/>
        <v>11</v>
      </c>
      <c r="G188" s="6">
        <f t="shared" si="9"/>
        <v>61</v>
      </c>
      <c r="H188" s="6">
        <f t="shared" si="9"/>
        <v>18</v>
      </c>
      <c r="I188" s="6">
        <f t="shared" si="9"/>
        <v>41</v>
      </c>
      <c r="J188" s="23">
        <f t="shared" si="9"/>
        <v>11</v>
      </c>
      <c r="K188" s="13">
        <f t="shared" si="9"/>
        <v>21</v>
      </c>
      <c r="L188" s="19">
        <f t="shared" si="9"/>
        <v>31</v>
      </c>
      <c r="M188" s="16">
        <f t="shared" si="9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0">RANK(D121,D$72:D$134)</f>
        <v>54</v>
      </c>
      <c r="E189" s="6">
        <f t="shared" si="10"/>
        <v>44</v>
      </c>
      <c r="F189" s="6">
        <f t="shared" si="10"/>
        <v>10</v>
      </c>
      <c r="G189" s="6">
        <f t="shared" si="10"/>
        <v>49</v>
      </c>
      <c r="H189" s="6">
        <f t="shared" si="10"/>
        <v>23</v>
      </c>
      <c r="I189" s="6">
        <f t="shared" si="10"/>
        <v>11</v>
      </c>
      <c r="J189" s="23">
        <f t="shared" si="10"/>
        <v>8</v>
      </c>
      <c r="K189" s="13">
        <f t="shared" si="10"/>
        <v>9</v>
      </c>
      <c r="L189" s="19">
        <f t="shared" si="10"/>
        <v>14</v>
      </c>
      <c r="M189" s="16">
        <f t="shared" si="10"/>
        <v>54</v>
      </c>
    </row>
    <row r="190" spans="2:13" x14ac:dyDescent="0.15">
      <c r="B190" s="5">
        <v>51</v>
      </c>
      <c r="C190" s="29" t="s">
        <v>92</v>
      </c>
      <c r="D190" s="26">
        <f t="shared" si="10"/>
        <v>55</v>
      </c>
      <c r="E190" s="6">
        <f t="shared" si="10"/>
        <v>6</v>
      </c>
      <c r="F190" s="6">
        <f t="shared" si="10"/>
        <v>4</v>
      </c>
      <c r="G190" s="6">
        <f t="shared" si="10"/>
        <v>60</v>
      </c>
      <c r="H190" s="6">
        <f t="shared" si="10"/>
        <v>14</v>
      </c>
      <c r="I190" s="6">
        <f t="shared" si="10"/>
        <v>7</v>
      </c>
      <c r="J190" s="23">
        <f t="shared" si="10"/>
        <v>3</v>
      </c>
      <c r="K190" s="13">
        <f t="shared" si="10"/>
        <v>19</v>
      </c>
      <c r="L190" s="19">
        <f t="shared" si="10"/>
        <v>8</v>
      </c>
      <c r="M190" s="16">
        <f t="shared" si="10"/>
        <v>58</v>
      </c>
    </row>
    <row r="191" spans="2:13" x14ac:dyDescent="0.15">
      <c r="B191" s="5">
        <v>52</v>
      </c>
      <c r="C191" s="29" t="s">
        <v>93</v>
      </c>
      <c r="D191" s="26">
        <f t="shared" si="10"/>
        <v>40</v>
      </c>
      <c r="E191" s="6">
        <f t="shared" si="10"/>
        <v>30</v>
      </c>
      <c r="F191" s="6">
        <f t="shared" si="10"/>
        <v>8</v>
      </c>
      <c r="G191" s="6">
        <f t="shared" si="10"/>
        <v>15</v>
      </c>
      <c r="H191" s="6">
        <f t="shared" si="10"/>
        <v>2</v>
      </c>
      <c r="I191" s="6">
        <f t="shared" si="10"/>
        <v>16</v>
      </c>
      <c r="J191" s="23">
        <f t="shared" si="10"/>
        <v>4</v>
      </c>
      <c r="K191" s="13">
        <f t="shared" si="10"/>
        <v>10</v>
      </c>
      <c r="L191" s="19">
        <f t="shared" si="10"/>
        <v>6</v>
      </c>
      <c r="M191" s="16">
        <f t="shared" si="10"/>
        <v>61</v>
      </c>
    </row>
    <row r="192" spans="2:13" x14ac:dyDescent="0.15">
      <c r="B192" s="5">
        <v>53</v>
      </c>
      <c r="C192" s="29" t="s">
        <v>94</v>
      </c>
      <c r="D192" s="26">
        <f t="shared" si="10"/>
        <v>59</v>
      </c>
      <c r="E192" s="6">
        <f t="shared" si="10"/>
        <v>5</v>
      </c>
      <c r="F192" s="6">
        <f t="shared" si="10"/>
        <v>5</v>
      </c>
      <c r="G192" s="6">
        <f t="shared" si="10"/>
        <v>39</v>
      </c>
      <c r="H192" s="6">
        <f t="shared" si="10"/>
        <v>11</v>
      </c>
      <c r="I192" s="6">
        <f t="shared" si="10"/>
        <v>48</v>
      </c>
      <c r="J192" s="23">
        <f t="shared" si="10"/>
        <v>12</v>
      </c>
      <c r="K192" s="13">
        <f t="shared" si="10"/>
        <v>38</v>
      </c>
      <c r="L192" s="19">
        <f t="shared" si="10"/>
        <v>13</v>
      </c>
      <c r="M192" s="16">
        <f t="shared" si="10"/>
        <v>60</v>
      </c>
    </row>
    <row r="193" spans="2:13" x14ac:dyDescent="0.15">
      <c r="B193" s="5">
        <v>54</v>
      </c>
      <c r="C193" s="29" t="s">
        <v>95</v>
      </c>
      <c r="D193" s="26">
        <f t="shared" si="10"/>
        <v>56</v>
      </c>
      <c r="E193" s="6">
        <f t="shared" si="10"/>
        <v>19</v>
      </c>
      <c r="F193" s="6">
        <f t="shared" si="10"/>
        <v>3</v>
      </c>
      <c r="G193" s="6">
        <f t="shared" si="10"/>
        <v>54</v>
      </c>
      <c r="H193" s="6">
        <f t="shared" si="10"/>
        <v>13</v>
      </c>
      <c r="I193" s="6">
        <f t="shared" si="10"/>
        <v>33</v>
      </c>
      <c r="J193" s="23">
        <f t="shared" si="10"/>
        <v>9</v>
      </c>
      <c r="K193" s="13">
        <f t="shared" si="10"/>
        <v>3</v>
      </c>
      <c r="L193" s="19">
        <f t="shared" si="10"/>
        <v>5</v>
      </c>
      <c r="M193" s="16">
        <f t="shared" si="10"/>
        <v>62</v>
      </c>
    </row>
    <row r="194" spans="2:13" x14ac:dyDescent="0.15">
      <c r="B194" s="5">
        <v>55</v>
      </c>
      <c r="C194" s="29" t="s">
        <v>96</v>
      </c>
      <c r="D194" s="26">
        <f t="shared" si="10"/>
        <v>62</v>
      </c>
      <c r="E194" s="6">
        <f t="shared" si="10"/>
        <v>13</v>
      </c>
      <c r="F194" s="6">
        <f t="shared" si="10"/>
        <v>2</v>
      </c>
      <c r="G194" s="6">
        <f t="shared" si="10"/>
        <v>16</v>
      </c>
      <c r="H194" s="6">
        <f t="shared" si="10"/>
        <v>3</v>
      </c>
      <c r="I194" s="6">
        <f t="shared" si="10"/>
        <v>2</v>
      </c>
      <c r="J194" s="23">
        <f t="shared" si="10"/>
        <v>7</v>
      </c>
      <c r="K194" s="13">
        <f t="shared" si="10"/>
        <v>4</v>
      </c>
      <c r="L194" s="19">
        <f t="shared" si="10"/>
        <v>2</v>
      </c>
      <c r="M194" s="16">
        <f t="shared" si="10"/>
        <v>56</v>
      </c>
    </row>
    <row r="195" spans="2:13" x14ac:dyDescent="0.15">
      <c r="B195" s="5">
        <v>56</v>
      </c>
      <c r="C195" s="29" t="s">
        <v>97</v>
      </c>
      <c r="D195" s="26">
        <f t="shared" si="10"/>
        <v>63</v>
      </c>
      <c r="E195" s="6">
        <f t="shared" si="10"/>
        <v>42</v>
      </c>
      <c r="F195" s="6">
        <f t="shared" si="10"/>
        <v>1</v>
      </c>
      <c r="G195" s="6">
        <f t="shared" si="10"/>
        <v>12</v>
      </c>
      <c r="H195" s="6">
        <f t="shared" si="10"/>
        <v>16</v>
      </c>
      <c r="I195" s="6">
        <f t="shared" si="10"/>
        <v>19</v>
      </c>
      <c r="J195" s="23">
        <f t="shared" si="10"/>
        <v>2</v>
      </c>
      <c r="K195" s="13">
        <f t="shared" si="10"/>
        <v>1</v>
      </c>
      <c r="L195" s="19">
        <f t="shared" si="10"/>
        <v>1</v>
      </c>
      <c r="M195" s="16">
        <f t="shared" si="10"/>
        <v>63</v>
      </c>
    </row>
    <row r="196" spans="2:13" x14ac:dyDescent="0.15">
      <c r="B196" s="5">
        <v>57</v>
      </c>
      <c r="C196" s="29" t="s">
        <v>98</v>
      </c>
      <c r="D196" s="26">
        <f t="shared" si="10"/>
        <v>9</v>
      </c>
      <c r="E196" s="6">
        <f t="shared" si="10"/>
        <v>11</v>
      </c>
      <c r="F196" s="6">
        <f t="shared" si="10"/>
        <v>12</v>
      </c>
      <c r="G196" s="6">
        <f t="shared" si="10"/>
        <v>20</v>
      </c>
      <c r="H196" s="6">
        <f t="shared" si="10"/>
        <v>4</v>
      </c>
      <c r="I196" s="6">
        <f t="shared" si="10"/>
        <v>28</v>
      </c>
      <c r="J196" s="23">
        <f t="shared" si="10"/>
        <v>1</v>
      </c>
      <c r="K196" s="13">
        <f t="shared" si="10"/>
        <v>2</v>
      </c>
      <c r="L196" s="19">
        <f t="shared" si="10"/>
        <v>7</v>
      </c>
      <c r="M196" s="16">
        <f t="shared" si="10"/>
        <v>59</v>
      </c>
    </row>
    <row r="197" spans="2:13" x14ac:dyDescent="0.15">
      <c r="B197" s="5">
        <v>58</v>
      </c>
      <c r="C197" s="29" t="s">
        <v>99</v>
      </c>
      <c r="D197" s="26">
        <f t="shared" si="10"/>
        <v>45</v>
      </c>
      <c r="E197" s="6">
        <f t="shared" si="10"/>
        <v>7</v>
      </c>
      <c r="F197" s="6">
        <f t="shared" si="10"/>
        <v>6</v>
      </c>
      <c r="G197" s="6">
        <f t="shared" si="10"/>
        <v>34</v>
      </c>
      <c r="H197" s="6">
        <f t="shared" si="10"/>
        <v>6</v>
      </c>
      <c r="I197" s="6">
        <f t="shared" si="10"/>
        <v>4</v>
      </c>
      <c r="J197" s="23">
        <f t="shared" si="10"/>
        <v>46</v>
      </c>
      <c r="K197" s="13">
        <f t="shared" si="10"/>
        <v>6</v>
      </c>
      <c r="L197" s="19">
        <f t="shared" si="10"/>
        <v>3</v>
      </c>
      <c r="M197" s="16">
        <f t="shared" si="10"/>
        <v>55</v>
      </c>
    </row>
    <row r="198" spans="2:13" x14ac:dyDescent="0.15">
      <c r="B198" s="5">
        <v>59</v>
      </c>
      <c r="C198" s="29" t="s">
        <v>100</v>
      </c>
      <c r="D198" s="26">
        <f t="shared" si="10"/>
        <v>48</v>
      </c>
      <c r="E198" s="6">
        <f t="shared" si="10"/>
        <v>22</v>
      </c>
      <c r="F198" s="6">
        <f t="shared" si="10"/>
        <v>28</v>
      </c>
      <c r="G198" s="6">
        <f t="shared" si="10"/>
        <v>58</v>
      </c>
      <c r="H198" s="6">
        <f t="shared" si="10"/>
        <v>7</v>
      </c>
      <c r="I198" s="6">
        <f t="shared" si="10"/>
        <v>32</v>
      </c>
      <c r="J198" s="23">
        <f t="shared" si="10"/>
        <v>30</v>
      </c>
      <c r="K198" s="13">
        <f t="shared" si="10"/>
        <v>34</v>
      </c>
      <c r="L198" s="19">
        <f t="shared" si="10"/>
        <v>41</v>
      </c>
      <c r="M198" s="16">
        <f t="shared" si="10"/>
        <v>48</v>
      </c>
    </row>
    <row r="199" spans="2:13" x14ac:dyDescent="0.15">
      <c r="B199" s="5">
        <v>60</v>
      </c>
      <c r="C199" s="29" t="s">
        <v>101</v>
      </c>
      <c r="D199" s="26">
        <f t="shared" si="10"/>
        <v>10</v>
      </c>
      <c r="E199" s="6">
        <f t="shared" si="10"/>
        <v>27</v>
      </c>
      <c r="F199" s="6">
        <f t="shared" si="10"/>
        <v>33</v>
      </c>
      <c r="G199" s="6">
        <f t="shared" si="10"/>
        <v>51</v>
      </c>
      <c r="H199" s="6">
        <f t="shared" si="10"/>
        <v>12</v>
      </c>
      <c r="I199" s="6">
        <f t="shared" si="10"/>
        <v>49</v>
      </c>
      <c r="J199" s="23">
        <f t="shared" si="10"/>
        <v>54</v>
      </c>
      <c r="K199" s="13">
        <f t="shared" si="10"/>
        <v>35</v>
      </c>
      <c r="L199" s="19">
        <f t="shared" si="10"/>
        <v>34</v>
      </c>
      <c r="M199" s="16">
        <f t="shared" si="10"/>
        <v>45</v>
      </c>
    </row>
    <row r="200" spans="2:13" x14ac:dyDescent="0.15">
      <c r="B200" s="5">
        <v>61</v>
      </c>
      <c r="C200" s="29" t="s">
        <v>102</v>
      </c>
      <c r="D200" s="26">
        <f t="shared" si="10"/>
        <v>58</v>
      </c>
      <c r="E200" s="6">
        <f t="shared" si="10"/>
        <v>61</v>
      </c>
      <c r="F200" s="6">
        <f t="shared" si="10"/>
        <v>14</v>
      </c>
      <c r="G200" s="6">
        <f t="shared" si="10"/>
        <v>57</v>
      </c>
      <c r="H200" s="6">
        <f t="shared" si="10"/>
        <v>45</v>
      </c>
      <c r="I200" s="6">
        <f t="shared" si="10"/>
        <v>52</v>
      </c>
      <c r="J200" s="23">
        <f t="shared" si="10"/>
        <v>31</v>
      </c>
      <c r="K200" s="13">
        <f t="shared" si="10"/>
        <v>46</v>
      </c>
      <c r="L200" s="19">
        <f t="shared" si="10"/>
        <v>53</v>
      </c>
      <c r="M200" s="16">
        <f t="shared" si="10"/>
        <v>46</v>
      </c>
    </row>
    <row r="201" spans="2:13" x14ac:dyDescent="0.15">
      <c r="B201" s="5">
        <v>62</v>
      </c>
      <c r="C201" s="29" t="s">
        <v>103</v>
      </c>
      <c r="D201" s="26">
        <f t="shared" si="10"/>
        <v>53</v>
      </c>
      <c r="E201" s="6">
        <f t="shared" si="10"/>
        <v>31</v>
      </c>
      <c r="F201" s="6">
        <f t="shared" si="10"/>
        <v>27</v>
      </c>
      <c r="G201" s="6">
        <f t="shared" si="10"/>
        <v>62</v>
      </c>
      <c r="H201" s="6">
        <f t="shared" si="10"/>
        <v>58</v>
      </c>
      <c r="I201" s="6">
        <f t="shared" si="10"/>
        <v>58</v>
      </c>
      <c r="J201" s="23">
        <f t="shared" si="10"/>
        <v>22</v>
      </c>
      <c r="K201" s="13">
        <f t="shared" si="10"/>
        <v>22</v>
      </c>
      <c r="L201" s="19">
        <f t="shared" si="10"/>
        <v>56</v>
      </c>
      <c r="M201" s="16">
        <f t="shared" si="10"/>
        <v>41</v>
      </c>
    </row>
    <row r="202" spans="2:13" ht="12.75" thickBot="1" x14ac:dyDescent="0.2">
      <c r="B202" s="11">
        <v>63</v>
      </c>
      <c r="C202" s="30" t="s">
        <v>104</v>
      </c>
      <c r="D202" s="27">
        <f t="shared" si="10"/>
        <v>61</v>
      </c>
      <c r="E202" s="12">
        <f t="shared" si="10"/>
        <v>56</v>
      </c>
      <c r="F202" s="12">
        <f t="shared" si="10"/>
        <v>19</v>
      </c>
      <c r="G202" s="12">
        <f t="shared" si="10"/>
        <v>50</v>
      </c>
      <c r="H202" s="12">
        <f t="shared" si="10"/>
        <v>20</v>
      </c>
      <c r="I202" s="12">
        <f t="shared" si="10"/>
        <v>45</v>
      </c>
      <c r="J202" s="24">
        <f t="shared" si="10"/>
        <v>35</v>
      </c>
      <c r="K202" s="14">
        <f t="shared" si="10"/>
        <v>57</v>
      </c>
      <c r="L202" s="20">
        <f t="shared" si="10"/>
        <v>58</v>
      </c>
      <c r="M202" s="17">
        <f t="shared" si="10"/>
        <v>49</v>
      </c>
    </row>
    <row r="203" spans="2:13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3" s="131" customFormat="1" ht="13.5" x14ac:dyDescent="0.15">
      <c r="B205" s="132" t="str">
        <f>+$B$1</f>
        <v>平成２６年度</v>
      </c>
      <c r="D205" s="131" t="s">
        <v>120</v>
      </c>
      <c r="M205" s="133"/>
    </row>
    <row r="206" spans="2:13" x14ac:dyDescent="0.15">
      <c r="B206" s="85" t="s">
        <v>117</v>
      </c>
      <c r="M206" s="1"/>
    </row>
    <row r="207" spans="2:13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</row>
    <row r="208" spans="2:13" x14ac:dyDescent="0.15">
      <c r="B208" s="47" t="s">
        <v>4</v>
      </c>
      <c r="C208" s="48" t="s">
        <v>5</v>
      </c>
      <c r="D208" s="86">
        <f>+D4/$L4</f>
        <v>0.4850358891539584</v>
      </c>
      <c r="E208" s="87">
        <f t="shared" ref="E208:L208" si="11">+E4/$L4</f>
        <v>2.7620524532986683E-2</v>
      </c>
      <c r="F208" s="87">
        <f t="shared" si="11"/>
        <v>1.4202223498885291E-2</v>
      </c>
      <c r="G208" s="87">
        <f t="shared" si="11"/>
        <v>0.16135103307136428</v>
      </c>
      <c r="H208" s="87">
        <f t="shared" si="11"/>
        <v>3.5476442451755651E-2</v>
      </c>
      <c r="I208" s="87">
        <f t="shared" si="11"/>
        <v>0.11895784043130209</v>
      </c>
      <c r="J208" s="88">
        <f t="shared" si="11"/>
        <v>4.0148585275228875E-2</v>
      </c>
      <c r="K208" s="89">
        <f t="shared" si="11"/>
        <v>0.15735604685974761</v>
      </c>
      <c r="L208" s="90">
        <f t="shared" si="11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2">+D5/$L5</f>
        <v>0.49053205430065749</v>
      </c>
      <c r="E209" s="92">
        <f t="shared" si="12"/>
        <v>3.0906038875180751E-2</v>
      </c>
      <c r="F209" s="92">
        <f t="shared" si="12"/>
        <v>1.8040145311825549E-2</v>
      </c>
      <c r="G209" s="92">
        <f t="shared" si="12"/>
        <v>0.15109730863601753</v>
      </c>
      <c r="H209" s="92">
        <f t="shared" si="12"/>
        <v>4.8622966196011044E-2</v>
      </c>
      <c r="I209" s="92">
        <f t="shared" si="12"/>
        <v>0.13085456837370296</v>
      </c>
      <c r="J209" s="93">
        <f t="shared" si="12"/>
        <v>3.2705770247566143E-2</v>
      </c>
      <c r="K209" s="94">
        <f t="shared" si="12"/>
        <v>0.12994691830660468</v>
      </c>
      <c r="L209" s="95">
        <f t="shared" si="12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2"/>
        <v>0.45246076762822746</v>
      </c>
      <c r="E210" s="92">
        <f t="shared" si="12"/>
        <v>3.2722192303931086E-2</v>
      </c>
      <c r="F210" s="92">
        <f t="shared" si="12"/>
        <v>9.4832095287285839E-2</v>
      </c>
      <c r="G210" s="92">
        <f t="shared" si="12"/>
        <v>0.1408349354142174</v>
      </c>
      <c r="H210" s="92">
        <f t="shared" si="12"/>
        <v>5.8377835607564051E-2</v>
      </c>
      <c r="I210" s="92">
        <f t="shared" si="12"/>
        <v>5.1538948587363936E-2</v>
      </c>
      <c r="J210" s="93">
        <f t="shared" si="12"/>
        <v>1.4823673661805089E-2</v>
      </c>
      <c r="K210" s="94">
        <f t="shared" si="12"/>
        <v>0.16923322517141021</v>
      </c>
      <c r="L210" s="95">
        <f t="shared" si="12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2"/>
        <v>0.47068027090681552</v>
      </c>
      <c r="E211" s="92">
        <f t="shared" si="12"/>
        <v>2.7818446944529587E-2</v>
      </c>
      <c r="F211" s="92">
        <f t="shared" si="12"/>
        <v>2.7946608475941315E-2</v>
      </c>
      <c r="G211" s="92">
        <f t="shared" si="12"/>
        <v>0.17992469650758305</v>
      </c>
      <c r="H211" s="92">
        <f t="shared" si="12"/>
        <v>4.9930508273091978E-2</v>
      </c>
      <c r="I211" s="92">
        <f t="shared" si="12"/>
        <v>8.07647473968474E-2</v>
      </c>
      <c r="J211" s="93">
        <f t="shared" si="12"/>
        <v>3.3859100672740595E-2</v>
      </c>
      <c r="K211" s="94">
        <f t="shared" si="12"/>
        <v>0.16293472149519114</v>
      </c>
      <c r="L211" s="95">
        <f t="shared" si="12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2"/>
        <v>0.36367224910325718</v>
      </c>
      <c r="E212" s="92">
        <f t="shared" si="12"/>
        <v>3.1090713383826227E-2</v>
      </c>
      <c r="F212" s="92">
        <f t="shared" si="12"/>
        <v>0.16238677916381261</v>
      </c>
      <c r="G212" s="92">
        <f t="shared" si="12"/>
        <v>0.12064606444084579</v>
      </c>
      <c r="H212" s="92">
        <f t="shared" si="12"/>
        <v>5.3937747292441524E-2</v>
      </c>
      <c r="I212" s="92">
        <f t="shared" si="12"/>
        <v>0.13994092726996146</v>
      </c>
      <c r="J212" s="93">
        <f t="shared" si="12"/>
        <v>5.3402686228505698E-2</v>
      </c>
      <c r="K212" s="94">
        <f t="shared" si="12"/>
        <v>0.1283255193458552</v>
      </c>
      <c r="L212" s="95">
        <f t="shared" si="1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2"/>
        <v>0.29300689343839514</v>
      </c>
      <c r="E213" s="92">
        <f t="shared" si="12"/>
        <v>2.3624248225884079E-2</v>
      </c>
      <c r="F213" s="92">
        <f t="shared" si="12"/>
        <v>0.25383316390231592</v>
      </c>
      <c r="G213" s="92">
        <f t="shared" si="12"/>
        <v>0.1109370983864532</v>
      </c>
      <c r="H213" s="92">
        <f t="shared" si="12"/>
        <v>6.9675359908768664E-2</v>
      </c>
      <c r="I213" s="92">
        <f t="shared" si="12"/>
        <v>0.1046833886964277</v>
      </c>
      <c r="J213" s="93">
        <f t="shared" si="12"/>
        <v>4.400470302110919E-2</v>
      </c>
      <c r="K213" s="94">
        <f t="shared" si="12"/>
        <v>0.1442398474417553</v>
      </c>
      <c r="L213" s="95">
        <f t="shared" si="12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2"/>
        <v>0.50723145846715501</v>
      </c>
      <c r="E214" s="92">
        <f t="shared" si="12"/>
        <v>3.1924490993791674E-2</v>
      </c>
      <c r="F214" s="92">
        <f t="shared" si="12"/>
        <v>1.7719677355002478E-2</v>
      </c>
      <c r="G214" s="92">
        <f t="shared" si="12"/>
        <v>0.15150514528046818</v>
      </c>
      <c r="H214" s="92">
        <f t="shared" si="12"/>
        <v>5.3351532092720179E-2</v>
      </c>
      <c r="I214" s="92">
        <f t="shared" si="12"/>
        <v>5.2976709814260697E-2</v>
      </c>
      <c r="J214" s="93">
        <f t="shared" si="12"/>
        <v>3.6194226226024681E-2</v>
      </c>
      <c r="K214" s="94">
        <f t="shared" si="12"/>
        <v>0.18529098599660179</v>
      </c>
      <c r="L214" s="95">
        <f t="shared" si="12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2"/>
        <v>0.42084177335354195</v>
      </c>
      <c r="E215" s="92">
        <f t="shared" si="12"/>
        <v>2.7778883745052288E-2</v>
      </c>
      <c r="F215" s="92">
        <f t="shared" si="12"/>
        <v>0.11801481097621061</v>
      </c>
      <c r="G215" s="92">
        <f t="shared" si="12"/>
        <v>0.13317452789351467</v>
      </c>
      <c r="H215" s="92">
        <f t="shared" si="12"/>
        <v>4.7678558645685425E-2</v>
      </c>
      <c r="I215" s="92">
        <f t="shared" si="12"/>
        <v>0.11766734241840179</v>
      </c>
      <c r="J215" s="93">
        <f t="shared" si="12"/>
        <v>5.2038212876993589E-2</v>
      </c>
      <c r="K215" s="94">
        <f t="shared" si="12"/>
        <v>0.13484410296759328</v>
      </c>
      <c r="L215" s="95">
        <f t="shared" si="12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2"/>
        <v>0.37600312386360474</v>
      </c>
      <c r="E216" s="92">
        <f t="shared" si="12"/>
        <v>2.9221099768393877E-2</v>
      </c>
      <c r="F216" s="92">
        <f t="shared" si="12"/>
        <v>0.16751492070807902</v>
      </c>
      <c r="G216" s="92">
        <f t="shared" si="12"/>
        <v>0.12596620525172486</v>
      </c>
      <c r="H216" s="92">
        <f t="shared" si="12"/>
        <v>5.6023716545816379E-2</v>
      </c>
      <c r="I216" s="92">
        <f t="shared" si="12"/>
        <v>5.4278558128163595E-2</v>
      </c>
      <c r="J216" s="93">
        <f t="shared" si="12"/>
        <v>5.1732786558720045E-2</v>
      </c>
      <c r="K216" s="94">
        <f t="shared" si="12"/>
        <v>0.19099237573421751</v>
      </c>
      <c r="L216" s="95">
        <f t="shared" si="12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2"/>
        <v>0.32523784418709273</v>
      </c>
      <c r="E217" s="92">
        <f t="shared" si="12"/>
        <v>2.4821247874949159E-2</v>
      </c>
      <c r="F217" s="92">
        <f t="shared" si="12"/>
        <v>0.1244227701833142</v>
      </c>
      <c r="G217" s="92">
        <f t="shared" si="12"/>
        <v>0.14002061896718929</v>
      </c>
      <c r="H217" s="92">
        <f t="shared" si="12"/>
        <v>8.5640545731931736E-2</v>
      </c>
      <c r="I217" s="92">
        <f t="shared" si="12"/>
        <v>0.17299211920331084</v>
      </c>
      <c r="J217" s="93">
        <f t="shared" si="12"/>
        <v>3.9790424131202679E-2</v>
      </c>
      <c r="K217" s="94">
        <f t="shared" si="12"/>
        <v>0.12686485385221208</v>
      </c>
      <c r="L217" s="95">
        <f t="shared" si="12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2"/>
        <v>0.40242928995686006</v>
      </c>
      <c r="E218" s="92">
        <f t="shared" si="12"/>
        <v>3.00260017679699E-2</v>
      </c>
      <c r="F218" s="92">
        <f t="shared" si="12"/>
        <v>6.8479555844539033E-2</v>
      </c>
      <c r="G218" s="92">
        <f t="shared" si="12"/>
        <v>0.12775803641442393</v>
      </c>
      <c r="H218" s="92">
        <f t="shared" si="12"/>
        <v>6.6997264596407605E-2</v>
      </c>
      <c r="I218" s="92">
        <f t="shared" si="12"/>
        <v>7.7050750487836286E-2</v>
      </c>
      <c r="J218" s="93">
        <f t="shared" si="12"/>
        <v>4.7397216634257743E-2</v>
      </c>
      <c r="K218" s="94">
        <f t="shared" si="12"/>
        <v>0.22725910093196316</v>
      </c>
      <c r="L218" s="95">
        <f t="shared" si="12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2"/>
        <v>0.4051281268280596</v>
      </c>
      <c r="E219" s="92">
        <f t="shared" si="12"/>
        <v>3.0233644797015923E-2</v>
      </c>
      <c r="F219" s="92">
        <f t="shared" si="12"/>
        <v>0.11881705732511795</v>
      </c>
      <c r="G219" s="92">
        <f t="shared" si="12"/>
        <v>0.15469456781501154</v>
      </c>
      <c r="H219" s="92">
        <f t="shared" si="12"/>
        <v>5.9018709408481487E-2</v>
      </c>
      <c r="I219" s="92">
        <f t="shared" si="12"/>
        <v>0.10979329986666343</v>
      </c>
      <c r="J219" s="93">
        <f t="shared" si="12"/>
        <v>5.3864451666401185E-2</v>
      </c>
      <c r="K219" s="94">
        <f t="shared" si="12"/>
        <v>0.12231459395965008</v>
      </c>
      <c r="L219" s="95">
        <f t="shared" si="12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2"/>
        <v>0.45437104695332459</v>
      </c>
      <c r="E220" s="92">
        <f t="shared" si="12"/>
        <v>3.3928611979698903E-2</v>
      </c>
      <c r="F220" s="92">
        <f t="shared" si="12"/>
        <v>4.6579028016409382E-2</v>
      </c>
      <c r="G220" s="92">
        <f t="shared" si="12"/>
        <v>0.13627172606640461</v>
      </c>
      <c r="H220" s="92">
        <f t="shared" si="12"/>
        <v>5.2868985572102303E-2</v>
      </c>
      <c r="I220" s="92">
        <f t="shared" si="12"/>
        <v>7.5132006940924437E-2</v>
      </c>
      <c r="J220" s="93">
        <f t="shared" si="12"/>
        <v>5.2496293180514658E-2</v>
      </c>
      <c r="K220" s="94">
        <f t="shared" si="12"/>
        <v>0.20084859447113576</v>
      </c>
      <c r="L220" s="95">
        <f t="shared" si="12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2"/>
        <v>0.40156440201647614</v>
      </c>
      <c r="E221" s="92">
        <f t="shared" si="12"/>
        <v>3.0459073210084377E-2</v>
      </c>
      <c r="F221" s="92">
        <f t="shared" si="12"/>
        <v>0.10712026902282104</v>
      </c>
      <c r="G221" s="92">
        <f t="shared" si="12"/>
        <v>0.12033121483871406</v>
      </c>
      <c r="H221" s="92">
        <f t="shared" si="12"/>
        <v>5.2675132228178927E-2</v>
      </c>
      <c r="I221" s="92">
        <f t="shared" si="12"/>
        <v>0.10455891389564512</v>
      </c>
      <c r="J221" s="93">
        <f t="shared" si="12"/>
        <v>4.9994121113784741E-2</v>
      </c>
      <c r="K221" s="94">
        <f t="shared" si="12"/>
        <v>0.18329099478808031</v>
      </c>
      <c r="L221" s="95">
        <f t="shared" si="12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2"/>
        <v>0.35215457350890711</v>
      </c>
      <c r="E222" s="97">
        <f t="shared" si="12"/>
        <v>2.6055362923165959E-2</v>
      </c>
      <c r="F222" s="97">
        <f t="shared" si="12"/>
        <v>0.1459705787499426</v>
      </c>
      <c r="G222" s="97">
        <f t="shared" si="12"/>
        <v>0.10670810071556278</v>
      </c>
      <c r="H222" s="97">
        <f t="shared" si="12"/>
        <v>4.8364902600153643E-2</v>
      </c>
      <c r="I222" s="97">
        <f t="shared" si="12"/>
        <v>0.1917781219284419</v>
      </c>
      <c r="J222" s="98">
        <f t="shared" si="12"/>
        <v>5.1259242769074051E-2</v>
      </c>
      <c r="K222" s="99">
        <f t="shared" si="12"/>
        <v>0.12896835957382602</v>
      </c>
      <c r="L222" s="100">
        <f t="shared" si="1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2"/>
        <v>0.31770921944857211</v>
      </c>
      <c r="E223" s="92">
        <f t="shared" si="12"/>
        <v>2.5263289935510112E-2</v>
      </c>
      <c r="F223" s="92">
        <f t="shared" si="12"/>
        <v>0.13952917712088364</v>
      </c>
      <c r="G223" s="92">
        <f t="shared" si="12"/>
        <v>0.113968415279462</v>
      </c>
      <c r="H223" s="92">
        <f t="shared" si="12"/>
        <v>0.11011196263329646</v>
      </c>
      <c r="I223" s="92">
        <f t="shared" si="12"/>
        <v>9.0248744095113145E-2</v>
      </c>
      <c r="J223" s="93">
        <f t="shared" si="12"/>
        <v>3.3911525981705611E-2</v>
      </c>
      <c r="K223" s="94">
        <f t="shared" si="12"/>
        <v>0.2031691914871625</v>
      </c>
      <c r="L223" s="95">
        <f t="shared" si="12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2"/>
        <v>0.51221460686901232</v>
      </c>
      <c r="E224" s="97">
        <f t="shared" si="12"/>
        <v>3.5203364498048187E-2</v>
      </c>
      <c r="F224" s="97">
        <f t="shared" si="12"/>
        <v>4.7715120150417296E-2</v>
      </c>
      <c r="G224" s="97">
        <f t="shared" si="12"/>
        <v>0.14803184441244382</v>
      </c>
      <c r="H224" s="97">
        <f t="shared" si="12"/>
        <v>6.0857833329553752E-2</v>
      </c>
      <c r="I224" s="97">
        <f t="shared" si="12"/>
        <v>8.7433333300321464E-2</v>
      </c>
      <c r="J224" s="98">
        <f t="shared" si="12"/>
        <v>5.2727228260438061E-2</v>
      </c>
      <c r="K224" s="99">
        <f t="shared" si="12"/>
        <v>0.10854389744020318</v>
      </c>
      <c r="L224" s="100">
        <f t="shared" si="12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3">+D21/$L21</f>
        <v>0.50389538872639295</v>
      </c>
      <c r="E225" s="92">
        <f t="shared" si="13"/>
        <v>3.1804037620932292E-2</v>
      </c>
      <c r="F225" s="92">
        <f t="shared" si="13"/>
        <v>4.8317999553505221E-2</v>
      </c>
      <c r="G225" s="92">
        <f t="shared" si="13"/>
        <v>0.1561036216495007</v>
      </c>
      <c r="H225" s="92">
        <f t="shared" si="13"/>
        <v>5.0222145913857395E-2</v>
      </c>
      <c r="I225" s="92">
        <f t="shared" si="13"/>
        <v>7.1208365667867382E-2</v>
      </c>
      <c r="J225" s="93">
        <f t="shared" si="13"/>
        <v>5.2023398052365249E-2</v>
      </c>
      <c r="K225" s="94">
        <f t="shared" si="13"/>
        <v>0.13844844086794406</v>
      </c>
      <c r="L225" s="95">
        <f t="shared" si="13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3"/>
        <v>0.49127597055359606</v>
      </c>
      <c r="E226" s="92">
        <f t="shared" si="13"/>
        <v>3.255999619156872E-2</v>
      </c>
      <c r="F226" s="92">
        <f t="shared" si="13"/>
        <v>3.6998510571286759E-2</v>
      </c>
      <c r="G226" s="92">
        <f t="shared" si="13"/>
        <v>0.14480854803662441</v>
      </c>
      <c r="H226" s="92">
        <f t="shared" si="13"/>
        <v>5.5215916720621191E-2</v>
      </c>
      <c r="I226" s="92">
        <f t="shared" si="13"/>
        <v>8.8576503177003038E-2</v>
      </c>
      <c r="J226" s="93">
        <f t="shared" si="13"/>
        <v>4.5719040548548619E-2</v>
      </c>
      <c r="K226" s="94">
        <f t="shared" si="13"/>
        <v>0.15056455474929981</v>
      </c>
      <c r="L226" s="95">
        <f t="shared" si="13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3"/>
        <v>0.48039940571628281</v>
      </c>
      <c r="E227" s="92">
        <f t="shared" si="13"/>
        <v>3.010641035410562E-2</v>
      </c>
      <c r="F227" s="92">
        <f t="shared" si="13"/>
        <v>6.8622726224586747E-2</v>
      </c>
      <c r="G227" s="92">
        <f t="shared" si="13"/>
        <v>0.16722231443846283</v>
      </c>
      <c r="H227" s="92">
        <f t="shared" si="13"/>
        <v>5.0676180795179424E-2</v>
      </c>
      <c r="I227" s="92">
        <f t="shared" si="13"/>
        <v>6.953521419101423E-2</v>
      </c>
      <c r="J227" s="93">
        <f t="shared" si="13"/>
        <v>5.3600420316305873E-2</v>
      </c>
      <c r="K227" s="94">
        <f t="shared" si="13"/>
        <v>0.13343774828036836</v>
      </c>
      <c r="L227" s="95">
        <f t="shared" si="13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3"/>
        <v>0.50494872438809379</v>
      </c>
      <c r="E228" s="92">
        <f t="shared" si="13"/>
        <v>2.5785416115914461E-2</v>
      </c>
      <c r="F228" s="92">
        <f t="shared" si="13"/>
        <v>8.3132662374485445E-4</v>
      </c>
      <c r="G228" s="92">
        <f t="shared" si="13"/>
        <v>0.14815837402225718</v>
      </c>
      <c r="H228" s="92">
        <f t="shared" si="13"/>
        <v>4.443043858219594E-2</v>
      </c>
      <c r="I228" s="92">
        <f t="shared" si="13"/>
        <v>9.4881226353167855E-2</v>
      </c>
      <c r="J228" s="93">
        <f t="shared" si="13"/>
        <v>0</v>
      </c>
      <c r="K228" s="94">
        <f t="shared" si="13"/>
        <v>0.18096449391462593</v>
      </c>
      <c r="L228" s="95">
        <f t="shared" si="13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3"/>
        <v>0.53522367683097583</v>
      </c>
      <c r="E229" s="92">
        <f t="shared" si="13"/>
        <v>3.6300607410008665E-2</v>
      </c>
      <c r="F229" s="92">
        <f t="shared" si="13"/>
        <v>3.8215549099238751E-2</v>
      </c>
      <c r="G229" s="92">
        <f t="shared" si="13"/>
        <v>0.14123266940522941</v>
      </c>
      <c r="H229" s="92">
        <f t="shared" si="13"/>
        <v>5.569836317309803E-2</v>
      </c>
      <c r="I229" s="92">
        <f t="shared" si="13"/>
        <v>7.2735485490749707E-2</v>
      </c>
      <c r="J229" s="93">
        <f t="shared" si="13"/>
        <v>5.1093588778759892E-2</v>
      </c>
      <c r="K229" s="94">
        <f t="shared" si="13"/>
        <v>0.12059364859069964</v>
      </c>
      <c r="L229" s="95">
        <f t="shared" si="13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3"/>
        <v>0.55611785399946223</v>
      </c>
      <c r="E230" s="92">
        <f t="shared" si="13"/>
        <v>3.2724419279553482E-2</v>
      </c>
      <c r="F230" s="92">
        <f t="shared" si="13"/>
        <v>1.2051446372623871E-2</v>
      </c>
      <c r="G230" s="92">
        <f t="shared" si="13"/>
        <v>0.15726701957785441</v>
      </c>
      <c r="H230" s="92">
        <f t="shared" si="13"/>
        <v>5.8241937777731824E-2</v>
      </c>
      <c r="I230" s="92">
        <f t="shared" si="13"/>
        <v>4.5669260200509328E-2</v>
      </c>
      <c r="J230" s="93">
        <f t="shared" si="13"/>
        <v>2.4148487151744075E-2</v>
      </c>
      <c r="K230" s="94">
        <f t="shared" si="13"/>
        <v>0.13792806279226488</v>
      </c>
      <c r="L230" s="95">
        <f t="shared" si="13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3"/>
        <v>0.46113596746771862</v>
      </c>
      <c r="E231" s="92">
        <f t="shared" si="13"/>
        <v>2.5919720784563758E-2</v>
      </c>
      <c r="F231" s="92">
        <f t="shared" si="13"/>
        <v>7.7364452627992381E-2</v>
      </c>
      <c r="G231" s="92">
        <f t="shared" si="13"/>
        <v>0.14526690355909777</v>
      </c>
      <c r="H231" s="92">
        <f t="shared" si="13"/>
        <v>5.6580127746447648E-2</v>
      </c>
      <c r="I231" s="92">
        <f t="shared" si="13"/>
        <v>8.3884503104625655E-2</v>
      </c>
      <c r="J231" s="93">
        <f t="shared" si="13"/>
        <v>4.7775164862321744E-2</v>
      </c>
      <c r="K231" s="94">
        <f t="shared" si="13"/>
        <v>0.14984832470955414</v>
      </c>
      <c r="L231" s="95">
        <f t="shared" si="13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3"/>
        <v>0.57015692311582966</v>
      </c>
      <c r="E232" s="92">
        <f t="shared" si="13"/>
        <v>3.0609341587544463E-2</v>
      </c>
      <c r="F232" s="92">
        <f t="shared" si="13"/>
        <v>7.8347433040714468E-3</v>
      </c>
      <c r="G232" s="92">
        <f t="shared" si="13"/>
        <v>0.12479621640289951</v>
      </c>
      <c r="H232" s="92">
        <f t="shared" si="13"/>
        <v>5.3391615526266964E-2</v>
      </c>
      <c r="I232" s="92">
        <f t="shared" si="13"/>
        <v>3.5207463063837978E-2</v>
      </c>
      <c r="J232" s="93">
        <f t="shared" si="13"/>
        <v>5.2320094053439608E-3</v>
      </c>
      <c r="K232" s="94">
        <f t="shared" si="13"/>
        <v>0.17800369699955002</v>
      </c>
      <c r="L232" s="95">
        <f t="shared" si="13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3"/>
        <v>0.43478452362411518</v>
      </c>
      <c r="E233" s="140">
        <f t="shared" si="13"/>
        <v>2.7825869748921789E-2</v>
      </c>
      <c r="F233" s="140">
        <f t="shared" si="13"/>
        <v>4.2448448548775164E-2</v>
      </c>
      <c r="G233" s="140">
        <f t="shared" si="13"/>
        <v>0.16262523857433955</v>
      </c>
      <c r="H233" s="140">
        <f t="shared" si="13"/>
        <v>5.7804959888717616E-2</v>
      </c>
      <c r="I233" s="140">
        <f t="shared" si="13"/>
        <v>9.5971950230861205E-2</v>
      </c>
      <c r="J233" s="141">
        <f t="shared" si="13"/>
        <v>4.3512243608457984E-2</v>
      </c>
      <c r="K233" s="142">
        <f t="shared" si="13"/>
        <v>0.17853900938426945</v>
      </c>
      <c r="L233" s="138">
        <f t="shared" si="1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3"/>
        <v>0.4434921448786544</v>
      </c>
      <c r="E234" s="97">
        <f t="shared" si="13"/>
        <v>3.2205001382546894E-2</v>
      </c>
      <c r="F234" s="97">
        <f t="shared" si="13"/>
        <v>8.1205134273436036E-2</v>
      </c>
      <c r="G234" s="97">
        <f t="shared" si="13"/>
        <v>0.14313009930474202</v>
      </c>
      <c r="H234" s="97">
        <f t="shared" si="13"/>
        <v>5.7785424781239048E-2</v>
      </c>
      <c r="I234" s="97">
        <f t="shared" si="13"/>
        <v>0.12290909759642635</v>
      </c>
      <c r="J234" s="98">
        <f t="shared" si="13"/>
        <v>5.3902164720336924E-2</v>
      </c>
      <c r="K234" s="99">
        <f t="shared" si="13"/>
        <v>0.11927309778295524</v>
      </c>
      <c r="L234" s="100">
        <f t="shared" si="13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3"/>
        <v>0.44430533026006253</v>
      </c>
      <c r="E235" s="92">
        <f t="shared" si="13"/>
        <v>2.9918366486801025E-2</v>
      </c>
      <c r="F235" s="92">
        <f t="shared" si="13"/>
        <v>0.12356312077436396</v>
      </c>
      <c r="G235" s="92">
        <f t="shared" si="13"/>
        <v>0.13287070210880197</v>
      </c>
      <c r="H235" s="92">
        <f t="shared" si="13"/>
        <v>5.7409879732501931E-2</v>
      </c>
      <c r="I235" s="92">
        <f t="shared" si="13"/>
        <v>8.711092327437335E-2</v>
      </c>
      <c r="J235" s="93">
        <f t="shared" si="13"/>
        <v>5.2965627517592803E-2</v>
      </c>
      <c r="K235" s="94">
        <f t="shared" si="13"/>
        <v>0.12482167736309523</v>
      </c>
      <c r="L235" s="95">
        <f t="shared" si="13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3"/>
        <v>0.42302772697744923</v>
      </c>
      <c r="E236" s="102">
        <f t="shared" si="13"/>
        <v>2.8007091880978382E-2</v>
      </c>
      <c r="F236" s="102">
        <f t="shared" si="13"/>
        <v>9.2264436000923197E-2</v>
      </c>
      <c r="G236" s="102">
        <f t="shared" si="13"/>
        <v>0.1169737016968045</v>
      </c>
      <c r="H236" s="102">
        <f t="shared" si="13"/>
        <v>6.0722145883233436E-2</v>
      </c>
      <c r="I236" s="102">
        <f t="shared" si="13"/>
        <v>0.13930480493247974</v>
      </c>
      <c r="J236" s="103">
        <f t="shared" si="13"/>
        <v>5.0320880599999673E-2</v>
      </c>
      <c r="K236" s="104">
        <f t="shared" si="13"/>
        <v>0.13970009262813149</v>
      </c>
      <c r="L236" s="105">
        <f t="shared" si="13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3"/>
        <v>0.49351333293895788</v>
      </c>
      <c r="E237" s="92">
        <f t="shared" si="13"/>
        <v>3.0156132321966279E-2</v>
      </c>
      <c r="F237" s="92">
        <f t="shared" si="13"/>
        <v>9.9041427965450186E-3</v>
      </c>
      <c r="G237" s="92">
        <f t="shared" si="13"/>
        <v>0.17184245574659501</v>
      </c>
      <c r="H237" s="92">
        <f t="shared" si="13"/>
        <v>4.9296481258483224E-2</v>
      </c>
      <c r="I237" s="92">
        <f t="shared" si="13"/>
        <v>9.1610309445574106E-2</v>
      </c>
      <c r="J237" s="93">
        <f t="shared" si="13"/>
        <v>1.8506846555695802E-2</v>
      </c>
      <c r="K237" s="94">
        <f t="shared" si="13"/>
        <v>0.1536771454918785</v>
      </c>
      <c r="L237" s="95">
        <f t="shared" si="13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3"/>
        <v>0.41799596355597718</v>
      </c>
      <c r="E238" s="92">
        <f t="shared" si="13"/>
        <v>2.5521544075397487E-2</v>
      </c>
      <c r="F238" s="92">
        <f t="shared" si="13"/>
        <v>0.10678155246546386</v>
      </c>
      <c r="G238" s="92">
        <f t="shared" si="13"/>
        <v>0.18185433876919066</v>
      </c>
      <c r="H238" s="92">
        <f t="shared" si="13"/>
        <v>5.5362398101361211E-2</v>
      </c>
      <c r="I238" s="92">
        <f t="shared" si="13"/>
        <v>8.8390136337120909E-2</v>
      </c>
      <c r="J238" s="93">
        <f t="shared" si="13"/>
        <v>4.3725714212416771E-2</v>
      </c>
      <c r="K238" s="94">
        <f t="shared" si="13"/>
        <v>0.1240940666954887</v>
      </c>
      <c r="L238" s="95">
        <f t="shared" si="13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3"/>
        <v>0.44236592030130167</v>
      </c>
      <c r="E239" s="92">
        <f t="shared" si="13"/>
        <v>2.761005428056279E-2</v>
      </c>
      <c r="F239" s="92">
        <f t="shared" si="13"/>
        <v>3.2474051071327795E-2</v>
      </c>
      <c r="G239" s="92">
        <f t="shared" si="13"/>
        <v>0.15836482002134922</v>
      </c>
      <c r="H239" s="92">
        <f t="shared" si="13"/>
        <v>5.1167508641058485E-2</v>
      </c>
      <c r="I239" s="92">
        <f t="shared" si="13"/>
        <v>0.104585764051162</v>
      </c>
      <c r="J239" s="93">
        <f t="shared" si="13"/>
        <v>3.9115105552254933E-2</v>
      </c>
      <c r="K239" s="94">
        <f t="shared" si="13"/>
        <v>0.18343188163323806</v>
      </c>
      <c r="L239" s="95">
        <f t="shared" si="13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3"/>
        <v>0.42728276534517234</v>
      </c>
      <c r="E240" s="107">
        <f t="shared" si="13"/>
        <v>2.9577681737072113E-2</v>
      </c>
      <c r="F240" s="107">
        <f t="shared" si="13"/>
        <v>0.11604000671220854</v>
      </c>
      <c r="G240" s="107">
        <f t="shared" si="13"/>
        <v>0.127803321695731</v>
      </c>
      <c r="H240" s="107">
        <f t="shared" si="13"/>
        <v>5.2591626519834282E-2</v>
      </c>
      <c r="I240" s="107">
        <f t="shared" si="13"/>
        <v>8.6396113953300144E-2</v>
      </c>
      <c r="J240" s="108">
        <f t="shared" si="13"/>
        <v>5.9779283175111941E-2</v>
      </c>
      <c r="K240" s="109">
        <f t="shared" si="13"/>
        <v>0.16030848403668155</v>
      </c>
      <c r="L240" s="110">
        <f t="shared" si="13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4">+D37/$L37</f>
        <v>0.46167861212256173</v>
      </c>
      <c r="E241" s="92">
        <f t="shared" si="14"/>
        <v>3.2589132404526905E-2</v>
      </c>
      <c r="F241" s="92">
        <f t="shared" si="14"/>
        <v>8.8757845943472302E-2</v>
      </c>
      <c r="G241" s="92">
        <f t="shared" si="14"/>
        <v>0.14153638373489275</v>
      </c>
      <c r="H241" s="92">
        <f t="shared" si="14"/>
        <v>5.4190000581624653E-2</v>
      </c>
      <c r="I241" s="92">
        <f t="shared" si="14"/>
        <v>8.7747749631955405E-2</v>
      </c>
      <c r="J241" s="93">
        <f t="shared" si="14"/>
        <v>5.8809912017292194E-2</v>
      </c>
      <c r="K241" s="94">
        <f t="shared" si="14"/>
        <v>0.13350027558096625</v>
      </c>
      <c r="L241" s="95">
        <f t="shared" si="14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4"/>
        <v>0.35640928723811643</v>
      </c>
      <c r="E242" s="92">
        <f t="shared" si="14"/>
        <v>2.8761496428076554E-2</v>
      </c>
      <c r="F242" s="92">
        <f t="shared" si="14"/>
        <v>0.13298606566457744</v>
      </c>
      <c r="G242" s="92">
        <f t="shared" si="14"/>
        <v>0.1721749088907969</v>
      </c>
      <c r="H242" s="92">
        <f t="shared" si="14"/>
        <v>4.7021676824919797E-2</v>
      </c>
      <c r="I242" s="92">
        <f t="shared" si="14"/>
        <v>9.8864679555683191E-2</v>
      </c>
      <c r="J242" s="93">
        <f t="shared" si="14"/>
        <v>5.589476628714992E-2</v>
      </c>
      <c r="K242" s="94">
        <f t="shared" si="14"/>
        <v>0.16378188539782967</v>
      </c>
      <c r="L242" s="95">
        <f t="shared" si="14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4"/>
        <v>0.45889024793626881</v>
      </c>
      <c r="E243" s="107">
        <f t="shared" si="14"/>
        <v>3.1713043260766946E-2</v>
      </c>
      <c r="F243" s="107">
        <f t="shared" si="14"/>
        <v>7.1716093389006294E-2</v>
      </c>
      <c r="G243" s="107">
        <f t="shared" si="14"/>
        <v>0.12615647963491389</v>
      </c>
      <c r="H243" s="107">
        <f t="shared" si="14"/>
        <v>6.4018266670950841E-2</v>
      </c>
      <c r="I243" s="107">
        <f t="shared" si="14"/>
        <v>8.1797020148364014E-2</v>
      </c>
      <c r="J243" s="108">
        <f t="shared" si="14"/>
        <v>5.1000654709651864E-2</v>
      </c>
      <c r="K243" s="109">
        <f t="shared" si="14"/>
        <v>0.16570884895972923</v>
      </c>
      <c r="L243" s="110">
        <f t="shared" si="14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4"/>
        <v>0.40900918307812378</v>
      </c>
      <c r="E244" s="107">
        <f t="shared" si="14"/>
        <v>2.7520421352022515E-2</v>
      </c>
      <c r="F244" s="107">
        <f t="shared" si="14"/>
        <v>6.7294152412696553E-2</v>
      </c>
      <c r="G244" s="107">
        <f t="shared" si="14"/>
        <v>0.13595168904112265</v>
      </c>
      <c r="H244" s="107">
        <f t="shared" si="14"/>
        <v>6.3005648548162804E-2</v>
      </c>
      <c r="I244" s="107">
        <f t="shared" si="14"/>
        <v>0.11872329810767256</v>
      </c>
      <c r="J244" s="108">
        <f t="shared" si="14"/>
        <v>4.9337759172609727E-2</v>
      </c>
      <c r="K244" s="109">
        <f t="shared" si="14"/>
        <v>0.17849560746019916</v>
      </c>
      <c r="L244" s="110">
        <f t="shared" si="1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4"/>
        <v>0.46085787091251712</v>
      </c>
      <c r="E245" s="92">
        <f t="shared" si="14"/>
        <v>3.2538152965527277E-2</v>
      </c>
      <c r="F245" s="92">
        <f t="shared" si="14"/>
        <v>7.2518900998605043E-2</v>
      </c>
      <c r="G245" s="92">
        <f t="shared" si="14"/>
        <v>0.13814743068760099</v>
      </c>
      <c r="H245" s="92">
        <f t="shared" si="14"/>
        <v>6.8181461886252195E-2</v>
      </c>
      <c r="I245" s="92">
        <f t="shared" si="14"/>
        <v>6.6202025781565491E-2</v>
      </c>
      <c r="J245" s="93">
        <f t="shared" si="14"/>
        <v>5.2556478426500533E-2</v>
      </c>
      <c r="K245" s="94">
        <f t="shared" si="14"/>
        <v>0.16155415676793189</v>
      </c>
      <c r="L245" s="95">
        <f t="shared" si="14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4"/>
        <v>0.38534837177215919</v>
      </c>
      <c r="E246" s="92">
        <f t="shared" si="14"/>
        <v>2.3816440690817339E-2</v>
      </c>
      <c r="F246" s="92">
        <f t="shared" si="14"/>
        <v>8.8900247377882019E-2</v>
      </c>
      <c r="G246" s="92">
        <f t="shared" si="14"/>
        <v>0.15852468322117513</v>
      </c>
      <c r="H246" s="92">
        <f t="shared" si="14"/>
        <v>5.3596276166508493E-2</v>
      </c>
      <c r="I246" s="92">
        <f t="shared" si="14"/>
        <v>0.1520678671052863</v>
      </c>
      <c r="J246" s="93">
        <f t="shared" si="14"/>
        <v>4.6991077966040497E-2</v>
      </c>
      <c r="K246" s="94">
        <f t="shared" si="14"/>
        <v>0.13774611366617151</v>
      </c>
      <c r="L246" s="95">
        <f t="shared" si="14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4"/>
        <v>0.51025263627366424</v>
      </c>
      <c r="E247" s="112">
        <f t="shared" si="14"/>
        <v>3.2870149593895434E-2</v>
      </c>
      <c r="F247" s="112">
        <f t="shared" si="14"/>
        <v>9.3183692065169896E-2</v>
      </c>
      <c r="G247" s="112">
        <f t="shared" si="14"/>
        <v>0.12655586855452192</v>
      </c>
      <c r="H247" s="112">
        <f t="shared" si="14"/>
        <v>5.5043264569215607E-2</v>
      </c>
      <c r="I247" s="112">
        <f t="shared" si="14"/>
        <v>7.7960379385601519E-2</v>
      </c>
      <c r="J247" s="113">
        <f t="shared" si="14"/>
        <v>6.612959883460115E-2</v>
      </c>
      <c r="K247" s="114">
        <f t="shared" si="14"/>
        <v>0.10413400955793135</v>
      </c>
      <c r="L247" s="115">
        <f t="shared" si="14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4"/>
        <v>0.47352865639706843</v>
      </c>
      <c r="E248" s="117">
        <f t="shared" si="14"/>
        <v>3.5552573437492026E-2</v>
      </c>
      <c r="F248" s="117">
        <f t="shared" si="14"/>
        <v>7.3481543467205493E-2</v>
      </c>
      <c r="G248" s="117">
        <f t="shared" si="14"/>
        <v>0.10901583300592399</v>
      </c>
      <c r="H248" s="117">
        <f t="shared" si="14"/>
        <v>7.2201160304720305E-2</v>
      </c>
      <c r="I248" s="117">
        <f t="shared" si="14"/>
        <v>0.10089880244715103</v>
      </c>
      <c r="J248" s="118">
        <f t="shared" si="14"/>
        <v>5.1736375093758134E-2</v>
      </c>
      <c r="K248" s="119">
        <f t="shared" si="14"/>
        <v>0.13532143094043872</v>
      </c>
      <c r="L248" s="120">
        <f t="shared" si="14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4"/>
        <v>0.49732816971827776</v>
      </c>
      <c r="E249" s="92">
        <f t="shared" si="14"/>
        <v>3.4556455768654175E-2</v>
      </c>
      <c r="F249" s="92">
        <f t="shared" si="14"/>
        <v>2.4727881532828435E-3</v>
      </c>
      <c r="G249" s="92">
        <f t="shared" si="14"/>
        <v>8.0242505183348148E-2</v>
      </c>
      <c r="H249" s="92">
        <f t="shared" si="14"/>
        <v>3.8925310269833022E-2</v>
      </c>
      <c r="I249" s="92">
        <f t="shared" si="14"/>
        <v>0.22572404092300963</v>
      </c>
      <c r="J249" s="93">
        <f t="shared" si="14"/>
        <v>0</v>
      </c>
      <c r="K249" s="94">
        <f t="shared" si="14"/>
        <v>0.12075072998359446</v>
      </c>
      <c r="L249" s="95">
        <f t="shared" si="14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4"/>
        <v>0.35298082000227171</v>
      </c>
      <c r="E250" s="92">
        <f t="shared" si="14"/>
        <v>3.4567319942408588E-2</v>
      </c>
      <c r="F250" s="92">
        <f t="shared" si="14"/>
        <v>0.19494950774076497</v>
      </c>
      <c r="G250" s="92">
        <f t="shared" si="14"/>
        <v>0.11365842857712982</v>
      </c>
      <c r="H250" s="92">
        <f t="shared" si="14"/>
        <v>7.1785023008936494E-2</v>
      </c>
      <c r="I250" s="92">
        <f t="shared" si="14"/>
        <v>0.10555435957180968</v>
      </c>
      <c r="J250" s="93">
        <f t="shared" si="14"/>
        <v>5.7702218466705348E-2</v>
      </c>
      <c r="K250" s="94">
        <f t="shared" si="14"/>
        <v>0.12650454115667872</v>
      </c>
      <c r="L250" s="95">
        <f t="shared" si="14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4"/>
        <v>0.32514082581350834</v>
      </c>
      <c r="E251" s="92">
        <f t="shared" si="14"/>
        <v>2.7038556193601314E-2</v>
      </c>
      <c r="F251" s="92">
        <f t="shared" si="14"/>
        <v>0.27289510289973962</v>
      </c>
      <c r="G251" s="92">
        <f t="shared" si="14"/>
        <v>9.1944454351987254E-2</v>
      </c>
      <c r="H251" s="92">
        <f t="shared" si="14"/>
        <v>5.7120233976531015E-2</v>
      </c>
      <c r="I251" s="92">
        <f t="shared" si="14"/>
        <v>6.5728858294396689E-2</v>
      </c>
      <c r="J251" s="93">
        <f t="shared" si="14"/>
        <v>5.4006253641021983E-2</v>
      </c>
      <c r="K251" s="94">
        <f t="shared" si="14"/>
        <v>0.16013196847023575</v>
      </c>
      <c r="L251" s="95">
        <f t="shared" si="14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4"/>
        <v>0.49688716295391094</v>
      </c>
      <c r="E252" s="92">
        <f t="shared" si="14"/>
        <v>3.0197878975507995E-2</v>
      </c>
      <c r="F252" s="92">
        <f t="shared" si="14"/>
        <v>5.5706878383962204E-2</v>
      </c>
      <c r="G252" s="92">
        <f t="shared" si="14"/>
        <v>0.10731234120260882</v>
      </c>
      <c r="H252" s="92">
        <f t="shared" si="14"/>
        <v>8.0258540677878826E-2</v>
      </c>
      <c r="I252" s="92">
        <f t="shared" si="14"/>
        <v>5.3499728089884818E-2</v>
      </c>
      <c r="J252" s="93">
        <f t="shared" si="14"/>
        <v>4.6246698458589912E-2</v>
      </c>
      <c r="K252" s="94">
        <f t="shared" si="14"/>
        <v>0.17613746971624641</v>
      </c>
      <c r="L252" s="95">
        <f t="shared" si="14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4"/>
        <v>0.41550851730283067</v>
      </c>
      <c r="E253" s="92">
        <f t="shared" si="14"/>
        <v>3.077161243739299E-2</v>
      </c>
      <c r="F253" s="92">
        <f t="shared" si="14"/>
        <v>0.11490058041207135</v>
      </c>
      <c r="G253" s="92">
        <f t="shared" si="14"/>
        <v>0.10400660954295352</v>
      </c>
      <c r="H253" s="92">
        <f t="shared" si="14"/>
        <v>7.3122775936314555E-2</v>
      </c>
      <c r="I253" s="92">
        <f t="shared" si="14"/>
        <v>0.10960436882540747</v>
      </c>
      <c r="J253" s="93">
        <f t="shared" si="14"/>
        <v>5.6034076981630099E-2</v>
      </c>
      <c r="K253" s="94">
        <f t="shared" si="14"/>
        <v>0.15208553554302942</v>
      </c>
      <c r="L253" s="95">
        <f t="shared" si="14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4"/>
        <v>0.35076547105907857</v>
      </c>
      <c r="E254" s="92">
        <f t="shared" si="14"/>
        <v>2.7898543106762947E-2</v>
      </c>
      <c r="F254" s="92">
        <f t="shared" si="14"/>
        <v>0.14467207652427583</v>
      </c>
      <c r="G254" s="92">
        <f t="shared" si="14"/>
        <v>0.12162885159534011</v>
      </c>
      <c r="H254" s="92">
        <f t="shared" si="14"/>
        <v>5.8746498447148222E-2</v>
      </c>
      <c r="I254" s="92">
        <f t="shared" si="14"/>
        <v>0.13082143454321649</v>
      </c>
      <c r="J254" s="93">
        <f t="shared" si="14"/>
        <v>4.9526483303493303E-2</v>
      </c>
      <c r="K254" s="94">
        <f t="shared" si="14"/>
        <v>0.16546712472417785</v>
      </c>
      <c r="L254" s="95">
        <f t="shared" si="1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4"/>
        <v>0.41669366774657851</v>
      </c>
      <c r="E255" s="92">
        <f t="shared" si="14"/>
        <v>3.161391944961664E-2</v>
      </c>
      <c r="F255" s="92">
        <f t="shared" si="14"/>
        <v>0.14507558748198851</v>
      </c>
      <c r="G255" s="92">
        <f t="shared" si="14"/>
        <v>6.9761290314954524E-2</v>
      </c>
      <c r="H255" s="92">
        <f t="shared" si="14"/>
        <v>5.6097189703086185E-2</v>
      </c>
      <c r="I255" s="92">
        <f t="shared" si="14"/>
        <v>9.9179486761896973E-2</v>
      </c>
      <c r="J255" s="93">
        <f t="shared" si="14"/>
        <v>5.7151052687501647E-2</v>
      </c>
      <c r="K255" s="94">
        <f t="shared" si="14"/>
        <v>0.18157885854187863</v>
      </c>
      <c r="L255" s="95">
        <f t="shared" si="14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4"/>
        <v>0.35930332110305591</v>
      </c>
      <c r="E256" s="92">
        <f t="shared" si="14"/>
        <v>3.0307982746166098E-2</v>
      </c>
      <c r="F256" s="92">
        <f t="shared" si="14"/>
        <v>0.21453635798287762</v>
      </c>
      <c r="G256" s="92">
        <f t="shared" si="14"/>
        <v>7.9127879278077712E-2</v>
      </c>
      <c r="H256" s="92">
        <f t="shared" si="14"/>
        <v>6.5305504267452533E-2</v>
      </c>
      <c r="I256" s="92">
        <f t="shared" si="14"/>
        <v>7.5649392093579876E-2</v>
      </c>
      <c r="J256" s="93">
        <f t="shared" si="14"/>
        <v>5.8795152638944512E-2</v>
      </c>
      <c r="K256" s="94">
        <f t="shared" si="14"/>
        <v>0.17576956252879022</v>
      </c>
      <c r="L256" s="95">
        <f t="shared" si="14"/>
        <v>1</v>
      </c>
      <c r="M256" s="1"/>
    </row>
    <row r="257" spans="2:13" x14ac:dyDescent="0.15">
      <c r="B257" s="5">
        <v>50</v>
      </c>
      <c r="C257" s="29" t="s">
        <v>91</v>
      </c>
      <c r="D257" s="91">
        <f t="shared" ref="D257:L271" si="15">+D53/$L53</f>
        <v>0.30450745476725954</v>
      </c>
      <c r="E257" s="92">
        <f t="shared" si="15"/>
        <v>2.4826051781411489E-2</v>
      </c>
      <c r="F257" s="92">
        <f t="shared" si="15"/>
        <v>0.21187033518262602</v>
      </c>
      <c r="G257" s="92">
        <f t="shared" si="15"/>
        <v>9.6304382652143333E-2</v>
      </c>
      <c r="H257" s="92">
        <f t="shared" si="15"/>
        <v>5.2594453143730659E-2</v>
      </c>
      <c r="I257" s="92">
        <f t="shared" si="15"/>
        <v>0.11848567707430536</v>
      </c>
      <c r="J257" s="93">
        <f t="shared" si="15"/>
        <v>5.3529925443204403E-2</v>
      </c>
      <c r="K257" s="94">
        <f t="shared" si="15"/>
        <v>0.19141164539852359</v>
      </c>
      <c r="L257" s="95">
        <f t="shared" si="15"/>
        <v>1</v>
      </c>
      <c r="M257" s="1"/>
    </row>
    <row r="258" spans="2:13" x14ac:dyDescent="0.15">
      <c r="B258" s="5">
        <v>51</v>
      </c>
      <c r="C258" s="29" t="s">
        <v>92</v>
      </c>
      <c r="D258" s="91">
        <f t="shared" si="15"/>
        <v>0.25744540898099855</v>
      </c>
      <c r="E258" s="92">
        <f t="shared" si="15"/>
        <v>2.4703397289209648E-2</v>
      </c>
      <c r="F258" s="92">
        <f t="shared" si="15"/>
        <v>0.34513567848507026</v>
      </c>
      <c r="G258" s="92">
        <f t="shared" si="15"/>
        <v>6.0350383086743439E-2</v>
      </c>
      <c r="H258" s="92">
        <f t="shared" si="15"/>
        <v>5.8768749015647728E-2</v>
      </c>
      <c r="I258" s="92">
        <f t="shared" si="15"/>
        <v>0.11615968278379456</v>
      </c>
      <c r="J258" s="93">
        <f t="shared" si="15"/>
        <v>4.8362130462576085E-2</v>
      </c>
      <c r="K258" s="94">
        <f t="shared" si="15"/>
        <v>0.13743670035853583</v>
      </c>
      <c r="L258" s="95">
        <f t="shared" si="15"/>
        <v>1</v>
      </c>
      <c r="M258" s="1"/>
    </row>
    <row r="259" spans="2:13" x14ac:dyDescent="0.15">
      <c r="B259" s="5">
        <v>52</v>
      </c>
      <c r="C259" s="29" t="s">
        <v>93</v>
      </c>
      <c r="D259" s="91">
        <f t="shared" si="15"/>
        <v>0.28756512431426051</v>
      </c>
      <c r="E259" s="92">
        <f t="shared" si="15"/>
        <v>2.1455714966356083E-2</v>
      </c>
      <c r="F259" s="92">
        <f t="shared" si="15"/>
        <v>0.23546442303894635</v>
      </c>
      <c r="G259" s="92">
        <f t="shared" si="15"/>
        <v>0.10825297105858227</v>
      </c>
      <c r="H259" s="92">
        <f t="shared" si="15"/>
        <v>9.5703057624363E-2</v>
      </c>
      <c r="I259" s="92">
        <f t="shared" si="15"/>
        <v>9.2735373682702793E-2</v>
      </c>
      <c r="J259" s="93">
        <f t="shared" si="15"/>
        <v>4.606534404085965E-2</v>
      </c>
      <c r="K259" s="94">
        <f t="shared" si="15"/>
        <v>0.15882333531478898</v>
      </c>
      <c r="L259" s="95">
        <f t="shared" si="15"/>
        <v>1</v>
      </c>
      <c r="M259" s="1"/>
    </row>
    <row r="260" spans="2:13" x14ac:dyDescent="0.15">
      <c r="B260" s="5">
        <v>53</v>
      </c>
      <c r="C260" s="29" t="s">
        <v>94</v>
      </c>
      <c r="D260" s="91">
        <f t="shared" si="15"/>
        <v>0.26493508039932939</v>
      </c>
      <c r="E260" s="92">
        <f t="shared" si="15"/>
        <v>2.769085314738607E-2</v>
      </c>
      <c r="F260" s="92">
        <f t="shared" si="15"/>
        <v>0.36454046639231824</v>
      </c>
      <c r="G260" s="92">
        <f t="shared" si="15"/>
        <v>9.6902625361987502E-2</v>
      </c>
      <c r="H260" s="92">
        <f t="shared" si="15"/>
        <v>6.6085819615912214E-2</v>
      </c>
      <c r="I260" s="92">
        <f t="shared" si="15"/>
        <v>5.6393842402072854E-2</v>
      </c>
      <c r="J260" s="93">
        <f t="shared" si="15"/>
        <v>4.6820225575369606E-2</v>
      </c>
      <c r="K260" s="94">
        <f t="shared" si="15"/>
        <v>0.12345131268099375</v>
      </c>
      <c r="L260" s="95">
        <f t="shared" si="15"/>
        <v>1</v>
      </c>
      <c r="M260" s="1"/>
    </row>
    <row r="261" spans="2:13" x14ac:dyDescent="0.15">
      <c r="B261" s="5">
        <v>54</v>
      </c>
      <c r="C261" s="29" t="s">
        <v>95</v>
      </c>
      <c r="D261" s="91">
        <f t="shared" si="15"/>
        <v>0.24785895907322361</v>
      </c>
      <c r="E261" s="92">
        <f t="shared" si="15"/>
        <v>2.2888073767227877E-2</v>
      </c>
      <c r="F261" s="92">
        <f t="shared" si="15"/>
        <v>0.34003105952093776</v>
      </c>
      <c r="G261" s="92">
        <f t="shared" si="15"/>
        <v>7.1555492202802162E-2</v>
      </c>
      <c r="H261" s="92">
        <f t="shared" si="15"/>
        <v>5.7818204272617413E-2</v>
      </c>
      <c r="I261" s="92">
        <f t="shared" si="15"/>
        <v>6.364979957317686E-2</v>
      </c>
      <c r="J261" s="93">
        <f t="shared" si="15"/>
        <v>4.4432370230412938E-2</v>
      </c>
      <c r="K261" s="94">
        <f t="shared" si="15"/>
        <v>0.19619841159001433</v>
      </c>
      <c r="L261" s="95">
        <f t="shared" si="15"/>
        <v>1</v>
      </c>
      <c r="M261" s="1"/>
    </row>
    <row r="262" spans="2:13" x14ac:dyDescent="0.15">
      <c r="B262" s="5">
        <v>55</v>
      </c>
      <c r="C262" s="29" t="s">
        <v>96</v>
      </c>
      <c r="D262" s="91">
        <f t="shared" si="15"/>
        <v>0.17003466218148708</v>
      </c>
      <c r="E262" s="92">
        <f t="shared" si="15"/>
        <v>1.8007147598968268E-2</v>
      </c>
      <c r="F262" s="92">
        <f t="shared" si="15"/>
        <v>0.38670740763092781</v>
      </c>
      <c r="G262" s="92">
        <f t="shared" si="15"/>
        <v>8.0468083766501275E-2</v>
      </c>
      <c r="H262" s="92">
        <f t="shared" si="15"/>
        <v>6.5870083729766188E-2</v>
      </c>
      <c r="I262" s="92">
        <f t="shared" si="15"/>
        <v>0.13277465383737375</v>
      </c>
      <c r="J262" s="93">
        <f t="shared" si="15"/>
        <v>3.4075338422017966E-2</v>
      </c>
      <c r="K262" s="94">
        <f t="shared" si="15"/>
        <v>0.14613796125497563</v>
      </c>
      <c r="L262" s="95">
        <f t="shared" si="15"/>
        <v>1</v>
      </c>
      <c r="M262" s="1"/>
    </row>
    <row r="263" spans="2:13" x14ac:dyDescent="0.15">
      <c r="B263" s="5">
        <v>56</v>
      </c>
      <c r="C263" s="29" t="s">
        <v>97</v>
      </c>
      <c r="D263" s="91">
        <f t="shared" si="15"/>
        <v>0.11322936991377727</v>
      </c>
      <c r="E263" s="92">
        <f t="shared" si="15"/>
        <v>1.4210134874962418E-2</v>
      </c>
      <c r="F263" s="92">
        <f t="shared" si="15"/>
        <v>0.52084455213427749</v>
      </c>
      <c r="G263" s="92">
        <f t="shared" si="15"/>
        <v>7.948305683334668E-2</v>
      </c>
      <c r="H263" s="92">
        <f t="shared" si="15"/>
        <v>3.4930251226016139E-2</v>
      </c>
      <c r="I263" s="92">
        <f t="shared" si="15"/>
        <v>5.960450040351719E-2</v>
      </c>
      <c r="J263" s="93">
        <f t="shared" si="15"/>
        <v>3.466939162650276E-2</v>
      </c>
      <c r="K263" s="94">
        <f t="shared" si="15"/>
        <v>0.17769813461410283</v>
      </c>
      <c r="L263" s="95">
        <f t="shared" si="15"/>
        <v>1</v>
      </c>
      <c r="M263" s="1"/>
    </row>
    <row r="264" spans="2:13" x14ac:dyDescent="0.15">
      <c r="B264" s="5">
        <v>57</v>
      </c>
      <c r="C264" s="29" t="s">
        <v>98</v>
      </c>
      <c r="D264" s="91">
        <f t="shared" si="15"/>
        <v>0.34647189599389194</v>
      </c>
      <c r="E264" s="92">
        <f t="shared" si="15"/>
        <v>2.406265635859739E-2</v>
      </c>
      <c r="F264" s="92">
        <f t="shared" si="15"/>
        <v>0.14345103586939564</v>
      </c>
      <c r="G264" s="92">
        <f t="shared" si="15"/>
        <v>0.10368812479717267</v>
      </c>
      <c r="H264" s="92">
        <f t="shared" si="15"/>
        <v>8.3835812916583555E-2</v>
      </c>
      <c r="I264" s="92">
        <f t="shared" si="15"/>
        <v>7.2503259184050747E-2</v>
      </c>
      <c r="J264" s="93">
        <f t="shared" si="15"/>
        <v>6.8271177194002677E-2</v>
      </c>
      <c r="K264" s="94">
        <f t="shared" si="15"/>
        <v>0.22598721488030807</v>
      </c>
      <c r="L264" s="95">
        <f t="shared" si="15"/>
        <v>1</v>
      </c>
      <c r="M264" s="1"/>
    </row>
    <row r="265" spans="2:13" x14ac:dyDescent="0.15">
      <c r="B265" s="5">
        <v>58</v>
      </c>
      <c r="C265" s="29" t="s">
        <v>99</v>
      </c>
      <c r="D265" s="91">
        <f t="shared" si="15"/>
        <v>0.24847892947745745</v>
      </c>
      <c r="E265" s="92">
        <f t="shared" si="15"/>
        <v>2.2114498193987888E-2</v>
      </c>
      <c r="F265" s="92">
        <f t="shared" si="15"/>
        <v>0.26209650669905821</v>
      </c>
      <c r="G265" s="92">
        <f t="shared" si="15"/>
        <v>8.3401101678824932E-2</v>
      </c>
      <c r="H265" s="92">
        <f t="shared" si="15"/>
        <v>7.4379333456860444E-2</v>
      </c>
      <c r="I265" s="92">
        <f t="shared" si="15"/>
        <v>0.14653117572646523</v>
      </c>
      <c r="J265" s="93">
        <f t="shared" si="15"/>
        <v>2.8594238604052146E-2</v>
      </c>
      <c r="K265" s="94">
        <f t="shared" si="15"/>
        <v>0.16299845476734584</v>
      </c>
      <c r="L265" s="95">
        <f t="shared" si="15"/>
        <v>1</v>
      </c>
      <c r="M265" s="1"/>
    </row>
    <row r="266" spans="2:13" x14ac:dyDescent="0.15">
      <c r="B266" s="5">
        <v>59</v>
      </c>
      <c r="C266" s="29" t="s">
        <v>100</v>
      </c>
      <c r="D266" s="91">
        <f t="shared" si="15"/>
        <v>0.38719482109466102</v>
      </c>
      <c r="E266" s="92">
        <f t="shared" si="15"/>
        <v>3.2428233799465592E-2</v>
      </c>
      <c r="F266" s="92">
        <f t="shared" si="15"/>
        <v>0.11910125542531036</v>
      </c>
      <c r="G266" s="92">
        <f t="shared" si="15"/>
        <v>9.2394500840199248E-2</v>
      </c>
      <c r="H266" s="92">
        <f t="shared" si="15"/>
        <v>0.10356278552839315</v>
      </c>
      <c r="I266" s="92">
        <f t="shared" si="15"/>
        <v>9.5525983077476839E-2</v>
      </c>
      <c r="J266" s="93">
        <f t="shared" si="15"/>
        <v>5.3926771073599361E-2</v>
      </c>
      <c r="K266" s="94">
        <f t="shared" si="15"/>
        <v>0.16979242023449376</v>
      </c>
      <c r="L266" s="95">
        <f t="shared" si="15"/>
        <v>1</v>
      </c>
      <c r="M266" s="1"/>
    </row>
    <row r="267" spans="2:13" x14ac:dyDescent="0.15">
      <c r="B267" s="5">
        <v>60</v>
      </c>
      <c r="C267" s="29" t="s">
        <v>101</v>
      </c>
      <c r="D267" s="91">
        <f t="shared" si="15"/>
        <v>0.46773593758888787</v>
      </c>
      <c r="E267" s="92">
        <f t="shared" si="15"/>
        <v>3.0153337351154896E-2</v>
      </c>
      <c r="F267" s="92">
        <f t="shared" si="15"/>
        <v>9.8110411960732571E-2</v>
      </c>
      <c r="G267" s="92">
        <f t="shared" si="15"/>
        <v>0.10197641746905471</v>
      </c>
      <c r="H267" s="92">
        <f t="shared" si="15"/>
        <v>8.0054766700443175E-2</v>
      </c>
      <c r="I267" s="92">
        <f t="shared" si="15"/>
        <v>6.7771268184456501E-2</v>
      </c>
      <c r="J267" s="93">
        <f t="shared" si="15"/>
        <v>3.6897631524130239E-2</v>
      </c>
      <c r="K267" s="94">
        <f t="shared" si="15"/>
        <v>0.15419786074527025</v>
      </c>
      <c r="L267" s="95">
        <f t="shared" si="15"/>
        <v>1</v>
      </c>
      <c r="M267" s="1"/>
    </row>
    <row r="268" spans="2:13" x14ac:dyDescent="0.15">
      <c r="B268" s="5">
        <v>61</v>
      </c>
      <c r="C268" s="29" t="s">
        <v>102</v>
      </c>
      <c r="D268" s="91">
        <f t="shared" si="15"/>
        <v>0.37720444259766839</v>
      </c>
      <c r="E268" s="92">
        <f t="shared" si="15"/>
        <v>2.9123862745218727E-2</v>
      </c>
      <c r="F268" s="92">
        <f t="shared" si="15"/>
        <v>0.2020505404375976</v>
      </c>
      <c r="G268" s="92">
        <f t="shared" si="15"/>
        <v>0.10637941393189465</v>
      </c>
      <c r="H268" s="92">
        <f t="shared" si="15"/>
        <v>5.7621256666207293E-2</v>
      </c>
      <c r="I268" s="92">
        <f t="shared" si="15"/>
        <v>7.5540247205328315E-2</v>
      </c>
      <c r="J268" s="93">
        <f t="shared" si="15"/>
        <v>5.8118050095180486E-2</v>
      </c>
      <c r="K268" s="94">
        <f t="shared" si="15"/>
        <v>0.15208023641608504</v>
      </c>
      <c r="L268" s="95">
        <f t="shared" si="15"/>
        <v>1</v>
      </c>
      <c r="M268" s="1"/>
    </row>
    <row r="269" spans="2:13" x14ac:dyDescent="0.15">
      <c r="B269" s="5">
        <v>62</v>
      </c>
      <c r="C269" s="29" t="s">
        <v>103</v>
      </c>
      <c r="D269" s="91">
        <f t="shared" si="15"/>
        <v>0.41260756633703194</v>
      </c>
      <c r="E269" s="92">
        <f t="shared" si="15"/>
        <v>3.4266186223561923E-2</v>
      </c>
      <c r="F269" s="92">
        <f t="shared" si="15"/>
        <v>0.13542186910666068</v>
      </c>
      <c r="G269" s="92">
        <f t="shared" si="15"/>
        <v>8.9337292944161789E-2</v>
      </c>
      <c r="H269" s="92">
        <f t="shared" si="15"/>
        <v>5.4391032557366166E-2</v>
      </c>
      <c r="I269" s="92">
        <f t="shared" si="15"/>
        <v>6.6891789044356734E-2</v>
      </c>
      <c r="J269" s="93">
        <f t="shared" si="15"/>
        <v>6.1130261863702746E-2</v>
      </c>
      <c r="K269" s="94">
        <f t="shared" si="15"/>
        <v>0.20708426378686079</v>
      </c>
      <c r="L269" s="95">
        <f t="shared" si="15"/>
        <v>1</v>
      </c>
      <c r="M269" s="1"/>
    </row>
    <row r="270" spans="2:13" ht="12.75" thickBot="1" x14ac:dyDescent="0.2">
      <c r="B270" s="11">
        <v>63</v>
      </c>
      <c r="C270" s="30" t="s">
        <v>104</v>
      </c>
      <c r="D270" s="121">
        <f t="shared" si="15"/>
        <v>0.3639553773874975</v>
      </c>
      <c r="E270" s="122">
        <f t="shared" si="15"/>
        <v>3.1733250100408436E-2</v>
      </c>
      <c r="F270" s="122">
        <f t="shared" si="15"/>
        <v>0.19253612233380007</v>
      </c>
      <c r="G270" s="122">
        <f t="shared" si="15"/>
        <v>0.12422525665906992</v>
      </c>
      <c r="H270" s="122">
        <f t="shared" si="15"/>
        <v>7.1858727222106941E-2</v>
      </c>
      <c r="I270" s="122">
        <f t="shared" si="15"/>
        <v>8.4964076739361793E-2</v>
      </c>
      <c r="J270" s="123">
        <f t="shared" si="15"/>
        <v>5.8448112815487369E-2</v>
      </c>
      <c r="K270" s="124">
        <f t="shared" si="15"/>
        <v>0.13072718955775534</v>
      </c>
      <c r="L270" s="125">
        <f t="shared" si="15"/>
        <v>1</v>
      </c>
      <c r="M270" s="1"/>
    </row>
    <row r="271" spans="2:13" ht="12.75" thickTop="1" x14ac:dyDescent="0.15">
      <c r="B271" s="9"/>
      <c r="C271" s="31" t="s">
        <v>105</v>
      </c>
      <c r="D271" s="126">
        <f t="shared" si="15"/>
        <v>0.45187234314702501</v>
      </c>
      <c r="E271" s="127">
        <f t="shared" si="15"/>
        <v>2.9350166911430553E-2</v>
      </c>
      <c r="F271" s="127">
        <f t="shared" si="15"/>
        <v>6.5251083696544504E-2</v>
      </c>
      <c r="G271" s="127">
        <f t="shared" si="15"/>
        <v>0.14628342839360994</v>
      </c>
      <c r="H271" s="127">
        <f t="shared" si="15"/>
        <v>5.337687590208208E-2</v>
      </c>
      <c r="I271" s="127">
        <f t="shared" si="15"/>
        <v>9.8587235566770681E-2</v>
      </c>
      <c r="J271" s="128">
        <f t="shared" si="15"/>
        <v>4.1365142553816764E-2</v>
      </c>
      <c r="K271" s="129">
        <f t="shared" si="15"/>
        <v>0.15527886638253721</v>
      </c>
      <c r="L271" s="130">
        <f t="shared" si="15"/>
        <v>1</v>
      </c>
      <c r="M271" s="1"/>
    </row>
    <row r="273" spans="2:13" s="131" customFormat="1" ht="13.5" x14ac:dyDescent="0.15">
      <c r="B273" s="132" t="str">
        <f>+$B$1</f>
        <v>平成２６年度</v>
      </c>
      <c r="D273" s="131" t="s">
        <v>120</v>
      </c>
      <c r="M273" s="133"/>
    </row>
    <row r="274" spans="2:13" x14ac:dyDescent="0.15">
      <c r="B274" s="85" t="s">
        <v>118</v>
      </c>
      <c r="M274" s="1"/>
    </row>
    <row r="275" spans="2:13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</row>
    <row r="276" spans="2:13" x14ac:dyDescent="0.15">
      <c r="B276" s="47" t="s">
        <v>4</v>
      </c>
      <c r="C276" s="48" t="s">
        <v>5</v>
      </c>
      <c r="D276" s="49">
        <f>RANK(D208,D$208:D$270)</f>
        <v>14</v>
      </c>
      <c r="E276" s="50">
        <f t="shared" ref="E276:K276" si="16">RANK(E208,E$208:E$270)</f>
        <v>44</v>
      </c>
      <c r="F276" s="50">
        <f t="shared" si="16"/>
        <v>58</v>
      </c>
      <c r="G276" s="50">
        <f t="shared" si="16"/>
        <v>7</v>
      </c>
      <c r="H276" s="50">
        <f t="shared" si="16"/>
        <v>62</v>
      </c>
      <c r="I276" s="50">
        <f t="shared" si="16"/>
        <v>12</v>
      </c>
      <c r="J276" s="51">
        <f t="shared" si="16"/>
        <v>47</v>
      </c>
      <c r="K276" s="52">
        <f t="shared" si="16"/>
        <v>31</v>
      </c>
      <c r="L276" s="90"/>
      <c r="M276" s="1"/>
    </row>
    <row r="277" spans="2:13" x14ac:dyDescent="0.15">
      <c r="B277" s="5" t="s">
        <v>6</v>
      </c>
      <c r="C277" s="29" t="s">
        <v>7</v>
      </c>
      <c r="D277" s="26">
        <f t="shared" ref="D277:K292" si="17">RANK(D209,D$208:D$270)</f>
        <v>13</v>
      </c>
      <c r="E277" s="6">
        <f t="shared" si="17"/>
        <v>22</v>
      </c>
      <c r="F277" s="6">
        <f t="shared" si="17"/>
        <v>56</v>
      </c>
      <c r="G277" s="6">
        <f t="shared" si="17"/>
        <v>14</v>
      </c>
      <c r="H277" s="6">
        <f t="shared" si="17"/>
        <v>56</v>
      </c>
      <c r="I277" s="6">
        <f t="shared" si="17"/>
        <v>9</v>
      </c>
      <c r="J277" s="23">
        <f t="shared" si="17"/>
        <v>56</v>
      </c>
      <c r="K277" s="13">
        <f t="shared" si="17"/>
        <v>50</v>
      </c>
      <c r="L277" s="95"/>
      <c r="M277" s="1"/>
    </row>
    <row r="278" spans="2:13" x14ac:dyDescent="0.15">
      <c r="B278" s="5" t="s">
        <v>8</v>
      </c>
      <c r="C278" s="29" t="s">
        <v>9</v>
      </c>
      <c r="D278" s="26">
        <f t="shared" si="17"/>
        <v>24</v>
      </c>
      <c r="E278" s="6">
        <f t="shared" si="17"/>
        <v>10</v>
      </c>
      <c r="F278" s="6">
        <f t="shared" si="17"/>
        <v>34</v>
      </c>
      <c r="G278" s="6">
        <f t="shared" si="17"/>
        <v>22</v>
      </c>
      <c r="H278" s="6">
        <f t="shared" si="17"/>
        <v>26</v>
      </c>
      <c r="I278" s="6">
        <f t="shared" si="17"/>
        <v>61</v>
      </c>
      <c r="J278" s="23">
        <f t="shared" si="17"/>
        <v>60</v>
      </c>
      <c r="K278" s="13">
        <f t="shared" si="17"/>
        <v>21</v>
      </c>
      <c r="L278" s="95"/>
      <c r="M278" s="1"/>
    </row>
    <row r="279" spans="2:13" x14ac:dyDescent="0.15">
      <c r="B279" s="5" t="s">
        <v>10</v>
      </c>
      <c r="C279" s="29" t="s">
        <v>11</v>
      </c>
      <c r="D279" s="26">
        <f t="shared" si="17"/>
        <v>17</v>
      </c>
      <c r="E279" s="6">
        <f t="shared" si="17"/>
        <v>41</v>
      </c>
      <c r="F279" s="6">
        <f t="shared" si="17"/>
        <v>55</v>
      </c>
      <c r="G279" s="6">
        <f t="shared" si="17"/>
        <v>2</v>
      </c>
      <c r="H279" s="6">
        <f t="shared" si="17"/>
        <v>54</v>
      </c>
      <c r="I279" s="6">
        <f t="shared" si="17"/>
        <v>41</v>
      </c>
      <c r="J279" s="23">
        <f t="shared" si="17"/>
        <v>55</v>
      </c>
      <c r="K279" s="13">
        <f t="shared" si="17"/>
        <v>26</v>
      </c>
      <c r="L279" s="95"/>
      <c r="M279" s="1"/>
    </row>
    <row r="280" spans="2:13" x14ac:dyDescent="0.15">
      <c r="B280" s="5" t="s">
        <v>12</v>
      </c>
      <c r="C280" s="29" t="s">
        <v>13</v>
      </c>
      <c r="D280" s="26">
        <f t="shared" si="17"/>
        <v>45</v>
      </c>
      <c r="E280" s="6">
        <f t="shared" si="17"/>
        <v>21</v>
      </c>
      <c r="F280" s="6">
        <f t="shared" si="17"/>
        <v>16</v>
      </c>
      <c r="G280" s="6">
        <f t="shared" si="17"/>
        <v>37</v>
      </c>
      <c r="H280" s="6">
        <f t="shared" si="17"/>
        <v>43</v>
      </c>
      <c r="I280" s="6">
        <f t="shared" si="17"/>
        <v>6</v>
      </c>
      <c r="J280" s="23">
        <f t="shared" si="17"/>
        <v>19</v>
      </c>
      <c r="K280" s="13">
        <f t="shared" si="17"/>
        <v>52</v>
      </c>
      <c r="L280" s="95"/>
      <c r="M280" s="1"/>
    </row>
    <row r="281" spans="2:13" x14ac:dyDescent="0.15">
      <c r="B281" s="5" t="s">
        <v>14</v>
      </c>
      <c r="C281" s="29" t="s">
        <v>15</v>
      </c>
      <c r="D281" s="26">
        <f t="shared" si="17"/>
        <v>56</v>
      </c>
      <c r="E281" s="6">
        <f t="shared" si="17"/>
        <v>58</v>
      </c>
      <c r="F281" s="6">
        <f t="shared" si="17"/>
        <v>8</v>
      </c>
      <c r="G281" s="6">
        <f t="shared" si="17"/>
        <v>42</v>
      </c>
      <c r="H281" s="6">
        <f t="shared" si="17"/>
        <v>13</v>
      </c>
      <c r="I281" s="6">
        <f t="shared" si="17"/>
        <v>20</v>
      </c>
      <c r="J281" s="23">
        <f t="shared" si="17"/>
        <v>44</v>
      </c>
      <c r="K281" s="13">
        <f t="shared" si="17"/>
        <v>39</v>
      </c>
      <c r="L281" s="95"/>
      <c r="M281" s="1"/>
    </row>
    <row r="282" spans="2:13" x14ac:dyDescent="0.15">
      <c r="B282" s="5" t="s">
        <v>16</v>
      </c>
      <c r="C282" s="29" t="s">
        <v>17</v>
      </c>
      <c r="D282" s="26">
        <f t="shared" si="17"/>
        <v>6</v>
      </c>
      <c r="E282" s="6">
        <f t="shared" si="17"/>
        <v>16</v>
      </c>
      <c r="F282" s="6">
        <f t="shared" si="17"/>
        <v>57</v>
      </c>
      <c r="G282" s="6">
        <f t="shared" si="17"/>
        <v>13</v>
      </c>
      <c r="H282" s="6">
        <f t="shared" si="17"/>
        <v>46</v>
      </c>
      <c r="I282" s="6">
        <f t="shared" si="17"/>
        <v>60</v>
      </c>
      <c r="J282" s="23">
        <f t="shared" si="17"/>
        <v>51</v>
      </c>
      <c r="K282" s="13">
        <f t="shared" si="17"/>
        <v>9</v>
      </c>
      <c r="L282" s="95"/>
      <c r="M282" s="1"/>
    </row>
    <row r="283" spans="2:13" x14ac:dyDescent="0.15">
      <c r="B283" s="5" t="s">
        <v>18</v>
      </c>
      <c r="C283" s="29" t="s">
        <v>19</v>
      </c>
      <c r="D283" s="26">
        <f t="shared" si="17"/>
        <v>31</v>
      </c>
      <c r="E283" s="6">
        <f t="shared" si="17"/>
        <v>42</v>
      </c>
      <c r="F283" s="6">
        <f t="shared" si="17"/>
        <v>28</v>
      </c>
      <c r="G283" s="6">
        <f t="shared" si="17"/>
        <v>27</v>
      </c>
      <c r="H283" s="6">
        <f t="shared" si="17"/>
        <v>58</v>
      </c>
      <c r="I283" s="6">
        <f t="shared" si="17"/>
        <v>15</v>
      </c>
      <c r="J283" s="23">
        <f t="shared" si="17"/>
        <v>24</v>
      </c>
      <c r="K283" s="13">
        <f t="shared" si="17"/>
        <v>46</v>
      </c>
      <c r="L283" s="95"/>
      <c r="M283" s="1"/>
    </row>
    <row r="284" spans="2:13" x14ac:dyDescent="0.15">
      <c r="B284" s="5" t="s">
        <v>20</v>
      </c>
      <c r="C284" s="29" t="s">
        <v>21</v>
      </c>
      <c r="D284" s="26">
        <f t="shared" si="17"/>
        <v>43</v>
      </c>
      <c r="E284" s="6">
        <f t="shared" si="17"/>
        <v>35</v>
      </c>
      <c r="F284" s="6">
        <f t="shared" si="17"/>
        <v>15</v>
      </c>
      <c r="G284" s="6">
        <f t="shared" si="17"/>
        <v>33</v>
      </c>
      <c r="H284" s="6">
        <f t="shared" si="17"/>
        <v>36</v>
      </c>
      <c r="I284" s="6">
        <f t="shared" si="17"/>
        <v>58</v>
      </c>
      <c r="J284" s="23">
        <f t="shared" si="17"/>
        <v>27</v>
      </c>
      <c r="K284" s="13">
        <f t="shared" si="17"/>
        <v>8</v>
      </c>
      <c r="L284" s="95"/>
      <c r="M284" s="1"/>
    </row>
    <row r="285" spans="2:13" x14ac:dyDescent="0.15">
      <c r="B285" s="5" t="s">
        <v>22</v>
      </c>
      <c r="C285" s="29" t="s">
        <v>23</v>
      </c>
      <c r="D285" s="26">
        <f t="shared" si="17"/>
        <v>52</v>
      </c>
      <c r="E285" s="6">
        <f t="shared" si="17"/>
        <v>54</v>
      </c>
      <c r="F285" s="6">
        <f t="shared" si="17"/>
        <v>24</v>
      </c>
      <c r="G285" s="6">
        <f t="shared" si="17"/>
        <v>23</v>
      </c>
      <c r="H285" s="6">
        <f t="shared" si="17"/>
        <v>4</v>
      </c>
      <c r="I285" s="6">
        <f t="shared" si="17"/>
        <v>3</v>
      </c>
      <c r="J285" s="23">
        <f t="shared" si="17"/>
        <v>48</v>
      </c>
      <c r="K285" s="13">
        <f t="shared" si="17"/>
        <v>53</v>
      </c>
      <c r="L285" s="95"/>
      <c r="M285" s="1"/>
    </row>
    <row r="286" spans="2:13" x14ac:dyDescent="0.15">
      <c r="B286" s="5" t="s">
        <v>24</v>
      </c>
      <c r="C286" s="29" t="s">
        <v>25</v>
      </c>
      <c r="D286" s="26">
        <f t="shared" si="17"/>
        <v>38</v>
      </c>
      <c r="E286" s="6">
        <f t="shared" si="17"/>
        <v>32</v>
      </c>
      <c r="F286" s="6">
        <f t="shared" si="17"/>
        <v>45</v>
      </c>
      <c r="G286" s="6">
        <f t="shared" si="17"/>
        <v>30</v>
      </c>
      <c r="H286" s="6">
        <f t="shared" si="17"/>
        <v>15</v>
      </c>
      <c r="I286" s="6">
        <f t="shared" si="17"/>
        <v>43</v>
      </c>
      <c r="J286" s="23">
        <f t="shared" si="17"/>
        <v>37</v>
      </c>
      <c r="K286" s="13">
        <f t="shared" si="17"/>
        <v>1</v>
      </c>
      <c r="L286" s="95"/>
      <c r="M286" s="1"/>
    </row>
    <row r="287" spans="2:13" x14ac:dyDescent="0.15">
      <c r="B287" s="5" t="s">
        <v>26</v>
      </c>
      <c r="C287" s="29" t="s">
        <v>27</v>
      </c>
      <c r="D287" s="26">
        <f t="shared" si="17"/>
        <v>37</v>
      </c>
      <c r="E287" s="6">
        <f t="shared" si="17"/>
        <v>27</v>
      </c>
      <c r="F287" s="6">
        <f t="shared" si="17"/>
        <v>27</v>
      </c>
      <c r="G287" s="6">
        <f t="shared" si="17"/>
        <v>12</v>
      </c>
      <c r="H287" s="6">
        <f t="shared" si="17"/>
        <v>23</v>
      </c>
      <c r="I287" s="6">
        <f t="shared" si="17"/>
        <v>17</v>
      </c>
      <c r="J287" s="23">
        <f t="shared" si="17"/>
        <v>16</v>
      </c>
      <c r="K287" s="13">
        <f t="shared" si="17"/>
        <v>58</v>
      </c>
      <c r="L287" s="95"/>
      <c r="M287" s="1"/>
    </row>
    <row r="288" spans="2:13" x14ac:dyDescent="0.15">
      <c r="B288" s="5" t="s">
        <v>28</v>
      </c>
      <c r="C288" s="29" t="s">
        <v>29</v>
      </c>
      <c r="D288" s="26">
        <f t="shared" si="17"/>
        <v>23</v>
      </c>
      <c r="E288" s="6">
        <f t="shared" si="17"/>
        <v>7</v>
      </c>
      <c r="F288" s="6">
        <f t="shared" si="17"/>
        <v>50</v>
      </c>
      <c r="G288" s="6">
        <f t="shared" si="17"/>
        <v>25</v>
      </c>
      <c r="H288" s="6">
        <f t="shared" si="17"/>
        <v>47</v>
      </c>
      <c r="I288" s="6">
        <f t="shared" si="17"/>
        <v>46</v>
      </c>
      <c r="J288" s="23">
        <f t="shared" si="17"/>
        <v>23</v>
      </c>
      <c r="K288" s="13">
        <f t="shared" si="17"/>
        <v>5</v>
      </c>
      <c r="L288" s="95"/>
      <c r="M288" s="1"/>
    </row>
    <row r="289" spans="2:13" x14ac:dyDescent="0.15">
      <c r="B289" s="5" t="s">
        <v>30</v>
      </c>
      <c r="C289" s="29" t="s">
        <v>31</v>
      </c>
      <c r="D289" s="26">
        <f t="shared" si="17"/>
        <v>39</v>
      </c>
      <c r="E289" s="6">
        <f t="shared" si="17"/>
        <v>25</v>
      </c>
      <c r="F289" s="6">
        <f t="shared" si="17"/>
        <v>31</v>
      </c>
      <c r="G289" s="6">
        <f t="shared" si="17"/>
        <v>38</v>
      </c>
      <c r="H289" s="6">
        <f t="shared" si="17"/>
        <v>48</v>
      </c>
      <c r="I289" s="6">
        <f t="shared" si="17"/>
        <v>22</v>
      </c>
      <c r="J289" s="23">
        <f t="shared" si="17"/>
        <v>32</v>
      </c>
      <c r="K289" s="13">
        <f t="shared" si="17"/>
        <v>11</v>
      </c>
      <c r="L289" s="95"/>
      <c r="M289" s="1"/>
    </row>
    <row r="290" spans="2:13" x14ac:dyDescent="0.15">
      <c r="B290" s="69" t="s">
        <v>32</v>
      </c>
      <c r="C290" s="70" t="s">
        <v>33</v>
      </c>
      <c r="D290" s="71">
        <f t="shared" si="17"/>
        <v>49</v>
      </c>
      <c r="E290" s="72">
        <f t="shared" si="17"/>
        <v>48</v>
      </c>
      <c r="F290" s="72">
        <f t="shared" si="17"/>
        <v>17</v>
      </c>
      <c r="G290" s="72">
        <f t="shared" si="17"/>
        <v>46</v>
      </c>
      <c r="H290" s="72">
        <f t="shared" si="17"/>
        <v>57</v>
      </c>
      <c r="I290" s="72">
        <f t="shared" si="17"/>
        <v>2</v>
      </c>
      <c r="J290" s="73">
        <f t="shared" si="17"/>
        <v>28</v>
      </c>
      <c r="K290" s="74">
        <f t="shared" si="17"/>
        <v>51</v>
      </c>
      <c r="L290" s="100"/>
      <c r="M290" s="1"/>
    </row>
    <row r="291" spans="2:13" x14ac:dyDescent="0.15">
      <c r="B291" s="5" t="s">
        <v>34</v>
      </c>
      <c r="C291" s="29" t="s">
        <v>35</v>
      </c>
      <c r="D291" s="26">
        <f t="shared" si="17"/>
        <v>54</v>
      </c>
      <c r="E291" s="6">
        <f t="shared" si="17"/>
        <v>52</v>
      </c>
      <c r="F291" s="6">
        <f t="shared" si="17"/>
        <v>21</v>
      </c>
      <c r="G291" s="6">
        <f t="shared" si="17"/>
        <v>40</v>
      </c>
      <c r="H291" s="6">
        <f t="shared" si="17"/>
        <v>1</v>
      </c>
      <c r="I291" s="6">
        <f t="shared" si="17"/>
        <v>31</v>
      </c>
      <c r="J291" s="23">
        <f t="shared" si="17"/>
        <v>54</v>
      </c>
      <c r="K291" s="13">
        <f t="shared" si="17"/>
        <v>4</v>
      </c>
      <c r="L291" s="95"/>
      <c r="M291" s="1"/>
    </row>
    <row r="292" spans="2:13" x14ac:dyDescent="0.15">
      <c r="B292" s="69" t="s">
        <v>36</v>
      </c>
      <c r="C292" s="70" t="s">
        <v>37</v>
      </c>
      <c r="D292" s="71">
        <f t="shared" si="17"/>
        <v>4</v>
      </c>
      <c r="E292" s="72">
        <f t="shared" si="17"/>
        <v>3</v>
      </c>
      <c r="F292" s="72">
        <f t="shared" si="17"/>
        <v>49</v>
      </c>
      <c r="G292" s="72">
        <f t="shared" si="17"/>
        <v>16</v>
      </c>
      <c r="H292" s="72">
        <f t="shared" si="17"/>
        <v>21</v>
      </c>
      <c r="I292" s="72">
        <f t="shared" si="17"/>
        <v>35</v>
      </c>
      <c r="J292" s="73">
        <f t="shared" si="17"/>
        <v>21</v>
      </c>
      <c r="K292" s="74">
        <f t="shared" si="17"/>
        <v>62</v>
      </c>
      <c r="L292" s="100"/>
      <c r="M292" s="1"/>
    </row>
    <row r="293" spans="2:13" x14ac:dyDescent="0.15">
      <c r="B293" s="5" t="s">
        <v>38</v>
      </c>
      <c r="C293" s="29" t="s">
        <v>39</v>
      </c>
      <c r="D293" s="26">
        <f t="shared" ref="D293:K308" si="18">RANK(D225,D$208:D$270)</f>
        <v>8</v>
      </c>
      <c r="E293" s="6">
        <f t="shared" si="18"/>
        <v>17</v>
      </c>
      <c r="F293" s="6">
        <f t="shared" si="18"/>
        <v>48</v>
      </c>
      <c r="G293" s="6">
        <f t="shared" si="18"/>
        <v>11</v>
      </c>
      <c r="H293" s="6">
        <f t="shared" si="18"/>
        <v>53</v>
      </c>
      <c r="I293" s="6">
        <f t="shared" si="18"/>
        <v>49</v>
      </c>
      <c r="J293" s="23">
        <f t="shared" si="18"/>
        <v>25</v>
      </c>
      <c r="K293" s="13">
        <f t="shared" si="18"/>
        <v>41</v>
      </c>
      <c r="L293" s="95"/>
      <c r="M293" s="1"/>
    </row>
    <row r="294" spans="2:13" x14ac:dyDescent="0.15">
      <c r="B294" s="5" t="s">
        <v>40</v>
      </c>
      <c r="C294" s="29" t="s">
        <v>41</v>
      </c>
      <c r="D294" s="26">
        <f t="shared" si="18"/>
        <v>12</v>
      </c>
      <c r="E294" s="6">
        <f t="shared" si="18"/>
        <v>12</v>
      </c>
      <c r="F294" s="6">
        <f t="shared" si="18"/>
        <v>53</v>
      </c>
      <c r="G294" s="6">
        <f t="shared" si="18"/>
        <v>18</v>
      </c>
      <c r="H294" s="6">
        <f t="shared" si="18"/>
        <v>39</v>
      </c>
      <c r="I294" s="6">
        <f t="shared" si="18"/>
        <v>32</v>
      </c>
      <c r="J294" s="23">
        <f t="shared" si="18"/>
        <v>42</v>
      </c>
      <c r="K294" s="13">
        <f t="shared" si="18"/>
        <v>36</v>
      </c>
      <c r="L294" s="95"/>
      <c r="M294" s="1"/>
    </row>
    <row r="295" spans="2:13" x14ac:dyDescent="0.15">
      <c r="B295" s="5" t="s">
        <v>42</v>
      </c>
      <c r="C295" s="29" t="s">
        <v>43</v>
      </c>
      <c r="D295" s="26">
        <f t="shared" si="18"/>
        <v>15</v>
      </c>
      <c r="E295" s="6">
        <f t="shared" si="18"/>
        <v>31</v>
      </c>
      <c r="F295" s="6">
        <f t="shared" si="18"/>
        <v>44</v>
      </c>
      <c r="G295" s="6">
        <f t="shared" si="18"/>
        <v>5</v>
      </c>
      <c r="H295" s="6">
        <f t="shared" si="18"/>
        <v>52</v>
      </c>
      <c r="I295" s="6">
        <f t="shared" si="18"/>
        <v>50</v>
      </c>
      <c r="J295" s="23">
        <f t="shared" si="18"/>
        <v>17</v>
      </c>
      <c r="K295" s="13">
        <f t="shared" si="18"/>
        <v>48</v>
      </c>
      <c r="L295" s="95"/>
      <c r="M295" s="1"/>
    </row>
    <row r="296" spans="2:13" x14ac:dyDescent="0.15">
      <c r="B296" s="5" t="s">
        <v>44</v>
      </c>
      <c r="C296" s="29" t="s">
        <v>45</v>
      </c>
      <c r="D296" s="26">
        <f t="shared" si="18"/>
        <v>7</v>
      </c>
      <c r="E296" s="6">
        <f t="shared" si="18"/>
        <v>50</v>
      </c>
      <c r="F296" s="6">
        <f t="shared" si="18"/>
        <v>63</v>
      </c>
      <c r="G296" s="6">
        <f t="shared" si="18"/>
        <v>15</v>
      </c>
      <c r="H296" s="6">
        <f t="shared" si="18"/>
        <v>60</v>
      </c>
      <c r="I296" s="6">
        <f t="shared" si="18"/>
        <v>28</v>
      </c>
      <c r="J296" s="23">
        <f t="shared" si="18"/>
        <v>62</v>
      </c>
      <c r="K296" s="13">
        <f t="shared" si="18"/>
        <v>13</v>
      </c>
      <c r="L296" s="95"/>
      <c r="M296" s="1"/>
    </row>
    <row r="297" spans="2:13" x14ac:dyDescent="0.15">
      <c r="B297" s="5" t="s">
        <v>46</v>
      </c>
      <c r="C297" s="29" t="s">
        <v>47</v>
      </c>
      <c r="D297" s="26">
        <f t="shared" si="18"/>
        <v>3</v>
      </c>
      <c r="E297" s="6">
        <f t="shared" si="18"/>
        <v>1</v>
      </c>
      <c r="F297" s="6">
        <f t="shared" si="18"/>
        <v>52</v>
      </c>
      <c r="G297" s="6">
        <f t="shared" si="18"/>
        <v>21</v>
      </c>
      <c r="H297" s="6">
        <f t="shared" si="18"/>
        <v>37</v>
      </c>
      <c r="I297" s="6">
        <f t="shared" si="18"/>
        <v>47</v>
      </c>
      <c r="J297" s="23">
        <f t="shared" si="18"/>
        <v>29</v>
      </c>
      <c r="K297" s="13">
        <f t="shared" si="18"/>
        <v>60</v>
      </c>
      <c r="L297" s="95"/>
      <c r="M297" s="1"/>
    </row>
    <row r="298" spans="2:13" x14ac:dyDescent="0.15">
      <c r="B298" s="5" t="s">
        <v>48</v>
      </c>
      <c r="C298" s="29" t="s">
        <v>49</v>
      </c>
      <c r="D298" s="26">
        <f t="shared" si="18"/>
        <v>2</v>
      </c>
      <c r="E298" s="6">
        <f t="shared" si="18"/>
        <v>9</v>
      </c>
      <c r="F298" s="6">
        <f t="shared" si="18"/>
        <v>59</v>
      </c>
      <c r="G298" s="6">
        <f t="shared" si="18"/>
        <v>10</v>
      </c>
      <c r="H298" s="6">
        <f t="shared" si="18"/>
        <v>27</v>
      </c>
      <c r="I298" s="6">
        <f t="shared" si="18"/>
        <v>62</v>
      </c>
      <c r="J298" s="23">
        <f t="shared" si="18"/>
        <v>58</v>
      </c>
      <c r="K298" s="13">
        <f t="shared" si="18"/>
        <v>42</v>
      </c>
      <c r="L298" s="95"/>
      <c r="M298" s="1"/>
    </row>
    <row r="299" spans="2:13" x14ac:dyDescent="0.15">
      <c r="B299" s="5" t="s">
        <v>50</v>
      </c>
      <c r="C299" s="29" t="s">
        <v>51</v>
      </c>
      <c r="D299" s="26">
        <f t="shared" si="18"/>
        <v>20</v>
      </c>
      <c r="E299" s="6">
        <f t="shared" si="18"/>
        <v>49</v>
      </c>
      <c r="F299" s="6">
        <f t="shared" si="18"/>
        <v>40</v>
      </c>
      <c r="G299" s="6">
        <f t="shared" si="18"/>
        <v>17</v>
      </c>
      <c r="H299" s="6">
        <f t="shared" si="18"/>
        <v>34</v>
      </c>
      <c r="I299" s="6">
        <f t="shared" si="18"/>
        <v>39</v>
      </c>
      <c r="J299" s="23">
        <f t="shared" si="18"/>
        <v>36</v>
      </c>
      <c r="K299" s="13">
        <f t="shared" si="18"/>
        <v>37</v>
      </c>
      <c r="L299" s="95"/>
      <c r="M299" s="1"/>
    </row>
    <row r="300" spans="2:13" x14ac:dyDescent="0.15">
      <c r="B300" s="5" t="s">
        <v>52</v>
      </c>
      <c r="C300" s="29" t="s">
        <v>53</v>
      </c>
      <c r="D300" s="26">
        <f t="shared" si="18"/>
        <v>1</v>
      </c>
      <c r="E300" s="6">
        <f t="shared" si="18"/>
        <v>24</v>
      </c>
      <c r="F300" s="6">
        <f t="shared" si="18"/>
        <v>61</v>
      </c>
      <c r="G300" s="6">
        <f t="shared" si="18"/>
        <v>34</v>
      </c>
      <c r="H300" s="6">
        <f t="shared" si="18"/>
        <v>45</v>
      </c>
      <c r="I300" s="6">
        <f t="shared" si="18"/>
        <v>63</v>
      </c>
      <c r="J300" s="23">
        <f t="shared" si="18"/>
        <v>61</v>
      </c>
      <c r="K300" s="13">
        <f t="shared" si="18"/>
        <v>16</v>
      </c>
      <c r="L300" s="95"/>
      <c r="M300" s="1"/>
    </row>
    <row r="301" spans="2:13" x14ac:dyDescent="0.15">
      <c r="B301" s="5" t="s">
        <v>54</v>
      </c>
      <c r="C301" s="29" t="s">
        <v>55</v>
      </c>
      <c r="D301" s="134">
        <f t="shared" si="18"/>
        <v>28</v>
      </c>
      <c r="E301" s="135">
        <f t="shared" si="18"/>
        <v>40</v>
      </c>
      <c r="F301" s="135">
        <f t="shared" si="18"/>
        <v>51</v>
      </c>
      <c r="G301" s="135">
        <f t="shared" si="18"/>
        <v>6</v>
      </c>
      <c r="H301" s="135">
        <f t="shared" si="18"/>
        <v>29</v>
      </c>
      <c r="I301" s="135">
        <f t="shared" si="18"/>
        <v>26</v>
      </c>
      <c r="J301" s="136">
        <f t="shared" si="18"/>
        <v>46</v>
      </c>
      <c r="K301" s="137">
        <f t="shared" si="18"/>
        <v>14</v>
      </c>
      <c r="L301" s="138"/>
      <c r="M301" s="1"/>
    </row>
    <row r="302" spans="2:13" x14ac:dyDescent="0.15">
      <c r="B302" s="5" t="s">
        <v>56</v>
      </c>
      <c r="C302" s="29" t="s">
        <v>57</v>
      </c>
      <c r="D302" s="26">
        <f t="shared" si="18"/>
        <v>26</v>
      </c>
      <c r="E302" s="6">
        <f t="shared" si="18"/>
        <v>15</v>
      </c>
      <c r="F302" s="6">
        <f t="shared" si="18"/>
        <v>39</v>
      </c>
      <c r="G302" s="6">
        <f t="shared" si="18"/>
        <v>19</v>
      </c>
      <c r="H302" s="6">
        <f t="shared" si="18"/>
        <v>30</v>
      </c>
      <c r="I302" s="6">
        <f t="shared" si="18"/>
        <v>11</v>
      </c>
      <c r="J302" s="23">
        <f t="shared" si="18"/>
        <v>15</v>
      </c>
      <c r="K302" s="13">
        <f t="shared" si="18"/>
        <v>61</v>
      </c>
      <c r="L302" s="95"/>
      <c r="M302" s="1"/>
    </row>
    <row r="303" spans="2:13" x14ac:dyDescent="0.15">
      <c r="B303" s="5" t="s">
        <v>58</v>
      </c>
      <c r="C303" s="29" t="s">
        <v>59</v>
      </c>
      <c r="D303" s="26">
        <f t="shared" si="18"/>
        <v>25</v>
      </c>
      <c r="E303" s="6">
        <f t="shared" si="18"/>
        <v>33</v>
      </c>
      <c r="F303" s="6">
        <f t="shared" si="18"/>
        <v>25</v>
      </c>
      <c r="G303" s="6">
        <f t="shared" si="18"/>
        <v>28</v>
      </c>
      <c r="H303" s="6">
        <f t="shared" si="18"/>
        <v>32</v>
      </c>
      <c r="I303" s="6">
        <f t="shared" si="18"/>
        <v>36</v>
      </c>
      <c r="J303" s="23">
        <f t="shared" si="18"/>
        <v>20</v>
      </c>
      <c r="K303" s="13">
        <f t="shared" si="18"/>
        <v>55</v>
      </c>
      <c r="L303" s="95"/>
      <c r="M303" s="1"/>
    </row>
    <row r="304" spans="2:13" x14ac:dyDescent="0.15">
      <c r="B304" s="61" t="s">
        <v>60</v>
      </c>
      <c r="C304" s="62" t="s">
        <v>61</v>
      </c>
      <c r="D304" s="63">
        <f t="shared" si="18"/>
        <v>30</v>
      </c>
      <c r="E304" s="64">
        <f t="shared" si="18"/>
        <v>38</v>
      </c>
      <c r="F304" s="64">
        <f t="shared" si="18"/>
        <v>36</v>
      </c>
      <c r="G304" s="64">
        <f t="shared" si="18"/>
        <v>39</v>
      </c>
      <c r="H304" s="64">
        <f t="shared" si="18"/>
        <v>22</v>
      </c>
      <c r="I304" s="64">
        <f t="shared" si="18"/>
        <v>7</v>
      </c>
      <c r="J304" s="65">
        <f t="shared" si="18"/>
        <v>31</v>
      </c>
      <c r="K304" s="66">
        <f t="shared" si="18"/>
        <v>40</v>
      </c>
      <c r="L304" s="105"/>
      <c r="M304" s="1"/>
    </row>
    <row r="305" spans="2:13" x14ac:dyDescent="0.15">
      <c r="B305" s="5" t="s">
        <v>62</v>
      </c>
      <c r="C305" s="29" t="s">
        <v>63</v>
      </c>
      <c r="D305" s="26">
        <f t="shared" si="18"/>
        <v>11</v>
      </c>
      <c r="E305" s="6">
        <f t="shared" si="18"/>
        <v>29</v>
      </c>
      <c r="F305" s="6">
        <f t="shared" si="18"/>
        <v>60</v>
      </c>
      <c r="G305" s="6">
        <f t="shared" si="18"/>
        <v>4</v>
      </c>
      <c r="H305" s="6">
        <f t="shared" si="18"/>
        <v>55</v>
      </c>
      <c r="I305" s="6">
        <f t="shared" si="18"/>
        <v>30</v>
      </c>
      <c r="J305" s="23">
        <f t="shared" si="18"/>
        <v>59</v>
      </c>
      <c r="K305" s="13">
        <f t="shared" si="18"/>
        <v>33</v>
      </c>
      <c r="L305" s="95"/>
      <c r="M305" s="1"/>
    </row>
    <row r="306" spans="2:13" x14ac:dyDescent="0.15">
      <c r="B306" s="5" t="s">
        <v>64</v>
      </c>
      <c r="C306" s="29" t="s">
        <v>65</v>
      </c>
      <c r="D306" s="26">
        <f t="shared" si="18"/>
        <v>32</v>
      </c>
      <c r="E306" s="6">
        <f t="shared" si="18"/>
        <v>51</v>
      </c>
      <c r="F306" s="6">
        <f t="shared" si="18"/>
        <v>32</v>
      </c>
      <c r="G306" s="6">
        <f t="shared" si="18"/>
        <v>1</v>
      </c>
      <c r="H306" s="6">
        <f t="shared" si="18"/>
        <v>38</v>
      </c>
      <c r="I306" s="6">
        <f t="shared" si="18"/>
        <v>33</v>
      </c>
      <c r="J306" s="23">
        <f t="shared" si="18"/>
        <v>45</v>
      </c>
      <c r="K306" s="13">
        <f t="shared" si="18"/>
        <v>56</v>
      </c>
      <c r="L306" s="95"/>
      <c r="M306" s="1"/>
    </row>
    <row r="307" spans="2:13" x14ac:dyDescent="0.15">
      <c r="B307" s="5" t="s">
        <v>66</v>
      </c>
      <c r="C307" s="29" t="s">
        <v>67</v>
      </c>
      <c r="D307" s="26">
        <f t="shared" si="18"/>
        <v>27</v>
      </c>
      <c r="E307" s="6">
        <f t="shared" si="18"/>
        <v>45</v>
      </c>
      <c r="F307" s="6">
        <f t="shared" si="18"/>
        <v>54</v>
      </c>
      <c r="G307" s="6">
        <f t="shared" si="18"/>
        <v>9</v>
      </c>
      <c r="H307" s="6">
        <f t="shared" si="18"/>
        <v>51</v>
      </c>
      <c r="I307" s="6">
        <f t="shared" si="18"/>
        <v>21</v>
      </c>
      <c r="J307" s="23">
        <f t="shared" si="18"/>
        <v>49</v>
      </c>
      <c r="K307" s="13">
        <f t="shared" si="18"/>
        <v>10</v>
      </c>
      <c r="L307" s="95"/>
      <c r="M307" s="1"/>
    </row>
    <row r="308" spans="2:13" x14ac:dyDescent="0.15">
      <c r="B308" s="77" t="s">
        <v>68</v>
      </c>
      <c r="C308" s="78" t="s">
        <v>69</v>
      </c>
      <c r="D308" s="79">
        <f t="shared" si="18"/>
        <v>29</v>
      </c>
      <c r="E308" s="80">
        <f t="shared" si="18"/>
        <v>34</v>
      </c>
      <c r="F308" s="80">
        <f t="shared" si="18"/>
        <v>29</v>
      </c>
      <c r="G308" s="80">
        <f t="shared" si="18"/>
        <v>29</v>
      </c>
      <c r="H308" s="80">
        <f t="shared" si="18"/>
        <v>50</v>
      </c>
      <c r="I308" s="80">
        <f t="shared" si="18"/>
        <v>37</v>
      </c>
      <c r="J308" s="81">
        <f t="shared" si="18"/>
        <v>4</v>
      </c>
      <c r="K308" s="82">
        <f t="shared" si="18"/>
        <v>28</v>
      </c>
      <c r="L308" s="110"/>
      <c r="M308" s="1"/>
    </row>
    <row r="309" spans="2:13" x14ac:dyDescent="0.15">
      <c r="B309" s="5" t="s">
        <v>70</v>
      </c>
      <c r="C309" s="29" t="s">
        <v>71</v>
      </c>
      <c r="D309" s="26">
        <f t="shared" ref="D309:K324" si="19">RANK(D241,D$208:D$270)</f>
        <v>19</v>
      </c>
      <c r="E309" s="6">
        <f t="shared" si="19"/>
        <v>11</v>
      </c>
      <c r="F309" s="6">
        <f t="shared" si="19"/>
        <v>38</v>
      </c>
      <c r="G309" s="6">
        <f t="shared" si="19"/>
        <v>20</v>
      </c>
      <c r="H309" s="6">
        <f t="shared" si="19"/>
        <v>42</v>
      </c>
      <c r="I309" s="6">
        <f t="shared" si="19"/>
        <v>34</v>
      </c>
      <c r="J309" s="23">
        <f t="shared" si="19"/>
        <v>5</v>
      </c>
      <c r="K309" s="13">
        <f t="shared" si="19"/>
        <v>47</v>
      </c>
      <c r="L309" s="95"/>
      <c r="M309" s="1"/>
    </row>
    <row r="310" spans="2:13" x14ac:dyDescent="0.15">
      <c r="B310" s="5" t="s">
        <v>72</v>
      </c>
      <c r="C310" s="29" t="s">
        <v>73</v>
      </c>
      <c r="D310" s="26">
        <f t="shared" si="19"/>
        <v>47</v>
      </c>
      <c r="E310" s="6">
        <f t="shared" si="19"/>
        <v>37</v>
      </c>
      <c r="F310" s="6">
        <f t="shared" si="19"/>
        <v>23</v>
      </c>
      <c r="G310" s="6">
        <f t="shared" si="19"/>
        <v>3</v>
      </c>
      <c r="H310" s="6">
        <f t="shared" si="19"/>
        <v>59</v>
      </c>
      <c r="I310" s="6">
        <f t="shared" si="19"/>
        <v>25</v>
      </c>
      <c r="J310" s="23">
        <f t="shared" si="19"/>
        <v>12</v>
      </c>
      <c r="K310" s="13">
        <f t="shared" si="19"/>
        <v>24</v>
      </c>
      <c r="L310" s="95"/>
      <c r="M310" s="1"/>
    </row>
    <row r="311" spans="2:13" x14ac:dyDescent="0.15">
      <c r="B311" s="77" t="s">
        <v>74</v>
      </c>
      <c r="C311" s="78" t="s">
        <v>75</v>
      </c>
      <c r="D311" s="79">
        <f t="shared" si="19"/>
        <v>22</v>
      </c>
      <c r="E311" s="80">
        <f t="shared" si="19"/>
        <v>19</v>
      </c>
      <c r="F311" s="80">
        <f t="shared" si="19"/>
        <v>43</v>
      </c>
      <c r="G311" s="80">
        <f t="shared" si="19"/>
        <v>32</v>
      </c>
      <c r="H311" s="80">
        <f t="shared" si="19"/>
        <v>19</v>
      </c>
      <c r="I311" s="80">
        <f t="shared" si="19"/>
        <v>40</v>
      </c>
      <c r="J311" s="81">
        <f t="shared" si="19"/>
        <v>30</v>
      </c>
      <c r="K311" s="82">
        <f t="shared" si="19"/>
        <v>22</v>
      </c>
      <c r="L311" s="110"/>
      <c r="M311" s="1"/>
    </row>
    <row r="312" spans="2:13" x14ac:dyDescent="0.15">
      <c r="B312" s="77" t="s">
        <v>76</v>
      </c>
      <c r="C312" s="78" t="s">
        <v>77</v>
      </c>
      <c r="D312" s="79">
        <f t="shared" si="19"/>
        <v>36</v>
      </c>
      <c r="E312" s="80">
        <f t="shared" si="19"/>
        <v>46</v>
      </c>
      <c r="F312" s="80">
        <f t="shared" si="19"/>
        <v>46</v>
      </c>
      <c r="G312" s="80">
        <f t="shared" si="19"/>
        <v>26</v>
      </c>
      <c r="H312" s="80">
        <f t="shared" si="19"/>
        <v>20</v>
      </c>
      <c r="I312" s="80">
        <f t="shared" si="19"/>
        <v>13</v>
      </c>
      <c r="J312" s="81">
        <f t="shared" si="19"/>
        <v>34</v>
      </c>
      <c r="K312" s="82">
        <f t="shared" si="19"/>
        <v>15</v>
      </c>
      <c r="L312" s="110"/>
      <c r="M312" s="1"/>
    </row>
    <row r="313" spans="2:13" x14ac:dyDescent="0.15">
      <c r="B313" s="5" t="s">
        <v>78</v>
      </c>
      <c r="C313" s="29" t="s">
        <v>79</v>
      </c>
      <c r="D313" s="26">
        <f t="shared" si="19"/>
        <v>21</v>
      </c>
      <c r="E313" s="6">
        <f t="shared" si="19"/>
        <v>13</v>
      </c>
      <c r="F313" s="6">
        <f t="shared" si="19"/>
        <v>42</v>
      </c>
      <c r="G313" s="6">
        <f t="shared" si="19"/>
        <v>24</v>
      </c>
      <c r="H313" s="6">
        <f t="shared" si="19"/>
        <v>14</v>
      </c>
      <c r="I313" s="6">
        <f t="shared" si="19"/>
        <v>53</v>
      </c>
      <c r="J313" s="23">
        <f t="shared" si="19"/>
        <v>22</v>
      </c>
      <c r="K313" s="13">
        <f t="shared" si="19"/>
        <v>27</v>
      </c>
      <c r="L313" s="95"/>
      <c r="M313" s="1"/>
    </row>
    <row r="314" spans="2:13" x14ac:dyDescent="0.15">
      <c r="B314" s="5">
        <v>39</v>
      </c>
      <c r="C314" s="29" t="s">
        <v>80</v>
      </c>
      <c r="D314" s="26">
        <f t="shared" si="19"/>
        <v>41</v>
      </c>
      <c r="E314" s="6">
        <f t="shared" si="19"/>
        <v>57</v>
      </c>
      <c r="F314" s="6">
        <f t="shared" si="19"/>
        <v>37</v>
      </c>
      <c r="G314" s="6">
        <f t="shared" si="19"/>
        <v>8</v>
      </c>
      <c r="H314" s="6">
        <f t="shared" si="19"/>
        <v>44</v>
      </c>
      <c r="I314" s="6">
        <f t="shared" si="19"/>
        <v>4</v>
      </c>
      <c r="J314" s="23">
        <f t="shared" si="19"/>
        <v>38</v>
      </c>
      <c r="K314" s="13">
        <f t="shared" si="19"/>
        <v>43</v>
      </c>
      <c r="L314" s="95"/>
      <c r="M314" s="1"/>
    </row>
    <row r="315" spans="2:13" x14ac:dyDescent="0.15">
      <c r="B315" s="7">
        <v>40</v>
      </c>
      <c r="C315" s="55" t="s">
        <v>81</v>
      </c>
      <c r="D315" s="56">
        <f t="shared" si="19"/>
        <v>5</v>
      </c>
      <c r="E315" s="8">
        <f t="shared" si="19"/>
        <v>8</v>
      </c>
      <c r="F315" s="8">
        <f t="shared" si="19"/>
        <v>35</v>
      </c>
      <c r="G315" s="8">
        <f t="shared" si="19"/>
        <v>31</v>
      </c>
      <c r="H315" s="8">
        <f t="shared" si="19"/>
        <v>40</v>
      </c>
      <c r="I315" s="8">
        <f t="shared" si="19"/>
        <v>42</v>
      </c>
      <c r="J315" s="57">
        <f t="shared" si="19"/>
        <v>2</v>
      </c>
      <c r="K315" s="58">
        <f t="shared" si="19"/>
        <v>63</v>
      </c>
      <c r="L315" s="115"/>
      <c r="M315" s="1"/>
    </row>
    <row r="316" spans="2:13" x14ac:dyDescent="0.15">
      <c r="B316" s="32">
        <v>41</v>
      </c>
      <c r="C316" s="33" t="s">
        <v>82</v>
      </c>
      <c r="D316" s="34">
        <f t="shared" si="19"/>
        <v>16</v>
      </c>
      <c r="E316" s="35">
        <f t="shared" si="19"/>
        <v>2</v>
      </c>
      <c r="F316" s="35">
        <f t="shared" si="19"/>
        <v>41</v>
      </c>
      <c r="G316" s="35">
        <f t="shared" si="19"/>
        <v>43</v>
      </c>
      <c r="H316" s="35">
        <f t="shared" si="19"/>
        <v>10</v>
      </c>
      <c r="I316" s="35">
        <f t="shared" si="19"/>
        <v>23</v>
      </c>
      <c r="J316" s="36">
        <f t="shared" si="19"/>
        <v>26</v>
      </c>
      <c r="K316" s="37">
        <f t="shared" si="19"/>
        <v>45</v>
      </c>
      <c r="L316" s="120"/>
      <c r="M316" s="1"/>
    </row>
    <row r="317" spans="2:13" x14ac:dyDescent="0.15">
      <c r="B317" s="5">
        <v>42</v>
      </c>
      <c r="C317" s="29" t="s">
        <v>83</v>
      </c>
      <c r="D317" s="26">
        <f t="shared" si="19"/>
        <v>9</v>
      </c>
      <c r="E317" s="6">
        <f t="shared" si="19"/>
        <v>5</v>
      </c>
      <c r="F317" s="6">
        <f t="shared" si="19"/>
        <v>62</v>
      </c>
      <c r="G317" s="6">
        <f t="shared" si="19"/>
        <v>58</v>
      </c>
      <c r="H317" s="6">
        <f t="shared" si="19"/>
        <v>61</v>
      </c>
      <c r="I317" s="6">
        <f t="shared" si="19"/>
        <v>1</v>
      </c>
      <c r="J317" s="23">
        <f t="shared" si="19"/>
        <v>62</v>
      </c>
      <c r="K317" s="13">
        <f t="shared" si="19"/>
        <v>59</v>
      </c>
      <c r="L317" s="95"/>
      <c r="M317" s="1"/>
    </row>
    <row r="318" spans="2:13" x14ac:dyDescent="0.15">
      <c r="B318" s="5">
        <v>43</v>
      </c>
      <c r="C318" s="29" t="s">
        <v>84</v>
      </c>
      <c r="D318" s="26">
        <f t="shared" si="19"/>
        <v>48</v>
      </c>
      <c r="E318" s="6">
        <f t="shared" si="19"/>
        <v>4</v>
      </c>
      <c r="F318" s="6">
        <f t="shared" si="19"/>
        <v>13</v>
      </c>
      <c r="G318" s="6">
        <f t="shared" si="19"/>
        <v>41</v>
      </c>
      <c r="H318" s="6">
        <f t="shared" si="19"/>
        <v>12</v>
      </c>
      <c r="I318" s="6">
        <f t="shared" si="19"/>
        <v>19</v>
      </c>
      <c r="J318" s="23">
        <f t="shared" si="19"/>
        <v>9</v>
      </c>
      <c r="K318" s="13">
        <f t="shared" si="19"/>
        <v>54</v>
      </c>
      <c r="L318" s="95"/>
      <c r="M318" s="1"/>
    </row>
    <row r="319" spans="2:13" x14ac:dyDescent="0.15">
      <c r="B319" s="5">
        <v>44</v>
      </c>
      <c r="C319" s="29" t="s">
        <v>85</v>
      </c>
      <c r="D319" s="26">
        <f t="shared" si="19"/>
        <v>53</v>
      </c>
      <c r="E319" s="6">
        <f t="shared" si="19"/>
        <v>47</v>
      </c>
      <c r="F319" s="6">
        <f t="shared" si="19"/>
        <v>6</v>
      </c>
      <c r="G319" s="6">
        <f t="shared" si="19"/>
        <v>54</v>
      </c>
      <c r="H319" s="6">
        <f t="shared" si="19"/>
        <v>33</v>
      </c>
      <c r="I319" s="6">
        <f t="shared" si="19"/>
        <v>54</v>
      </c>
      <c r="J319" s="23">
        <f t="shared" si="19"/>
        <v>13</v>
      </c>
      <c r="K319" s="13">
        <f t="shared" si="19"/>
        <v>29</v>
      </c>
      <c r="L319" s="95"/>
      <c r="M319" s="1"/>
    </row>
    <row r="320" spans="2:13" x14ac:dyDescent="0.15">
      <c r="B320" s="5">
        <v>45</v>
      </c>
      <c r="C320" s="29" t="s">
        <v>86</v>
      </c>
      <c r="D320" s="26">
        <f t="shared" si="19"/>
        <v>10</v>
      </c>
      <c r="E320" s="6">
        <f t="shared" si="19"/>
        <v>28</v>
      </c>
      <c r="F320" s="6">
        <f t="shared" si="19"/>
        <v>47</v>
      </c>
      <c r="G320" s="6">
        <f t="shared" si="19"/>
        <v>45</v>
      </c>
      <c r="H320" s="6">
        <f t="shared" si="19"/>
        <v>6</v>
      </c>
      <c r="I320" s="6">
        <f t="shared" si="19"/>
        <v>59</v>
      </c>
      <c r="J320" s="23">
        <f t="shared" si="19"/>
        <v>40</v>
      </c>
      <c r="K320" s="13">
        <f t="shared" si="19"/>
        <v>18</v>
      </c>
      <c r="L320" s="95"/>
      <c r="M320" s="1"/>
    </row>
    <row r="321" spans="2:13" x14ac:dyDescent="0.15">
      <c r="B321" s="5">
        <v>46</v>
      </c>
      <c r="C321" s="29" t="s">
        <v>87</v>
      </c>
      <c r="D321" s="26">
        <f t="shared" si="19"/>
        <v>34</v>
      </c>
      <c r="E321" s="6">
        <f t="shared" si="19"/>
        <v>23</v>
      </c>
      <c r="F321" s="6">
        <f t="shared" si="19"/>
        <v>30</v>
      </c>
      <c r="G321" s="6">
        <f t="shared" si="19"/>
        <v>48</v>
      </c>
      <c r="H321" s="6">
        <f t="shared" si="19"/>
        <v>9</v>
      </c>
      <c r="I321" s="6">
        <f t="shared" si="19"/>
        <v>18</v>
      </c>
      <c r="J321" s="23">
        <f t="shared" si="19"/>
        <v>11</v>
      </c>
      <c r="K321" s="13">
        <f t="shared" si="19"/>
        <v>34</v>
      </c>
      <c r="L321" s="95"/>
      <c r="M321" s="1"/>
    </row>
    <row r="322" spans="2:13" x14ac:dyDescent="0.15">
      <c r="B322" s="5">
        <v>47</v>
      </c>
      <c r="C322" s="29" t="s">
        <v>88</v>
      </c>
      <c r="D322" s="26">
        <f t="shared" si="19"/>
        <v>50</v>
      </c>
      <c r="E322" s="6">
        <f t="shared" si="19"/>
        <v>39</v>
      </c>
      <c r="F322" s="6">
        <f t="shared" si="19"/>
        <v>19</v>
      </c>
      <c r="G322" s="6">
        <f t="shared" si="19"/>
        <v>36</v>
      </c>
      <c r="H322" s="6">
        <f t="shared" si="19"/>
        <v>25</v>
      </c>
      <c r="I322" s="6">
        <f t="shared" si="19"/>
        <v>10</v>
      </c>
      <c r="J322" s="23">
        <f t="shared" si="19"/>
        <v>33</v>
      </c>
      <c r="K322" s="13">
        <f t="shared" si="19"/>
        <v>23</v>
      </c>
      <c r="L322" s="95"/>
      <c r="M322" s="1"/>
    </row>
    <row r="323" spans="2:13" x14ac:dyDescent="0.15">
      <c r="B323" s="5">
        <v>48</v>
      </c>
      <c r="C323" s="29" t="s">
        <v>89</v>
      </c>
      <c r="D323" s="26">
        <f t="shared" si="19"/>
        <v>33</v>
      </c>
      <c r="E323" s="6">
        <f t="shared" si="19"/>
        <v>20</v>
      </c>
      <c r="F323" s="6">
        <f t="shared" si="19"/>
        <v>18</v>
      </c>
      <c r="G323" s="6">
        <f t="shared" si="19"/>
        <v>62</v>
      </c>
      <c r="H323" s="6">
        <f t="shared" si="19"/>
        <v>35</v>
      </c>
      <c r="I323" s="6">
        <f t="shared" si="19"/>
        <v>24</v>
      </c>
      <c r="J323" s="23">
        <f t="shared" si="19"/>
        <v>10</v>
      </c>
      <c r="K323" s="13">
        <f t="shared" si="19"/>
        <v>12</v>
      </c>
      <c r="L323" s="95"/>
      <c r="M323" s="1"/>
    </row>
    <row r="324" spans="2:13" x14ac:dyDescent="0.15">
      <c r="B324" s="5">
        <v>49</v>
      </c>
      <c r="C324" s="29" t="s">
        <v>90</v>
      </c>
      <c r="D324" s="26">
        <f t="shared" si="19"/>
        <v>46</v>
      </c>
      <c r="E324" s="6">
        <f t="shared" si="19"/>
        <v>26</v>
      </c>
      <c r="F324" s="6">
        <f t="shared" si="19"/>
        <v>10</v>
      </c>
      <c r="G324" s="6">
        <f t="shared" si="19"/>
        <v>60</v>
      </c>
      <c r="H324" s="6">
        <f t="shared" si="19"/>
        <v>18</v>
      </c>
      <c r="I324" s="6">
        <f t="shared" si="19"/>
        <v>44</v>
      </c>
      <c r="J324" s="23">
        <f t="shared" si="19"/>
        <v>6</v>
      </c>
      <c r="K324" s="13">
        <f t="shared" si="19"/>
        <v>19</v>
      </c>
      <c r="L324" s="95"/>
      <c r="M324" s="1"/>
    </row>
    <row r="325" spans="2:13" x14ac:dyDescent="0.15">
      <c r="B325" s="5">
        <v>50</v>
      </c>
      <c r="C325" s="29" t="s">
        <v>91</v>
      </c>
      <c r="D325" s="26">
        <f t="shared" ref="D325:K338" si="20">RANK(D257,D$208:D$270)</f>
        <v>55</v>
      </c>
      <c r="E325" s="6">
        <f t="shared" si="20"/>
        <v>53</v>
      </c>
      <c r="F325" s="6">
        <f t="shared" si="20"/>
        <v>11</v>
      </c>
      <c r="G325" s="6">
        <f t="shared" si="20"/>
        <v>52</v>
      </c>
      <c r="H325" s="6">
        <f t="shared" si="20"/>
        <v>49</v>
      </c>
      <c r="I325" s="6">
        <f t="shared" si="20"/>
        <v>14</v>
      </c>
      <c r="J325" s="23">
        <f t="shared" si="20"/>
        <v>18</v>
      </c>
      <c r="K325" s="13">
        <f t="shared" si="20"/>
        <v>7</v>
      </c>
      <c r="L325" s="95"/>
      <c r="M325" s="1"/>
    </row>
    <row r="326" spans="2:13" x14ac:dyDescent="0.15">
      <c r="B326" s="5">
        <v>51</v>
      </c>
      <c r="C326" s="29" t="s">
        <v>92</v>
      </c>
      <c r="D326" s="26">
        <f t="shared" si="20"/>
        <v>59</v>
      </c>
      <c r="E326" s="6">
        <f t="shared" si="20"/>
        <v>55</v>
      </c>
      <c r="F326" s="6">
        <f t="shared" si="20"/>
        <v>4</v>
      </c>
      <c r="G326" s="6">
        <f t="shared" si="20"/>
        <v>63</v>
      </c>
      <c r="H326" s="6">
        <f t="shared" si="20"/>
        <v>24</v>
      </c>
      <c r="I326" s="6">
        <f t="shared" si="20"/>
        <v>16</v>
      </c>
      <c r="J326" s="23">
        <f t="shared" si="20"/>
        <v>35</v>
      </c>
      <c r="K326" s="13">
        <f t="shared" si="20"/>
        <v>44</v>
      </c>
      <c r="L326" s="95"/>
      <c r="M326" s="1"/>
    </row>
    <row r="327" spans="2:13" x14ac:dyDescent="0.15">
      <c r="B327" s="5">
        <v>52</v>
      </c>
      <c r="C327" s="29" t="s">
        <v>93</v>
      </c>
      <c r="D327" s="26">
        <f t="shared" si="20"/>
        <v>57</v>
      </c>
      <c r="E327" s="6">
        <f t="shared" si="20"/>
        <v>61</v>
      </c>
      <c r="F327" s="6">
        <f t="shared" si="20"/>
        <v>9</v>
      </c>
      <c r="G327" s="6">
        <f t="shared" si="20"/>
        <v>44</v>
      </c>
      <c r="H327" s="6">
        <f t="shared" si="20"/>
        <v>3</v>
      </c>
      <c r="I327" s="6">
        <f t="shared" si="20"/>
        <v>29</v>
      </c>
      <c r="J327" s="23">
        <f t="shared" si="20"/>
        <v>41</v>
      </c>
      <c r="K327" s="13">
        <f t="shared" si="20"/>
        <v>30</v>
      </c>
      <c r="L327" s="95"/>
      <c r="M327" s="1"/>
    </row>
    <row r="328" spans="2:13" x14ac:dyDescent="0.15">
      <c r="B328" s="5">
        <v>53</v>
      </c>
      <c r="C328" s="29" t="s">
        <v>94</v>
      </c>
      <c r="D328" s="26">
        <f t="shared" si="20"/>
        <v>58</v>
      </c>
      <c r="E328" s="6">
        <f t="shared" si="20"/>
        <v>43</v>
      </c>
      <c r="F328" s="6">
        <f t="shared" si="20"/>
        <v>3</v>
      </c>
      <c r="G328" s="6">
        <f t="shared" si="20"/>
        <v>51</v>
      </c>
      <c r="H328" s="6">
        <f t="shared" si="20"/>
        <v>16</v>
      </c>
      <c r="I328" s="6">
        <f t="shared" si="20"/>
        <v>57</v>
      </c>
      <c r="J328" s="23">
        <f t="shared" si="20"/>
        <v>39</v>
      </c>
      <c r="K328" s="13">
        <f t="shared" si="20"/>
        <v>57</v>
      </c>
      <c r="L328" s="95"/>
      <c r="M328" s="1"/>
    </row>
    <row r="329" spans="2:13" x14ac:dyDescent="0.15">
      <c r="B329" s="5">
        <v>54</v>
      </c>
      <c r="C329" s="29" t="s">
        <v>95</v>
      </c>
      <c r="D329" s="26">
        <f t="shared" si="20"/>
        <v>61</v>
      </c>
      <c r="E329" s="6">
        <f t="shared" si="20"/>
        <v>59</v>
      </c>
      <c r="F329" s="6">
        <f t="shared" si="20"/>
        <v>5</v>
      </c>
      <c r="G329" s="6">
        <f t="shared" si="20"/>
        <v>61</v>
      </c>
      <c r="H329" s="6">
        <f t="shared" si="20"/>
        <v>28</v>
      </c>
      <c r="I329" s="6">
        <f t="shared" si="20"/>
        <v>55</v>
      </c>
      <c r="J329" s="23">
        <f t="shared" si="20"/>
        <v>43</v>
      </c>
      <c r="K329" s="13">
        <f t="shared" si="20"/>
        <v>6</v>
      </c>
      <c r="L329" s="95"/>
      <c r="M329" s="1"/>
    </row>
    <row r="330" spans="2:13" x14ac:dyDescent="0.15">
      <c r="B330" s="5">
        <v>55</v>
      </c>
      <c r="C330" s="29" t="s">
        <v>96</v>
      </c>
      <c r="D330" s="26">
        <f t="shared" si="20"/>
        <v>62</v>
      </c>
      <c r="E330" s="6">
        <f t="shared" si="20"/>
        <v>62</v>
      </c>
      <c r="F330" s="6">
        <f t="shared" si="20"/>
        <v>2</v>
      </c>
      <c r="G330" s="6">
        <f t="shared" si="20"/>
        <v>57</v>
      </c>
      <c r="H330" s="6">
        <f t="shared" si="20"/>
        <v>17</v>
      </c>
      <c r="I330" s="6">
        <f t="shared" si="20"/>
        <v>8</v>
      </c>
      <c r="J330" s="23">
        <f t="shared" si="20"/>
        <v>53</v>
      </c>
      <c r="K330" s="13">
        <f t="shared" si="20"/>
        <v>38</v>
      </c>
      <c r="L330" s="95"/>
      <c r="M330" s="1"/>
    </row>
    <row r="331" spans="2:13" x14ac:dyDescent="0.15">
      <c r="B331" s="5">
        <v>56</v>
      </c>
      <c r="C331" s="29" t="s">
        <v>97</v>
      </c>
      <c r="D331" s="26">
        <f t="shared" si="20"/>
        <v>63</v>
      </c>
      <c r="E331" s="6">
        <f t="shared" si="20"/>
        <v>63</v>
      </c>
      <c r="F331" s="6">
        <f t="shared" si="20"/>
        <v>1</v>
      </c>
      <c r="G331" s="6">
        <f t="shared" si="20"/>
        <v>59</v>
      </c>
      <c r="H331" s="6">
        <f t="shared" si="20"/>
        <v>63</v>
      </c>
      <c r="I331" s="6">
        <f t="shared" si="20"/>
        <v>56</v>
      </c>
      <c r="J331" s="23">
        <f t="shared" si="20"/>
        <v>52</v>
      </c>
      <c r="K331" s="13">
        <f t="shared" si="20"/>
        <v>17</v>
      </c>
      <c r="L331" s="95"/>
      <c r="M331" s="1"/>
    </row>
    <row r="332" spans="2:13" x14ac:dyDescent="0.15">
      <c r="B332" s="5">
        <v>57</v>
      </c>
      <c r="C332" s="29" t="s">
        <v>98</v>
      </c>
      <c r="D332" s="26">
        <f t="shared" si="20"/>
        <v>51</v>
      </c>
      <c r="E332" s="6">
        <f t="shared" si="20"/>
        <v>56</v>
      </c>
      <c r="F332" s="6">
        <f t="shared" si="20"/>
        <v>20</v>
      </c>
      <c r="G332" s="6">
        <f t="shared" si="20"/>
        <v>49</v>
      </c>
      <c r="H332" s="6">
        <f t="shared" si="20"/>
        <v>5</v>
      </c>
      <c r="I332" s="6">
        <f t="shared" si="20"/>
        <v>48</v>
      </c>
      <c r="J332" s="23">
        <f t="shared" si="20"/>
        <v>1</v>
      </c>
      <c r="K332" s="13">
        <f t="shared" si="20"/>
        <v>2</v>
      </c>
      <c r="L332" s="95"/>
      <c r="M332" s="1"/>
    </row>
    <row r="333" spans="2:13" x14ac:dyDescent="0.15">
      <c r="B333" s="5">
        <v>58</v>
      </c>
      <c r="C333" s="29" t="s">
        <v>99</v>
      </c>
      <c r="D333" s="26">
        <f t="shared" si="20"/>
        <v>60</v>
      </c>
      <c r="E333" s="6">
        <f t="shared" si="20"/>
        <v>60</v>
      </c>
      <c r="F333" s="6">
        <f t="shared" si="20"/>
        <v>7</v>
      </c>
      <c r="G333" s="6">
        <f t="shared" si="20"/>
        <v>56</v>
      </c>
      <c r="H333" s="6">
        <f t="shared" si="20"/>
        <v>8</v>
      </c>
      <c r="I333" s="6">
        <f t="shared" si="20"/>
        <v>5</v>
      </c>
      <c r="J333" s="23">
        <f t="shared" si="20"/>
        <v>57</v>
      </c>
      <c r="K333" s="13">
        <f t="shared" si="20"/>
        <v>25</v>
      </c>
      <c r="L333" s="95"/>
      <c r="M333" s="1"/>
    </row>
    <row r="334" spans="2:13" x14ac:dyDescent="0.15">
      <c r="B334" s="5">
        <v>59</v>
      </c>
      <c r="C334" s="29" t="s">
        <v>100</v>
      </c>
      <c r="D334" s="26">
        <f t="shared" si="20"/>
        <v>40</v>
      </c>
      <c r="E334" s="6">
        <f t="shared" si="20"/>
        <v>14</v>
      </c>
      <c r="F334" s="6">
        <f t="shared" si="20"/>
        <v>26</v>
      </c>
      <c r="G334" s="6">
        <f t="shared" si="20"/>
        <v>53</v>
      </c>
      <c r="H334" s="6">
        <f t="shared" si="20"/>
        <v>2</v>
      </c>
      <c r="I334" s="6">
        <f t="shared" si="20"/>
        <v>27</v>
      </c>
      <c r="J334" s="23">
        <f t="shared" si="20"/>
        <v>14</v>
      </c>
      <c r="K334" s="13">
        <f t="shared" si="20"/>
        <v>20</v>
      </c>
      <c r="L334" s="95"/>
      <c r="M334" s="1"/>
    </row>
    <row r="335" spans="2:13" x14ac:dyDescent="0.15">
      <c r="B335" s="5">
        <v>60</v>
      </c>
      <c r="C335" s="29" t="s">
        <v>101</v>
      </c>
      <c r="D335" s="26">
        <f t="shared" si="20"/>
        <v>18</v>
      </c>
      <c r="E335" s="6">
        <f t="shared" si="20"/>
        <v>30</v>
      </c>
      <c r="F335" s="6">
        <f t="shared" si="20"/>
        <v>33</v>
      </c>
      <c r="G335" s="6">
        <f t="shared" si="20"/>
        <v>50</v>
      </c>
      <c r="H335" s="6">
        <f t="shared" si="20"/>
        <v>7</v>
      </c>
      <c r="I335" s="6">
        <f t="shared" si="20"/>
        <v>51</v>
      </c>
      <c r="J335" s="23">
        <f t="shared" si="20"/>
        <v>50</v>
      </c>
      <c r="K335" s="13">
        <f t="shared" si="20"/>
        <v>32</v>
      </c>
      <c r="L335" s="95"/>
      <c r="M335" s="1"/>
    </row>
    <row r="336" spans="2:13" x14ac:dyDescent="0.15">
      <c r="B336" s="5">
        <v>61</v>
      </c>
      <c r="C336" s="29" t="s">
        <v>102</v>
      </c>
      <c r="D336" s="26">
        <f t="shared" si="20"/>
        <v>42</v>
      </c>
      <c r="E336" s="6">
        <f t="shared" si="20"/>
        <v>36</v>
      </c>
      <c r="F336" s="6">
        <f t="shared" si="20"/>
        <v>12</v>
      </c>
      <c r="G336" s="6">
        <f t="shared" si="20"/>
        <v>47</v>
      </c>
      <c r="H336" s="6">
        <f t="shared" si="20"/>
        <v>31</v>
      </c>
      <c r="I336" s="6">
        <f t="shared" si="20"/>
        <v>45</v>
      </c>
      <c r="J336" s="23">
        <f t="shared" si="20"/>
        <v>8</v>
      </c>
      <c r="K336" s="13">
        <f t="shared" si="20"/>
        <v>35</v>
      </c>
      <c r="L336" s="95"/>
      <c r="M336" s="1"/>
    </row>
    <row r="337" spans="2:13" x14ac:dyDescent="0.15">
      <c r="B337" s="5">
        <v>62</v>
      </c>
      <c r="C337" s="29" t="s">
        <v>103</v>
      </c>
      <c r="D337" s="26">
        <f t="shared" si="20"/>
        <v>35</v>
      </c>
      <c r="E337" s="6">
        <f t="shared" si="20"/>
        <v>6</v>
      </c>
      <c r="F337" s="6">
        <f t="shared" si="20"/>
        <v>22</v>
      </c>
      <c r="G337" s="6">
        <f t="shared" si="20"/>
        <v>55</v>
      </c>
      <c r="H337" s="6">
        <f t="shared" si="20"/>
        <v>41</v>
      </c>
      <c r="I337" s="6">
        <f t="shared" si="20"/>
        <v>52</v>
      </c>
      <c r="J337" s="23">
        <f t="shared" si="20"/>
        <v>3</v>
      </c>
      <c r="K337" s="13">
        <f t="shared" si="20"/>
        <v>3</v>
      </c>
      <c r="L337" s="95"/>
      <c r="M337" s="1"/>
    </row>
    <row r="338" spans="2:13" ht="12.75" thickBot="1" x14ac:dyDescent="0.2">
      <c r="B338" s="11">
        <v>63</v>
      </c>
      <c r="C338" s="30" t="s">
        <v>104</v>
      </c>
      <c r="D338" s="27">
        <f t="shared" si="20"/>
        <v>44</v>
      </c>
      <c r="E338" s="12">
        <f t="shared" si="20"/>
        <v>18</v>
      </c>
      <c r="F338" s="12">
        <f t="shared" si="20"/>
        <v>14</v>
      </c>
      <c r="G338" s="12">
        <f t="shared" si="20"/>
        <v>35</v>
      </c>
      <c r="H338" s="12">
        <f t="shared" si="20"/>
        <v>11</v>
      </c>
      <c r="I338" s="12">
        <f t="shared" si="20"/>
        <v>38</v>
      </c>
      <c r="J338" s="24">
        <f t="shared" si="20"/>
        <v>7</v>
      </c>
      <c r="K338" s="14">
        <f t="shared" si="20"/>
        <v>49</v>
      </c>
      <c r="L338" s="125"/>
      <c r="M338" s="1"/>
    </row>
    <row r="339" spans="2:13" ht="12.75" thickTop="1" x14ac:dyDescent="0.15">
      <c r="B339" s="9"/>
      <c r="C339" s="31" t="s">
        <v>105</v>
      </c>
      <c r="D339" s="126"/>
      <c r="E339" s="127"/>
      <c r="F339" s="127"/>
      <c r="G339" s="127"/>
      <c r="H339" s="127"/>
      <c r="I339" s="127"/>
      <c r="J339" s="128"/>
      <c r="K339" s="129"/>
      <c r="L339" s="130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O339"/>
  <sheetViews>
    <sheetView zoomScaleNormal="100" workbookViewId="0">
      <selection activeCell="U13" sqref="U13"/>
    </sheetView>
  </sheetViews>
  <sheetFormatPr defaultRowHeight="12" x14ac:dyDescent="0.15"/>
  <cols>
    <col min="1" max="1" width="1.625" style="1" customWidth="1"/>
    <col min="2" max="2" width="3.25" style="3" customWidth="1"/>
    <col min="3" max="3" width="9.25" style="1" customWidth="1"/>
    <col min="4" max="4" width="11.5" style="1" customWidth="1"/>
    <col min="5" max="9" width="10.125" style="1" customWidth="1"/>
    <col min="10" max="10" width="9.125" style="22" customWidth="1"/>
    <col min="11" max="11" width="10.125" style="1" customWidth="1"/>
    <col min="12" max="12" width="11.5" style="1" customWidth="1"/>
    <col min="13" max="13" width="8.375" style="2" customWidth="1"/>
    <col min="14" max="14" width="1.625" style="1" customWidth="1"/>
    <col min="15" max="16384" width="9" style="1"/>
  </cols>
  <sheetData>
    <row r="1" spans="2:13" s="131" customFormat="1" ht="13.5" x14ac:dyDescent="0.15">
      <c r="B1" s="132" t="s">
        <v>122</v>
      </c>
      <c r="D1" s="131" t="s">
        <v>120</v>
      </c>
      <c r="M1" s="133"/>
    </row>
    <row r="2" spans="2:13" x14ac:dyDescent="0.15">
      <c r="L2" s="1" t="s">
        <v>0</v>
      </c>
    </row>
    <row r="3" spans="2:13" s="4" customFormat="1" ht="24" x14ac:dyDescent="0.15">
      <c r="B3" s="214" t="s">
        <v>113</v>
      </c>
      <c r="C3" s="215"/>
      <c r="D3" s="40" t="s">
        <v>1</v>
      </c>
      <c r="E3" s="41" t="s">
        <v>2</v>
      </c>
      <c r="F3" s="42" t="s">
        <v>3</v>
      </c>
      <c r="G3" s="42" t="s">
        <v>106</v>
      </c>
      <c r="H3" s="42" t="s">
        <v>107</v>
      </c>
      <c r="I3" s="42" t="s">
        <v>108</v>
      </c>
      <c r="J3" s="46" t="s">
        <v>110</v>
      </c>
      <c r="K3" s="43" t="s">
        <v>111</v>
      </c>
      <c r="L3" s="44" t="s">
        <v>109</v>
      </c>
      <c r="M3" s="45" t="s">
        <v>112</v>
      </c>
    </row>
    <row r="4" spans="2:13" x14ac:dyDescent="0.15">
      <c r="B4" s="47" t="s">
        <v>4</v>
      </c>
      <c r="C4" s="48" t="s">
        <v>5</v>
      </c>
      <c r="D4" s="49">
        <v>219191295</v>
      </c>
      <c r="E4" s="50">
        <v>10709323</v>
      </c>
      <c r="F4" s="50">
        <v>7766781</v>
      </c>
      <c r="G4" s="50">
        <v>71131634</v>
      </c>
      <c r="H4" s="50">
        <v>15494006</v>
      </c>
      <c r="I4" s="50">
        <v>50288912</v>
      </c>
      <c r="J4" s="51">
        <v>20143012</v>
      </c>
      <c r="K4" s="52">
        <f>+L4-SUM(D4:I4)</f>
        <v>74259047</v>
      </c>
      <c r="L4" s="53">
        <v>448840998</v>
      </c>
      <c r="M4" s="54">
        <v>1253582</v>
      </c>
    </row>
    <row r="5" spans="2:13" x14ac:dyDescent="0.15">
      <c r="B5" s="5" t="s">
        <v>6</v>
      </c>
      <c r="C5" s="29" t="s">
        <v>7</v>
      </c>
      <c r="D5" s="26">
        <v>54912565</v>
      </c>
      <c r="E5" s="6">
        <v>2941543</v>
      </c>
      <c r="F5" s="6">
        <v>2363622</v>
      </c>
      <c r="G5" s="6">
        <v>16677501</v>
      </c>
      <c r="H5" s="6">
        <v>5003298</v>
      </c>
      <c r="I5" s="6">
        <v>11224500</v>
      </c>
      <c r="J5" s="23">
        <v>3912400</v>
      </c>
      <c r="K5" s="13">
        <f t="shared" ref="K5:K67" si="0">+L5-SUM(D5:I5)</f>
        <v>14487855</v>
      </c>
      <c r="L5" s="19">
        <v>107610884</v>
      </c>
      <c r="M5" s="16">
        <v>348595</v>
      </c>
    </row>
    <row r="6" spans="2:13" x14ac:dyDescent="0.15">
      <c r="B6" s="5" t="s">
        <v>8</v>
      </c>
      <c r="C6" s="29" t="s">
        <v>9</v>
      </c>
      <c r="D6" s="26">
        <v>29732522</v>
      </c>
      <c r="E6" s="6">
        <v>1855447</v>
      </c>
      <c r="F6" s="6">
        <v>6019513</v>
      </c>
      <c r="G6" s="6">
        <v>8240728</v>
      </c>
      <c r="H6" s="6">
        <v>3483256</v>
      </c>
      <c r="I6" s="6">
        <v>3398000</v>
      </c>
      <c r="J6" s="23">
        <v>2000000</v>
      </c>
      <c r="K6" s="13">
        <f t="shared" si="0"/>
        <v>11110176</v>
      </c>
      <c r="L6" s="19">
        <v>63839642</v>
      </c>
      <c r="M6" s="16">
        <v>202154</v>
      </c>
    </row>
    <row r="7" spans="2:13" x14ac:dyDescent="0.15">
      <c r="B7" s="5" t="s">
        <v>10</v>
      </c>
      <c r="C7" s="29" t="s">
        <v>11</v>
      </c>
      <c r="D7" s="26">
        <v>89085479</v>
      </c>
      <c r="E7" s="6">
        <v>4431779</v>
      </c>
      <c r="F7" s="6">
        <v>6226844</v>
      </c>
      <c r="G7" s="6">
        <v>35384188</v>
      </c>
      <c r="H7" s="6">
        <v>8848191</v>
      </c>
      <c r="I7" s="6">
        <v>40461425</v>
      </c>
      <c r="J7" s="23">
        <v>7336825</v>
      </c>
      <c r="K7" s="13">
        <f t="shared" si="0"/>
        <v>34801924</v>
      </c>
      <c r="L7" s="19">
        <v>219239830</v>
      </c>
      <c r="M7" s="16">
        <v>583989</v>
      </c>
    </row>
    <row r="8" spans="2:13" x14ac:dyDescent="0.15">
      <c r="B8" s="5" t="s">
        <v>12</v>
      </c>
      <c r="C8" s="29" t="s">
        <v>13</v>
      </c>
      <c r="D8" s="26">
        <v>10326074</v>
      </c>
      <c r="E8" s="6">
        <v>739815</v>
      </c>
      <c r="F8" s="6">
        <v>4442027</v>
      </c>
      <c r="G8" s="6">
        <v>3773027</v>
      </c>
      <c r="H8" s="6">
        <v>1415446</v>
      </c>
      <c r="I8" s="6">
        <v>2857273</v>
      </c>
      <c r="J8" s="23">
        <v>1584473</v>
      </c>
      <c r="K8" s="13">
        <f t="shared" si="0"/>
        <v>3704474</v>
      </c>
      <c r="L8" s="19">
        <v>27258136</v>
      </c>
      <c r="M8" s="16">
        <v>85243</v>
      </c>
    </row>
    <row r="9" spans="2:13" x14ac:dyDescent="0.15">
      <c r="B9" s="5" t="s">
        <v>14</v>
      </c>
      <c r="C9" s="29" t="s">
        <v>15</v>
      </c>
      <c r="D9" s="26">
        <v>8582976</v>
      </c>
      <c r="E9" s="6">
        <v>596273</v>
      </c>
      <c r="F9" s="6">
        <v>7972761</v>
      </c>
      <c r="G9" s="6">
        <v>3473874</v>
      </c>
      <c r="H9" s="6">
        <v>1851484</v>
      </c>
      <c r="I9" s="6">
        <v>2800276</v>
      </c>
      <c r="J9" s="23">
        <v>1474276</v>
      </c>
      <c r="K9" s="13">
        <f t="shared" si="0"/>
        <v>4046557</v>
      </c>
      <c r="L9" s="19">
        <v>29324201</v>
      </c>
      <c r="M9" s="16">
        <v>66942</v>
      </c>
    </row>
    <row r="10" spans="2:13" x14ac:dyDescent="0.15">
      <c r="B10" s="5" t="s">
        <v>16</v>
      </c>
      <c r="C10" s="29" t="s">
        <v>17</v>
      </c>
      <c r="D10" s="26">
        <v>50992399</v>
      </c>
      <c r="E10" s="6">
        <v>2648855</v>
      </c>
      <c r="F10" s="6">
        <v>2240734</v>
      </c>
      <c r="G10" s="6">
        <v>13887555</v>
      </c>
      <c r="H10" s="6">
        <v>5136551</v>
      </c>
      <c r="I10" s="6">
        <v>5399700</v>
      </c>
      <c r="J10" s="23">
        <v>3800000</v>
      </c>
      <c r="K10" s="13">
        <f t="shared" si="0"/>
        <v>11203906</v>
      </c>
      <c r="L10" s="19">
        <v>91509700</v>
      </c>
      <c r="M10" s="16">
        <v>342925</v>
      </c>
    </row>
    <row r="11" spans="2:13" x14ac:dyDescent="0.15">
      <c r="B11" s="5" t="s">
        <v>18</v>
      </c>
      <c r="C11" s="29" t="s">
        <v>19</v>
      </c>
      <c r="D11" s="26">
        <v>11668462</v>
      </c>
      <c r="E11" s="6">
        <v>664068</v>
      </c>
      <c r="F11" s="6">
        <v>3427699</v>
      </c>
      <c r="G11" s="6">
        <v>3395002</v>
      </c>
      <c r="H11" s="6">
        <v>1281712</v>
      </c>
      <c r="I11" s="6">
        <v>3529058</v>
      </c>
      <c r="J11" s="23">
        <v>1673958</v>
      </c>
      <c r="K11" s="13">
        <f t="shared" si="0"/>
        <v>4463244</v>
      </c>
      <c r="L11" s="19">
        <v>28429245</v>
      </c>
      <c r="M11" s="16">
        <v>81266</v>
      </c>
    </row>
    <row r="12" spans="2:13" x14ac:dyDescent="0.15">
      <c r="B12" s="5" t="s">
        <v>20</v>
      </c>
      <c r="C12" s="29" t="s">
        <v>21</v>
      </c>
      <c r="D12" s="26">
        <v>15382172</v>
      </c>
      <c r="E12" s="6">
        <v>988173</v>
      </c>
      <c r="F12" s="6">
        <v>6687203</v>
      </c>
      <c r="G12" s="6">
        <v>4556435</v>
      </c>
      <c r="H12" s="6">
        <v>2068998</v>
      </c>
      <c r="I12" s="6">
        <v>4118261</v>
      </c>
      <c r="J12" s="23">
        <v>2184661</v>
      </c>
      <c r="K12" s="13">
        <f t="shared" si="0"/>
        <v>7754733</v>
      </c>
      <c r="L12" s="19">
        <v>41555975</v>
      </c>
      <c r="M12" s="16">
        <v>115812</v>
      </c>
    </row>
    <row r="13" spans="2:13" x14ac:dyDescent="0.15">
      <c r="B13" s="5" t="s">
        <v>22</v>
      </c>
      <c r="C13" s="29" t="s">
        <v>23</v>
      </c>
      <c r="D13" s="26">
        <v>11072897</v>
      </c>
      <c r="E13" s="6">
        <v>723598</v>
      </c>
      <c r="F13" s="6">
        <v>4488441</v>
      </c>
      <c r="G13" s="6">
        <v>4141377</v>
      </c>
      <c r="H13" s="6">
        <v>1693261</v>
      </c>
      <c r="I13" s="6">
        <v>3511990</v>
      </c>
      <c r="J13" s="23">
        <v>1590790</v>
      </c>
      <c r="K13" s="13">
        <f t="shared" si="0"/>
        <v>4255514</v>
      </c>
      <c r="L13" s="19">
        <v>29887078</v>
      </c>
      <c r="M13" s="16">
        <v>79883</v>
      </c>
    </row>
    <row r="14" spans="2:13" x14ac:dyDescent="0.15">
      <c r="B14" s="5" t="s">
        <v>24</v>
      </c>
      <c r="C14" s="29" t="s">
        <v>25</v>
      </c>
      <c r="D14" s="26">
        <v>12308473</v>
      </c>
      <c r="E14" s="6">
        <v>779094</v>
      </c>
      <c r="F14" s="6">
        <v>2203456</v>
      </c>
      <c r="G14" s="6">
        <v>4691337</v>
      </c>
      <c r="H14" s="6">
        <v>1745880</v>
      </c>
      <c r="I14" s="6">
        <v>2638894</v>
      </c>
      <c r="J14" s="23">
        <v>1532294</v>
      </c>
      <c r="K14" s="13">
        <f t="shared" si="0"/>
        <v>5418829</v>
      </c>
      <c r="L14" s="19">
        <v>29785963</v>
      </c>
      <c r="M14" s="16">
        <v>89349</v>
      </c>
    </row>
    <row r="15" spans="2:13" x14ac:dyDescent="0.15">
      <c r="B15" s="5" t="s">
        <v>26</v>
      </c>
      <c r="C15" s="29" t="s">
        <v>27</v>
      </c>
      <c r="D15" s="26">
        <v>27656854</v>
      </c>
      <c r="E15" s="6">
        <v>1707907</v>
      </c>
      <c r="F15" s="6">
        <v>8300091</v>
      </c>
      <c r="G15" s="6">
        <v>10660426</v>
      </c>
      <c r="H15" s="6">
        <v>3738416</v>
      </c>
      <c r="I15" s="6">
        <v>8017360</v>
      </c>
      <c r="J15" s="23">
        <v>3978660</v>
      </c>
      <c r="K15" s="13">
        <f t="shared" si="0"/>
        <v>8020279</v>
      </c>
      <c r="L15" s="19">
        <v>68101333</v>
      </c>
      <c r="M15" s="16">
        <v>238963</v>
      </c>
    </row>
    <row r="16" spans="2:13" x14ac:dyDescent="0.15">
      <c r="B16" s="5" t="s">
        <v>28</v>
      </c>
      <c r="C16" s="29" t="s">
        <v>29</v>
      </c>
      <c r="D16" s="26">
        <v>21571824</v>
      </c>
      <c r="E16" s="6">
        <v>1359323</v>
      </c>
      <c r="F16" s="6">
        <v>1889050</v>
      </c>
      <c r="G16" s="6">
        <v>5623066</v>
      </c>
      <c r="H16" s="6">
        <v>2272965</v>
      </c>
      <c r="I16" s="6">
        <v>2712140</v>
      </c>
      <c r="J16" s="23">
        <v>2326540</v>
      </c>
      <c r="K16" s="13">
        <f t="shared" si="0"/>
        <v>10657608</v>
      </c>
      <c r="L16" s="19">
        <v>46085976</v>
      </c>
      <c r="M16" s="16">
        <v>154772</v>
      </c>
    </row>
    <row r="17" spans="2:13" x14ac:dyDescent="0.15">
      <c r="B17" s="5" t="s">
        <v>30</v>
      </c>
      <c r="C17" s="29" t="s">
        <v>31</v>
      </c>
      <c r="D17" s="26">
        <v>7581586</v>
      </c>
      <c r="E17" s="6">
        <v>489087</v>
      </c>
      <c r="F17" s="6">
        <v>2144330</v>
      </c>
      <c r="G17" s="6">
        <v>2201523</v>
      </c>
      <c r="H17" s="6">
        <v>956293</v>
      </c>
      <c r="I17" s="6">
        <v>4195963</v>
      </c>
      <c r="J17" s="23">
        <v>1005363</v>
      </c>
      <c r="K17" s="13">
        <f t="shared" si="0"/>
        <v>3706763</v>
      </c>
      <c r="L17" s="19">
        <v>21275545</v>
      </c>
      <c r="M17" s="16">
        <v>56141</v>
      </c>
    </row>
    <row r="18" spans="2:13" x14ac:dyDescent="0.15">
      <c r="B18" s="69" t="s">
        <v>32</v>
      </c>
      <c r="C18" s="70" t="s">
        <v>33</v>
      </c>
      <c r="D18" s="71">
        <v>14511689</v>
      </c>
      <c r="E18" s="72">
        <v>877947</v>
      </c>
      <c r="F18" s="72">
        <v>5919086</v>
      </c>
      <c r="G18" s="72">
        <v>3690790</v>
      </c>
      <c r="H18" s="72">
        <v>1783976</v>
      </c>
      <c r="I18" s="72">
        <v>8034033</v>
      </c>
      <c r="J18" s="73">
        <v>2276233</v>
      </c>
      <c r="K18" s="74">
        <f t="shared" si="0"/>
        <v>4564548</v>
      </c>
      <c r="L18" s="75">
        <v>39382069</v>
      </c>
      <c r="M18" s="76">
        <v>119746</v>
      </c>
    </row>
    <row r="19" spans="2:13" x14ac:dyDescent="0.15">
      <c r="B19" s="5" t="s">
        <v>34</v>
      </c>
      <c r="C19" s="29" t="s">
        <v>35</v>
      </c>
      <c r="D19" s="26">
        <v>18801681</v>
      </c>
      <c r="E19" s="6">
        <v>1240126</v>
      </c>
      <c r="F19" s="6">
        <v>7780140</v>
      </c>
      <c r="G19" s="6">
        <v>6140772</v>
      </c>
      <c r="H19" s="6">
        <v>2713435</v>
      </c>
      <c r="I19" s="6">
        <v>5551300</v>
      </c>
      <c r="J19" s="23">
        <v>2000000</v>
      </c>
      <c r="K19" s="13">
        <f t="shared" si="0"/>
        <v>9590622</v>
      </c>
      <c r="L19" s="19">
        <v>51818076</v>
      </c>
      <c r="M19" s="16">
        <v>145999</v>
      </c>
    </row>
    <row r="20" spans="2:13" x14ac:dyDescent="0.15">
      <c r="B20" s="69" t="s">
        <v>36</v>
      </c>
      <c r="C20" s="70" t="s">
        <v>37</v>
      </c>
      <c r="D20" s="71">
        <v>30058392</v>
      </c>
      <c r="E20" s="72">
        <v>1712206</v>
      </c>
      <c r="F20" s="72">
        <v>3390285</v>
      </c>
      <c r="G20" s="72">
        <v>8210116</v>
      </c>
      <c r="H20" s="72">
        <v>3191493</v>
      </c>
      <c r="I20" s="72">
        <v>6235500</v>
      </c>
      <c r="J20" s="73">
        <v>3260500</v>
      </c>
      <c r="K20" s="74">
        <f t="shared" si="0"/>
        <v>6167076</v>
      </c>
      <c r="L20" s="75">
        <v>58965068</v>
      </c>
      <c r="M20" s="76">
        <v>228155</v>
      </c>
    </row>
    <row r="21" spans="2:13" x14ac:dyDescent="0.15">
      <c r="B21" s="5" t="s">
        <v>38</v>
      </c>
      <c r="C21" s="29" t="s">
        <v>39</v>
      </c>
      <c r="D21" s="26">
        <v>34741478</v>
      </c>
      <c r="E21" s="6">
        <v>1821716</v>
      </c>
      <c r="F21" s="6">
        <v>3504123</v>
      </c>
      <c r="G21" s="6">
        <v>11130971</v>
      </c>
      <c r="H21" s="6">
        <v>3624480</v>
      </c>
      <c r="I21" s="6">
        <v>5948500</v>
      </c>
      <c r="J21" s="23">
        <v>3749300</v>
      </c>
      <c r="K21" s="13">
        <f t="shared" si="0"/>
        <v>10475681</v>
      </c>
      <c r="L21" s="19">
        <v>71246949</v>
      </c>
      <c r="M21" s="16">
        <v>244289</v>
      </c>
    </row>
    <row r="22" spans="2:13" x14ac:dyDescent="0.15">
      <c r="B22" s="5" t="s">
        <v>40</v>
      </c>
      <c r="C22" s="29" t="s">
        <v>41</v>
      </c>
      <c r="D22" s="26">
        <v>45894632</v>
      </c>
      <c r="E22" s="6">
        <v>2536893</v>
      </c>
      <c r="F22" s="6">
        <v>3846381</v>
      </c>
      <c r="G22" s="6">
        <v>14243081</v>
      </c>
      <c r="H22" s="6">
        <v>4967280</v>
      </c>
      <c r="I22" s="6">
        <v>8441400</v>
      </c>
      <c r="J22" s="23">
        <v>4245200</v>
      </c>
      <c r="K22" s="13">
        <f t="shared" si="0"/>
        <v>14398784</v>
      </c>
      <c r="L22" s="19">
        <v>94328451</v>
      </c>
      <c r="M22" s="16">
        <v>331565</v>
      </c>
    </row>
    <row r="23" spans="2:13" x14ac:dyDescent="0.15">
      <c r="B23" s="5" t="s">
        <v>42</v>
      </c>
      <c r="C23" s="29" t="s">
        <v>43</v>
      </c>
      <c r="D23" s="26">
        <v>11062844</v>
      </c>
      <c r="E23" s="6">
        <v>574930</v>
      </c>
      <c r="F23" s="6">
        <v>1717065</v>
      </c>
      <c r="G23" s="6">
        <v>3952059</v>
      </c>
      <c r="H23" s="6">
        <v>973988</v>
      </c>
      <c r="I23" s="6">
        <v>1720500</v>
      </c>
      <c r="J23" s="23">
        <v>1346400</v>
      </c>
      <c r="K23" s="13">
        <f t="shared" si="0"/>
        <v>3995765</v>
      </c>
      <c r="L23" s="19">
        <v>23997151</v>
      </c>
      <c r="M23" s="16">
        <v>72249</v>
      </c>
    </row>
    <row r="24" spans="2:13" x14ac:dyDescent="0.15">
      <c r="B24" s="5" t="s">
        <v>44</v>
      </c>
      <c r="C24" s="29" t="s">
        <v>45</v>
      </c>
      <c r="D24" s="26">
        <v>26993521</v>
      </c>
      <c r="E24" s="6">
        <v>1189983</v>
      </c>
      <c r="F24" s="6">
        <v>45101</v>
      </c>
      <c r="G24" s="6">
        <v>7556665</v>
      </c>
      <c r="H24" s="6">
        <v>2261742</v>
      </c>
      <c r="I24" s="6">
        <v>2989800</v>
      </c>
      <c r="J24" s="23">
        <v>0</v>
      </c>
      <c r="K24" s="13">
        <f t="shared" si="0"/>
        <v>10881130</v>
      </c>
      <c r="L24" s="19">
        <v>51917942</v>
      </c>
      <c r="M24" s="16">
        <v>130338</v>
      </c>
    </row>
    <row r="25" spans="2:13" x14ac:dyDescent="0.15">
      <c r="B25" s="5" t="s">
        <v>46</v>
      </c>
      <c r="C25" s="29" t="s">
        <v>47</v>
      </c>
      <c r="D25" s="26">
        <v>21063752</v>
      </c>
      <c r="E25" s="6">
        <v>1179491</v>
      </c>
      <c r="F25" s="6">
        <v>1723460</v>
      </c>
      <c r="G25" s="6">
        <v>5861230</v>
      </c>
      <c r="H25" s="6">
        <v>1985882</v>
      </c>
      <c r="I25" s="6">
        <v>3756499</v>
      </c>
      <c r="J25" s="23">
        <v>2075299</v>
      </c>
      <c r="K25" s="13">
        <f t="shared" si="0"/>
        <v>5196325</v>
      </c>
      <c r="L25" s="19">
        <v>40766639</v>
      </c>
      <c r="M25" s="16">
        <v>150216</v>
      </c>
    </row>
    <row r="26" spans="2:13" x14ac:dyDescent="0.15">
      <c r="B26" s="5" t="s">
        <v>48</v>
      </c>
      <c r="C26" s="29" t="s">
        <v>49</v>
      </c>
      <c r="D26" s="26">
        <v>20532649</v>
      </c>
      <c r="E26" s="6">
        <v>1004928</v>
      </c>
      <c r="F26" s="6">
        <v>584041</v>
      </c>
      <c r="G26" s="6">
        <v>5229212</v>
      </c>
      <c r="H26" s="6">
        <v>2083348</v>
      </c>
      <c r="I26" s="6">
        <v>1770552</v>
      </c>
      <c r="J26" s="23">
        <v>1108052</v>
      </c>
      <c r="K26" s="13">
        <f t="shared" si="0"/>
        <v>5761775</v>
      </c>
      <c r="L26" s="19">
        <v>36966505</v>
      </c>
      <c r="M26" s="16">
        <v>132449</v>
      </c>
    </row>
    <row r="27" spans="2:13" x14ac:dyDescent="0.15">
      <c r="B27" s="5" t="s">
        <v>50</v>
      </c>
      <c r="C27" s="29" t="s">
        <v>51</v>
      </c>
      <c r="D27" s="26">
        <v>10470441</v>
      </c>
      <c r="E27" s="6">
        <v>477579</v>
      </c>
      <c r="F27" s="6">
        <v>1846578</v>
      </c>
      <c r="G27" s="6">
        <v>2870207</v>
      </c>
      <c r="H27" s="6">
        <v>1233926</v>
      </c>
      <c r="I27" s="6">
        <v>2923300</v>
      </c>
      <c r="J27" s="23">
        <v>1100000</v>
      </c>
      <c r="K27" s="13">
        <f t="shared" si="0"/>
        <v>3449287</v>
      </c>
      <c r="L27" s="19">
        <v>23271318</v>
      </c>
      <c r="M27" s="16">
        <v>72961</v>
      </c>
    </row>
    <row r="28" spans="2:13" x14ac:dyDescent="0.15">
      <c r="B28" s="5" t="s">
        <v>52</v>
      </c>
      <c r="C28" s="29" t="s">
        <v>53</v>
      </c>
      <c r="D28" s="26">
        <v>13860439</v>
      </c>
      <c r="E28" s="6">
        <v>618846</v>
      </c>
      <c r="F28" s="6">
        <v>194989</v>
      </c>
      <c r="G28" s="6">
        <v>2682724</v>
      </c>
      <c r="H28" s="6">
        <v>1138719</v>
      </c>
      <c r="I28" s="6">
        <v>1322777</v>
      </c>
      <c r="J28" s="23">
        <v>168877</v>
      </c>
      <c r="K28" s="13">
        <f t="shared" si="0"/>
        <v>3717321</v>
      </c>
      <c r="L28" s="19">
        <v>23535815</v>
      </c>
      <c r="M28" s="16">
        <v>79361</v>
      </c>
    </row>
    <row r="29" spans="2:13" x14ac:dyDescent="0.15">
      <c r="B29" s="5" t="s">
        <v>54</v>
      </c>
      <c r="C29" s="29" t="s">
        <v>55</v>
      </c>
      <c r="D29" s="134">
        <v>23120205</v>
      </c>
      <c r="E29" s="135">
        <v>1230500</v>
      </c>
      <c r="F29" s="135">
        <v>2539020</v>
      </c>
      <c r="G29" s="135">
        <v>8964825</v>
      </c>
      <c r="H29" s="135">
        <v>2750890</v>
      </c>
      <c r="I29" s="135">
        <v>5887900</v>
      </c>
      <c r="J29" s="136">
        <v>2360900</v>
      </c>
      <c r="K29" s="137">
        <f t="shared" si="0"/>
        <v>9826589</v>
      </c>
      <c r="L29" s="143">
        <v>54319929</v>
      </c>
      <c r="M29" s="144">
        <v>162527</v>
      </c>
    </row>
    <row r="30" spans="2:13" x14ac:dyDescent="0.15">
      <c r="B30" s="69" t="s">
        <v>56</v>
      </c>
      <c r="C30" s="70" t="s">
        <v>57</v>
      </c>
      <c r="D30" s="71">
        <v>10022615</v>
      </c>
      <c r="E30" s="72">
        <v>606741</v>
      </c>
      <c r="F30" s="72">
        <v>1907222</v>
      </c>
      <c r="G30" s="72">
        <v>3183840</v>
      </c>
      <c r="H30" s="72">
        <v>1122324</v>
      </c>
      <c r="I30" s="72">
        <v>2553592</v>
      </c>
      <c r="J30" s="73">
        <v>1286592</v>
      </c>
      <c r="K30" s="74">
        <f t="shared" si="0"/>
        <v>2100319</v>
      </c>
      <c r="L30" s="75">
        <v>21496653</v>
      </c>
      <c r="M30" s="76">
        <v>75266</v>
      </c>
    </row>
    <row r="31" spans="2:13" x14ac:dyDescent="0.15">
      <c r="B31" s="5" t="s">
        <v>58</v>
      </c>
      <c r="C31" s="29" t="s">
        <v>59</v>
      </c>
      <c r="D31" s="26">
        <v>21559813</v>
      </c>
      <c r="E31" s="6">
        <v>1223591</v>
      </c>
      <c r="F31" s="6">
        <v>5938639</v>
      </c>
      <c r="G31" s="6">
        <v>5650592</v>
      </c>
      <c r="H31" s="6">
        <v>2601176</v>
      </c>
      <c r="I31" s="6">
        <v>5349158</v>
      </c>
      <c r="J31" s="23">
        <v>2816233</v>
      </c>
      <c r="K31" s="13">
        <f t="shared" si="0"/>
        <v>5000737</v>
      </c>
      <c r="L31" s="19">
        <v>47323706</v>
      </c>
      <c r="M31" s="16">
        <v>155158</v>
      </c>
    </row>
    <row r="32" spans="2:13" x14ac:dyDescent="0.15">
      <c r="B32" s="61" t="s">
        <v>60</v>
      </c>
      <c r="C32" s="62" t="s">
        <v>61</v>
      </c>
      <c r="D32" s="63">
        <v>8571212</v>
      </c>
      <c r="E32" s="64">
        <v>499696</v>
      </c>
      <c r="F32" s="64">
        <v>2110102</v>
      </c>
      <c r="G32" s="64">
        <v>3428680</v>
      </c>
      <c r="H32" s="64">
        <v>1010940</v>
      </c>
      <c r="I32" s="64">
        <v>3587700</v>
      </c>
      <c r="J32" s="65">
        <v>1224500</v>
      </c>
      <c r="K32" s="66">
        <f t="shared" si="0"/>
        <v>3254313</v>
      </c>
      <c r="L32" s="67">
        <v>22462643</v>
      </c>
      <c r="M32" s="68">
        <v>68933</v>
      </c>
    </row>
    <row r="33" spans="2:13" x14ac:dyDescent="0.15">
      <c r="B33" s="5" t="s">
        <v>62</v>
      </c>
      <c r="C33" s="29" t="s">
        <v>63</v>
      </c>
      <c r="D33" s="26">
        <v>15273144</v>
      </c>
      <c r="E33" s="6">
        <v>812108</v>
      </c>
      <c r="F33" s="6">
        <v>431726</v>
      </c>
      <c r="G33" s="6">
        <v>4893083</v>
      </c>
      <c r="H33" s="6">
        <v>1292756</v>
      </c>
      <c r="I33" s="6">
        <v>2474000</v>
      </c>
      <c r="J33" s="23">
        <v>718300</v>
      </c>
      <c r="K33" s="13">
        <f t="shared" si="0"/>
        <v>5339319</v>
      </c>
      <c r="L33" s="19">
        <v>30516136</v>
      </c>
      <c r="M33" s="16">
        <v>84904</v>
      </c>
    </row>
    <row r="34" spans="2:13" x14ac:dyDescent="0.15">
      <c r="B34" s="5" t="s">
        <v>64</v>
      </c>
      <c r="C34" s="29" t="s">
        <v>65</v>
      </c>
      <c r="D34" s="26">
        <v>14027094</v>
      </c>
      <c r="E34" s="6">
        <v>693005</v>
      </c>
      <c r="F34" s="6">
        <v>3652668</v>
      </c>
      <c r="G34" s="6">
        <v>5489718</v>
      </c>
      <c r="H34" s="6">
        <v>1997752</v>
      </c>
      <c r="I34" s="6">
        <v>2279400</v>
      </c>
      <c r="J34" s="23">
        <v>1200000</v>
      </c>
      <c r="K34" s="13">
        <f t="shared" si="0"/>
        <v>4004206</v>
      </c>
      <c r="L34" s="19">
        <v>32143843</v>
      </c>
      <c r="M34" s="16">
        <v>108469</v>
      </c>
    </row>
    <row r="35" spans="2:13" x14ac:dyDescent="0.15">
      <c r="B35" s="5" t="s">
        <v>66</v>
      </c>
      <c r="C35" s="29" t="s">
        <v>67</v>
      </c>
      <c r="D35" s="26">
        <v>20114154</v>
      </c>
      <c r="E35" s="6">
        <v>1070713</v>
      </c>
      <c r="F35" s="6">
        <v>1845413</v>
      </c>
      <c r="G35" s="6">
        <v>7536370</v>
      </c>
      <c r="H35" s="6">
        <v>2003223</v>
      </c>
      <c r="I35" s="6">
        <v>5051725</v>
      </c>
      <c r="J35" s="23">
        <v>2089525</v>
      </c>
      <c r="K35" s="13">
        <f t="shared" si="0"/>
        <v>8329678</v>
      </c>
      <c r="L35" s="19">
        <v>45951276</v>
      </c>
      <c r="M35" s="16">
        <v>135610</v>
      </c>
    </row>
    <row r="36" spans="2:13" x14ac:dyDescent="0.15">
      <c r="B36" s="77" t="s">
        <v>68</v>
      </c>
      <c r="C36" s="78" t="s">
        <v>69</v>
      </c>
      <c r="D36" s="79">
        <v>8019205</v>
      </c>
      <c r="E36" s="80">
        <v>449845</v>
      </c>
      <c r="F36" s="80">
        <v>2256163</v>
      </c>
      <c r="G36" s="80">
        <v>2362864</v>
      </c>
      <c r="H36" s="80">
        <v>915976</v>
      </c>
      <c r="I36" s="80">
        <v>1963889</v>
      </c>
      <c r="J36" s="81">
        <v>1211489</v>
      </c>
      <c r="K36" s="82">
        <f t="shared" si="0"/>
        <v>2426459</v>
      </c>
      <c r="L36" s="83">
        <v>18394401</v>
      </c>
      <c r="M36" s="84">
        <v>63077</v>
      </c>
    </row>
    <row r="37" spans="2:13" x14ac:dyDescent="0.15">
      <c r="B37" s="5" t="s">
        <v>70</v>
      </c>
      <c r="C37" s="29" t="s">
        <v>71</v>
      </c>
      <c r="D37" s="26">
        <v>13074870</v>
      </c>
      <c r="E37" s="6">
        <v>757117</v>
      </c>
      <c r="F37" s="6">
        <v>2514959</v>
      </c>
      <c r="G37" s="6">
        <v>4735512</v>
      </c>
      <c r="H37" s="6">
        <v>1547303</v>
      </c>
      <c r="I37" s="6">
        <v>3563854</v>
      </c>
      <c r="J37" s="23">
        <v>1711254</v>
      </c>
      <c r="K37" s="13">
        <f t="shared" si="0"/>
        <v>5044236</v>
      </c>
      <c r="L37" s="19">
        <v>31237851</v>
      </c>
      <c r="M37" s="16">
        <v>101098</v>
      </c>
    </row>
    <row r="38" spans="2:13" x14ac:dyDescent="0.15">
      <c r="B38" s="5" t="s">
        <v>72</v>
      </c>
      <c r="C38" s="29" t="s">
        <v>73</v>
      </c>
      <c r="D38" s="26">
        <v>6432997</v>
      </c>
      <c r="E38" s="6">
        <v>416471</v>
      </c>
      <c r="F38" s="6">
        <v>2244584</v>
      </c>
      <c r="G38" s="6">
        <v>2390170</v>
      </c>
      <c r="H38" s="6">
        <v>861890</v>
      </c>
      <c r="I38" s="6">
        <v>1620600</v>
      </c>
      <c r="J38" s="23">
        <v>983100</v>
      </c>
      <c r="K38" s="13">
        <f t="shared" si="0"/>
        <v>2754265</v>
      </c>
      <c r="L38" s="19">
        <v>16720977</v>
      </c>
      <c r="M38" s="16">
        <v>53629</v>
      </c>
    </row>
    <row r="39" spans="2:13" x14ac:dyDescent="0.15">
      <c r="B39" s="77" t="s">
        <v>74</v>
      </c>
      <c r="C39" s="78" t="s">
        <v>75</v>
      </c>
      <c r="D39" s="79">
        <v>9661479</v>
      </c>
      <c r="E39" s="80">
        <v>556545</v>
      </c>
      <c r="F39" s="80">
        <v>1573083</v>
      </c>
      <c r="G39" s="80">
        <v>3175177</v>
      </c>
      <c r="H39" s="80">
        <v>1022121</v>
      </c>
      <c r="I39" s="80">
        <v>2921350</v>
      </c>
      <c r="J39" s="81">
        <v>1159150</v>
      </c>
      <c r="K39" s="82">
        <f t="shared" si="0"/>
        <v>2736871</v>
      </c>
      <c r="L39" s="83">
        <v>21646626</v>
      </c>
      <c r="M39" s="84">
        <v>70218</v>
      </c>
    </row>
    <row r="40" spans="2:13" x14ac:dyDescent="0.15">
      <c r="B40" s="77" t="s">
        <v>76</v>
      </c>
      <c r="C40" s="78" t="s">
        <v>77</v>
      </c>
      <c r="D40" s="79">
        <v>8156562</v>
      </c>
      <c r="E40" s="80">
        <v>453133</v>
      </c>
      <c r="F40" s="80">
        <v>1398361</v>
      </c>
      <c r="G40" s="80">
        <v>2555513</v>
      </c>
      <c r="H40" s="80">
        <v>937444</v>
      </c>
      <c r="I40" s="80">
        <v>2193371</v>
      </c>
      <c r="J40" s="81">
        <v>1032871</v>
      </c>
      <c r="K40" s="82">
        <f t="shared" si="0"/>
        <v>2843123</v>
      </c>
      <c r="L40" s="83">
        <v>18537507</v>
      </c>
      <c r="M40" s="84">
        <v>57505</v>
      </c>
    </row>
    <row r="41" spans="2:13" x14ac:dyDescent="0.15">
      <c r="B41" s="5" t="s">
        <v>78</v>
      </c>
      <c r="C41" s="29" t="s">
        <v>79</v>
      </c>
      <c r="D41" s="26">
        <v>9049007</v>
      </c>
      <c r="E41" s="6">
        <v>532925</v>
      </c>
      <c r="F41" s="6">
        <v>1515015</v>
      </c>
      <c r="G41" s="6">
        <v>2596122</v>
      </c>
      <c r="H41" s="6">
        <v>1046425</v>
      </c>
      <c r="I41" s="6">
        <v>1647038</v>
      </c>
      <c r="J41" s="23">
        <v>1048338</v>
      </c>
      <c r="K41" s="13">
        <f t="shared" si="0"/>
        <v>2831932</v>
      </c>
      <c r="L41" s="19">
        <v>19218464</v>
      </c>
      <c r="M41" s="16">
        <v>68639</v>
      </c>
    </row>
    <row r="42" spans="2:13" x14ac:dyDescent="0.15">
      <c r="B42" s="5">
        <v>39</v>
      </c>
      <c r="C42" s="29" t="s">
        <v>80</v>
      </c>
      <c r="D42" s="26">
        <v>15354268</v>
      </c>
      <c r="E42" s="6">
        <v>789344</v>
      </c>
      <c r="F42" s="6">
        <v>3693939</v>
      </c>
      <c r="G42" s="6">
        <v>5040467</v>
      </c>
      <c r="H42" s="6">
        <v>1675209</v>
      </c>
      <c r="I42" s="6">
        <v>4260710</v>
      </c>
      <c r="J42" s="23">
        <v>2029110</v>
      </c>
      <c r="K42" s="13">
        <f t="shared" si="0"/>
        <v>4818075</v>
      </c>
      <c r="L42" s="19">
        <v>35632012</v>
      </c>
      <c r="M42" s="16">
        <v>110121</v>
      </c>
    </row>
    <row r="43" spans="2:13" x14ac:dyDescent="0.15">
      <c r="B43" s="7">
        <v>40</v>
      </c>
      <c r="C43" s="55" t="s">
        <v>81</v>
      </c>
      <c r="D43" s="56">
        <v>6633509</v>
      </c>
      <c r="E43" s="8">
        <v>355572</v>
      </c>
      <c r="F43" s="8">
        <v>1334917</v>
      </c>
      <c r="G43" s="8">
        <v>1381396</v>
      </c>
      <c r="H43" s="8">
        <v>666373</v>
      </c>
      <c r="I43" s="8">
        <v>1065600</v>
      </c>
      <c r="J43" s="57">
        <v>938100</v>
      </c>
      <c r="K43" s="58">
        <f t="shared" si="0"/>
        <v>1549937</v>
      </c>
      <c r="L43" s="59">
        <v>12987304</v>
      </c>
      <c r="M43" s="60">
        <v>51267</v>
      </c>
    </row>
    <row r="44" spans="2:13" x14ac:dyDescent="0.15">
      <c r="B44" s="32">
        <v>41</v>
      </c>
      <c r="C44" s="33" t="s">
        <v>82</v>
      </c>
      <c r="D44" s="34">
        <v>5408455</v>
      </c>
      <c r="E44" s="35">
        <v>344826</v>
      </c>
      <c r="F44" s="35">
        <v>931561</v>
      </c>
      <c r="G44" s="35">
        <v>993339</v>
      </c>
      <c r="H44" s="35">
        <v>697658</v>
      </c>
      <c r="I44" s="35">
        <v>803600</v>
      </c>
      <c r="J44" s="36">
        <v>663200</v>
      </c>
      <c r="K44" s="37">
        <f t="shared" si="0"/>
        <v>1420353</v>
      </c>
      <c r="L44" s="38">
        <v>10599792</v>
      </c>
      <c r="M44" s="39">
        <v>43892</v>
      </c>
    </row>
    <row r="45" spans="2:13" x14ac:dyDescent="0.15">
      <c r="B45" s="5">
        <v>42</v>
      </c>
      <c r="C45" s="29" t="s">
        <v>83</v>
      </c>
      <c r="D45" s="26">
        <v>7352376</v>
      </c>
      <c r="E45" s="6">
        <v>463764</v>
      </c>
      <c r="F45" s="6">
        <v>74550</v>
      </c>
      <c r="G45" s="6">
        <v>895672</v>
      </c>
      <c r="H45" s="6">
        <v>554214</v>
      </c>
      <c r="I45" s="6">
        <v>1228298</v>
      </c>
      <c r="J45" s="23">
        <v>17998</v>
      </c>
      <c r="K45" s="13">
        <f t="shared" si="0"/>
        <v>1923388</v>
      </c>
      <c r="L45" s="19">
        <v>12492262</v>
      </c>
      <c r="M45" s="16">
        <v>38287</v>
      </c>
    </row>
    <row r="46" spans="2:13" x14ac:dyDescent="0.15">
      <c r="B46" s="5">
        <v>43</v>
      </c>
      <c r="C46" s="29" t="s">
        <v>84</v>
      </c>
      <c r="D46" s="26">
        <v>3624557</v>
      </c>
      <c r="E46" s="6">
        <v>293219</v>
      </c>
      <c r="F46" s="6">
        <v>2014422</v>
      </c>
      <c r="G46" s="6">
        <v>1537219</v>
      </c>
      <c r="H46" s="6">
        <v>608814</v>
      </c>
      <c r="I46" s="6">
        <v>1340244</v>
      </c>
      <c r="J46" s="23">
        <v>626144</v>
      </c>
      <c r="K46" s="13">
        <f t="shared" si="0"/>
        <v>1432949</v>
      </c>
      <c r="L46" s="19">
        <v>10851424</v>
      </c>
      <c r="M46" s="16">
        <v>35615</v>
      </c>
    </row>
    <row r="47" spans="2:13" x14ac:dyDescent="0.15">
      <c r="B47" s="5">
        <v>44</v>
      </c>
      <c r="C47" s="29" t="s">
        <v>85</v>
      </c>
      <c r="D47" s="26">
        <v>1355140</v>
      </c>
      <c r="E47" s="6">
        <v>92190</v>
      </c>
      <c r="F47" s="6">
        <v>1155430</v>
      </c>
      <c r="G47" s="6">
        <v>321515</v>
      </c>
      <c r="H47" s="6">
        <v>263310</v>
      </c>
      <c r="I47" s="6">
        <v>379940</v>
      </c>
      <c r="J47" s="23">
        <v>247940</v>
      </c>
      <c r="K47" s="13">
        <f t="shared" si="0"/>
        <v>631077</v>
      </c>
      <c r="L47" s="19">
        <v>4198602</v>
      </c>
      <c r="M47" s="16">
        <v>12448</v>
      </c>
    </row>
    <row r="48" spans="2:13" x14ac:dyDescent="0.15">
      <c r="B48" s="5">
        <v>45</v>
      </c>
      <c r="C48" s="29" t="s">
        <v>86</v>
      </c>
      <c r="D48" s="26">
        <v>2950139</v>
      </c>
      <c r="E48" s="6">
        <v>162307</v>
      </c>
      <c r="F48" s="6">
        <v>421144</v>
      </c>
      <c r="G48" s="6">
        <v>700478</v>
      </c>
      <c r="H48" s="6">
        <v>314204</v>
      </c>
      <c r="I48" s="6">
        <v>414652</v>
      </c>
      <c r="J48" s="23">
        <v>352752</v>
      </c>
      <c r="K48" s="13">
        <f t="shared" si="0"/>
        <v>1011521</v>
      </c>
      <c r="L48" s="19">
        <v>5974445</v>
      </c>
      <c r="M48" s="16">
        <v>17596</v>
      </c>
    </row>
    <row r="49" spans="2:15" x14ac:dyDescent="0.15">
      <c r="B49" s="5">
        <v>46</v>
      </c>
      <c r="C49" s="29" t="s">
        <v>87</v>
      </c>
      <c r="D49" s="26">
        <v>2786626</v>
      </c>
      <c r="E49" s="6">
        <v>173204</v>
      </c>
      <c r="F49" s="6">
        <v>755827</v>
      </c>
      <c r="G49" s="6">
        <v>556940</v>
      </c>
      <c r="H49" s="6">
        <v>331012</v>
      </c>
      <c r="I49" s="6">
        <v>639137</v>
      </c>
      <c r="J49" s="23">
        <v>398237</v>
      </c>
      <c r="K49" s="13">
        <f t="shared" si="0"/>
        <v>1041130</v>
      </c>
      <c r="L49" s="19">
        <v>6283876</v>
      </c>
      <c r="M49" s="16">
        <v>18345</v>
      </c>
    </row>
    <row r="50" spans="2:15" x14ac:dyDescent="0.15">
      <c r="B50" s="5">
        <v>47</v>
      </c>
      <c r="C50" s="29" t="s">
        <v>88</v>
      </c>
      <c r="D50" s="26">
        <v>3791257</v>
      </c>
      <c r="E50" s="6">
        <v>252571</v>
      </c>
      <c r="F50" s="6">
        <v>1680999</v>
      </c>
      <c r="G50" s="6">
        <v>1203285</v>
      </c>
      <c r="H50" s="6">
        <v>548205</v>
      </c>
      <c r="I50" s="6">
        <v>1047860</v>
      </c>
      <c r="J50" s="23">
        <v>596460</v>
      </c>
      <c r="K50" s="13">
        <f t="shared" si="0"/>
        <v>1371211</v>
      </c>
      <c r="L50" s="19">
        <v>9895388</v>
      </c>
      <c r="M50" s="16">
        <v>32788</v>
      </c>
    </row>
    <row r="51" spans="2:15" x14ac:dyDescent="0.15">
      <c r="B51" s="5">
        <v>48</v>
      </c>
      <c r="C51" s="29" t="s">
        <v>89</v>
      </c>
      <c r="D51" s="26">
        <v>3197205</v>
      </c>
      <c r="E51" s="6">
        <v>202339</v>
      </c>
      <c r="F51" s="6">
        <v>1092755</v>
      </c>
      <c r="G51" s="6">
        <v>509691</v>
      </c>
      <c r="H51" s="6">
        <v>295552</v>
      </c>
      <c r="I51" s="6">
        <v>425000</v>
      </c>
      <c r="J51" s="23">
        <v>425000</v>
      </c>
      <c r="K51" s="13">
        <f t="shared" si="0"/>
        <v>997742</v>
      </c>
      <c r="L51" s="19">
        <v>6720284</v>
      </c>
      <c r="M51" s="16">
        <v>21538</v>
      </c>
    </row>
    <row r="52" spans="2:15" x14ac:dyDescent="0.15">
      <c r="B52" s="5">
        <v>49</v>
      </c>
      <c r="C52" s="29" t="s">
        <v>90</v>
      </c>
      <c r="D52" s="26">
        <v>2456477</v>
      </c>
      <c r="E52" s="6">
        <v>171189</v>
      </c>
      <c r="F52" s="6">
        <v>1458590</v>
      </c>
      <c r="G52" s="6">
        <v>623504</v>
      </c>
      <c r="H52" s="6">
        <v>332402</v>
      </c>
      <c r="I52" s="6">
        <v>400484</v>
      </c>
      <c r="J52" s="23">
        <v>400484</v>
      </c>
      <c r="K52" s="13">
        <f t="shared" si="0"/>
        <v>1268709</v>
      </c>
      <c r="L52" s="19">
        <v>6711355</v>
      </c>
      <c r="M52" s="16">
        <v>20706</v>
      </c>
    </row>
    <row r="53" spans="2:15" x14ac:dyDescent="0.15">
      <c r="B53" s="5">
        <v>50</v>
      </c>
      <c r="C53" s="29" t="s">
        <v>91</v>
      </c>
      <c r="D53" s="26">
        <v>1683603</v>
      </c>
      <c r="E53" s="6">
        <v>109813</v>
      </c>
      <c r="F53" s="6">
        <v>1151405</v>
      </c>
      <c r="G53" s="6">
        <v>1212102</v>
      </c>
      <c r="H53" s="6">
        <v>245472</v>
      </c>
      <c r="I53" s="6">
        <v>1647162</v>
      </c>
      <c r="J53" s="23">
        <v>319062</v>
      </c>
      <c r="K53" s="13">
        <f t="shared" si="0"/>
        <v>826177</v>
      </c>
      <c r="L53" s="19">
        <v>6875734</v>
      </c>
      <c r="M53" s="16">
        <v>14712</v>
      </c>
    </row>
    <row r="54" spans="2:15" x14ac:dyDescent="0.15">
      <c r="B54" s="5">
        <v>51</v>
      </c>
      <c r="C54" s="29" t="s">
        <v>92</v>
      </c>
      <c r="D54" s="26">
        <v>1377268</v>
      </c>
      <c r="E54" s="6">
        <v>111826</v>
      </c>
      <c r="F54" s="6">
        <v>1905181</v>
      </c>
      <c r="G54" s="6">
        <v>409901</v>
      </c>
      <c r="H54" s="6">
        <v>341777</v>
      </c>
      <c r="I54" s="6">
        <v>933566</v>
      </c>
      <c r="J54" s="23">
        <v>266866</v>
      </c>
      <c r="K54" s="13">
        <f t="shared" si="0"/>
        <v>748880</v>
      </c>
      <c r="L54" s="19">
        <v>5828399</v>
      </c>
      <c r="M54" s="16">
        <v>12262</v>
      </c>
    </row>
    <row r="55" spans="2:15" x14ac:dyDescent="0.15">
      <c r="B55" s="5">
        <v>52</v>
      </c>
      <c r="C55" s="29" t="s">
        <v>93</v>
      </c>
      <c r="D55" s="26">
        <v>1150642</v>
      </c>
      <c r="E55" s="6">
        <v>70280</v>
      </c>
      <c r="F55" s="6">
        <v>936857</v>
      </c>
      <c r="G55" s="6">
        <v>335449</v>
      </c>
      <c r="H55" s="6">
        <v>235341</v>
      </c>
      <c r="I55" s="6">
        <v>204142</v>
      </c>
      <c r="J55" s="23">
        <v>196442</v>
      </c>
      <c r="K55" s="13">
        <f t="shared" si="0"/>
        <v>504450</v>
      </c>
      <c r="L55" s="19">
        <v>3437161</v>
      </c>
      <c r="M55" s="16">
        <v>8926</v>
      </c>
    </row>
    <row r="56" spans="2:15" x14ac:dyDescent="0.15">
      <c r="B56" s="5">
        <v>53</v>
      </c>
      <c r="C56" s="29" t="s">
        <v>94</v>
      </c>
      <c r="D56" s="26">
        <v>1095642</v>
      </c>
      <c r="E56" s="6">
        <v>97434</v>
      </c>
      <c r="F56" s="6">
        <v>1582836</v>
      </c>
      <c r="G56" s="6">
        <v>303929</v>
      </c>
      <c r="H56" s="6">
        <v>236114</v>
      </c>
      <c r="I56" s="6">
        <v>389200</v>
      </c>
      <c r="J56" s="23">
        <v>216200</v>
      </c>
      <c r="K56" s="13">
        <f t="shared" si="0"/>
        <v>544200</v>
      </c>
      <c r="L56" s="19">
        <v>4249355</v>
      </c>
      <c r="M56" s="16">
        <v>10652</v>
      </c>
    </row>
    <row r="57" spans="2:15" x14ac:dyDescent="0.15">
      <c r="B57" s="5">
        <v>54</v>
      </c>
      <c r="C57" s="29" t="s">
        <v>95</v>
      </c>
      <c r="D57" s="26">
        <v>857701</v>
      </c>
      <c r="E57" s="6">
        <v>65681</v>
      </c>
      <c r="F57" s="6">
        <v>1180882</v>
      </c>
      <c r="G57" s="6">
        <v>238669</v>
      </c>
      <c r="H57" s="6">
        <v>164935</v>
      </c>
      <c r="I57" s="6">
        <v>219770</v>
      </c>
      <c r="J57" s="23">
        <v>163570</v>
      </c>
      <c r="K57" s="13">
        <f t="shared" si="0"/>
        <v>584466</v>
      </c>
      <c r="L57" s="19">
        <v>3312104</v>
      </c>
      <c r="M57" s="16">
        <v>7704</v>
      </c>
    </row>
    <row r="58" spans="2:15" x14ac:dyDescent="0.15">
      <c r="B58" s="5">
        <v>55</v>
      </c>
      <c r="C58" s="29" t="s">
        <v>96</v>
      </c>
      <c r="D58" s="26">
        <v>1296478</v>
      </c>
      <c r="E58" s="6">
        <v>114054</v>
      </c>
      <c r="F58" s="6">
        <v>2907398</v>
      </c>
      <c r="G58" s="6">
        <v>482517</v>
      </c>
      <c r="H58" s="6">
        <v>358685</v>
      </c>
      <c r="I58" s="6">
        <v>523071</v>
      </c>
      <c r="J58" s="23">
        <v>274671</v>
      </c>
      <c r="K58" s="13">
        <f t="shared" si="0"/>
        <v>1094300</v>
      </c>
      <c r="L58" s="19">
        <v>6776503</v>
      </c>
      <c r="M58" s="16">
        <v>13037</v>
      </c>
    </row>
    <row r="59" spans="2:15" x14ac:dyDescent="0.15">
      <c r="B59" s="5">
        <v>56</v>
      </c>
      <c r="C59" s="29" t="s">
        <v>97</v>
      </c>
      <c r="D59" s="26">
        <v>245587</v>
      </c>
      <c r="E59" s="6">
        <v>23893</v>
      </c>
      <c r="F59" s="6">
        <v>1131636</v>
      </c>
      <c r="G59" s="6">
        <v>286425</v>
      </c>
      <c r="H59" s="6">
        <v>99016</v>
      </c>
      <c r="I59" s="6">
        <v>267200</v>
      </c>
      <c r="J59" s="23">
        <v>77600</v>
      </c>
      <c r="K59" s="13">
        <f t="shared" si="0"/>
        <v>516745</v>
      </c>
      <c r="L59" s="19">
        <v>2570502</v>
      </c>
      <c r="M59" s="16">
        <v>3208</v>
      </c>
    </row>
    <row r="60" spans="2:15" x14ac:dyDescent="0.15">
      <c r="B60" s="5">
        <v>57</v>
      </c>
      <c r="C60" s="29" t="s">
        <v>98</v>
      </c>
      <c r="D60" s="26">
        <v>1827199</v>
      </c>
      <c r="E60" s="6">
        <v>104995</v>
      </c>
      <c r="F60" s="6">
        <v>791086</v>
      </c>
      <c r="G60" s="6">
        <v>438823</v>
      </c>
      <c r="H60" s="6">
        <v>300978</v>
      </c>
      <c r="I60" s="6">
        <v>588400</v>
      </c>
      <c r="J60" s="23">
        <v>438400</v>
      </c>
      <c r="K60" s="13">
        <f t="shared" si="0"/>
        <v>1358484</v>
      </c>
      <c r="L60" s="19">
        <v>5409965</v>
      </c>
      <c r="M60" s="16">
        <v>11647</v>
      </c>
    </row>
    <row r="61" spans="2:15" x14ac:dyDescent="0.15">
      <c r="B61" s="5">
        <v>58</v>
      </c>
      <c r="C61" s="29" t="s">
        <v>99</v>
      </c>
      <c r="D61" s="26">
        <v>1735869</v>
      </c>
      <c r="E61" s="6">
        <v>129635</v>
      </c>
      <c r="F61" s="6">
        <v>1829876</v>
      </c>
      <c r="G61" s="6">
        <v>588611</v>
      </c>
      <c r="H61" s="6">
        <v>249458</v>
      </c>
      <c r="I61" s="6">
        <v>522100</v>
      </c>
      <c r="J61" s="23">
        <v>200000</v>
      </c>
      <c r="K61" s="13">
        <f t="shared" si="0"/>
        <v>1264627</v>
      </c>
      <c r="L61" s="19">
        <v>6320176</v>
      </c>
      <c r="M61" s="16">
        <v>14279</v>
      </c>
    </row>
    <row r="62" spans="2:15" ht="13.5" x14ac:dyDescent="0.15">
      <c r="B62" s="5">
        <v>59</v>
      </c>
      <c r="C62" s="29" t="s">
        <v>100</v>
      </c>
      <c r="D62" s="26">
        <v>3807295</v>
      </c>
      <c r="E62" s="6">
        <v>268149</v>
      </c>
      <c r="F62" s="6">
        <v>1082791</v>
      </c>
      <c r="G62" s="6">
        <v>1455447</v>
      </c>
      <c r="H62" s="6">
        <v>580145</v>
      </c>
      <c r="I62" s="6">
        <v>1723500</v>
      </c>
      <c r="J62" s="23">
        <v>540000</v>
      </c>
      <c r="K62" s="13">
        <f t="shared" si="0"/>
        <v>1833171</v>
      </c>
      <c r="L62" s="19">
        <v>10750498</v>
      </c>
      <c r="M62" s="16">
        <v>31590</v>
      </c>
      <c r="O62" s="131"/>
    </row>
    <row r="63" spans="2:15" x14ac:dyDescent="0.15">
      <c r="B63" s="5">
        <v>60</v>
      </c>
      <c r="C63" s="29" t="s">
        <v>101</v>
      </c>
      <c r="D63" s="26">
        <v>4789026</v>
      </c>
      <c r="E63" s="6">
        <v>290821</v>
      </c>
      <c r="F63" s="6">
        <v>1473206</v>
      </c>
      <c r="G63" s="6">
        <v>1008144</v>
      </c>
      <c r="H63" s="6">
        <v>785563</v>
      </c>
      <c r="I63" s="6">
        <v>769963</v>
      </c>
      <c r="J63" s="23">
        <v>602363</v>
      </c>
      <c r="K63" s="13">
        <f t="shared" si="0"/>
        <v>1713330</v>
      </c>
      <c r="L63" s="19">
        <v>10830053</v>
      </c>
      <c r="M63" s="16">
        <v>35611</v>
      </c>
    </row>
    <row r="64" spans="2:15" x14ac:dyDescent="0.15">
      <c r="B64" s="5">
        <v>61</v>
      </c>
      <c r="C64" s="29" t="s">
        <v>102</v>
      </c>
      <c r="D64" s="26">
        <v>3580660</v>
      </c>
      <c r="E64" s="6">
        <v>221636</v>
      </c>
      <c r="F64" s="6">
        <v>1983265</v>
      </c>
      <c r="G64" s="6">
        <v>951097</v>
      </c>
      <c r="H64" s="6">
        <v>532326</v>
      </c>
      <c r="I64" s="6">
        <v>800200</v>
      </c>
      <c r="J64" s="23">
        <v>564000</v>
      </c>
      <c r="K64" s="13">
        <f t="shared" si="0"/>
        <v>1322592</v>
      </c>
      <c r="L64" s="19">
        <v>9391776</v>
      </c>
      <c r="M64" s="16">
        <v>33226</v>
      </c>
      <c r="O64" s="4"/>
    </row>
    <row r="65" spans="2:15" x14ac:dyDescent="0.15">
      <c r="B65" s="5">
        <v>62</v>
      </c>
      <c r="C65" s="29" t="s">
        <v>103</v>
      </c>
      <c r="D65" s="26">
        <v>5326560</v>
      </c>
      <c r="E65" s="6">
        <v>367679</v>
      </c>
      <c r="F65" s="6">
        <v>1725433</v>
      </c>
      <c r="G65" s="6">
        <v>967522</v>
      </c>
      <c r="H65" s="6">
        <v>656151</v>
      </c>
      <c r="I65" s="6">
        <v>915200</v>
      </c>
      <c r="J65" s="23">
        <v>780000</v>
      </c>
      <c r="K65" s="13">
        <f t="shared" si="0"/>
        <v>2216990</v>
      </c>
      <c r="L65" s="19">
        <v>12175535</v>
      </c>
      <c r="M65" s="16">
        <v>46582</v>
      </c>
    </row>
    <row r="66" spans="2:15" ht="12.75" thickBot="1" x14ac:dyDescent="0.2">
      <c r="B66" s="11">
        <v>63</v>
      </c>
      <c r="C66" s="30" t="s">
        <v>104</v>
      </c>
      <c r="D66" s="27">
        <v>3136487</v>
      </c>
      <c r="E66" s="12">
        <v>219582</v>
      </c>
      <c r="F66" s="12">
        <v>1662838</v>
      </c>
      <c r="G66" s="12">
        <v>1033655</v>
      </c>
      <c r="H66" s="12">
        <v>481989</v>
      </c>
      <c r="I66" s="12">
        <v>917432</v>
      </c>
      <c r="J66" s="24">
        <v>508832</v>
      </c>
      <c r="K66" s="14">
        <f t="shared" si="0"/>
        <v>1302396</v>
      </c>
      <c r="L66" s="20">
        <v>8754379</v>
      </c>
      <c r="M66" s="17">
        <v>30832</v>
      </c>
    </row>
    <row r="67" spans="2:15" ht="12.75" thickTop="1" x14ac:dyDescent="0.15">
      <c r="B67" s="9"/>
      <c r="C67" s="31" t="s">
        <v>105</v>
      </c>
      <c r="D67" s="28">
        <v>1071959479</v>
      </c>
      <c r="E67" s="10">
        <v>58667323</v>
      </c>
      <c r="F67" s="10">
        <v>162609580</v>
      </c>
      <c r="G67" s="10">
        <v>339843763</v>
      </c>
      <c r="H67" s="10">
        <v>111613149</v>
      </c>
      <c r="I67" s="10">
        <v>257367921</v>
      </c>
      <c r="J67" s="25">
        <v>106558796</v>
      </c>
      <c r="K67" s="15">
        <f t="shared" si="0"/>
        <v>365878170</v>
      </c>
      <c r="L67" s="21">
        <v>2367939385</v>
      </c>
      <c r="M67" s="18">
        <v>7288848</v>
      </c>
    </row>
    <row r="69" spans="2:15" s="131" customFormat="1" ht="13.5" x14ac:dyDescent="0.15">
      <c r="B69" s="132" t="str">
        <f>+$B$1</f>
        <v>平成２５年度</v>
      </c>
      <c r="D69" s="131" t="s">
        <v>120</v>
      </c>
      <c r="M69" s="133"/>
      <c r="O69" s="1"/>
    </row>
    <row r="70" spans="2:15" x14ac:dyDescent="0.15">
      <c r="B70" s="85" t="s">
        <v>115</v>
      </c>
      <c r="L70" s="1" t="s">
        <v>114</v>
      </c>
    </row>
    <row r="71" spans="2:15" s="4" customFormat="1" ht="24" x14ac:dyDescent="0.15">
      <c r="B71" s="214" t="s">
        <v>113</v>
      </c>
      <c r="C71" s="215"/>
      <c r="D71" s="40" t="s">
        <v>1</v>
      </c>
      <c r="E71" s="41" t="s">
        <v>2</v>
      </c>
      <c r="F71" s="42" t="s">
        <v>3</v>
      </c>
      <c r="G71" s="42" t="s">
        <v>106</v>
      </c>
      <c r="H71" s="42" t="s">
        <v>107</v>
      </c>
      <c r="I71" s="42" t="s">
        <v>108</v>
      </c>
      <c r="J71" s="46" t="s">
        <v>110</v>
      </c>
      <c r="K71" s="43" t="s">
        <v>111</v>
      </c>
      <c r="L71" s="44" t="s">
        <v>109</v>
      </c>
      <c r="M71" s="45" t="s">
        <v>112</v>
      </c>
      <c r="O71" s="1"/>
    </row>
    <row r="72" spans="2:15" x14ac:dyDescent="0.15">
      <c r="B72" s="47" t="s">
        <v>4</v>
      </c>
      <c r="C72" s="48" t="s">
        <v>5</v>
      </c>
      <c r="D72" s="49">
        <f>+D4*1000/$M72</f>
        <v>174851.98016563736</v>
      </c>
      <c r="E72" s="50">
        <f t="shared" ref="E72:L72" si="1">+E4*1000/$M72</f>
        <v>8542.977643265458</v>
      </c>
      <c r="F72" s="50">
        <f t="shared" si="1"/>
        <v>6195.6704866534456</v>
      </c>
      <c r="G72" s="50">
        <f t="shared" si="1"/>
        <v>56742.705303681767</v>
      </c>
      <c r="H72" s="50">
        <f t="shared" si="1"/>
        <v>12359.786595531845</v>
      </c>
      <c r="I72" s="50">
        <f t="shared" si="1"/>
        <v>40116.17269552371</v>
      </c>
      <c r="J72" s="51">
        <f t="shared" si="1"/>
        <v>16068.36409584694</v>
      </c>
      <c r="K72" s="52">
        <f t="shared" si="1"/>
        <v>59237.48665823217</v>
      </c>
      <c r="L72" s="53">
        <f t="shared" si="1"/>
        <v>358046.77954852575</v>
      </c>
      <c r="M72" s="54">
        <v>1253582</v>
      </c>
    </row>
    <row r="73" spans="2:15" x14ac:dyDescent="0.15">
      <c r="B73" s="5" t="s">
        <v>6</v>
      </c>
      <c r="C73" s="29" t="s">
        <v>7</v>
      </c>
      <c r="D73" s="26">
        <f t="shared" ref="D73:L88" si="2">+D5*1000/$M73</f>
        <v>157525.39479912218</v>
      </c>
      <c r="E73" s="6">
        <f t="shared" si="2"/>
        <v>8438.2822473070464</v>
      </c>
      <c r="F73" s="6">
        <f t="shared" si="2"/>
        <v>6780.4242745879892</v>
      </c>
      <c r="G73" s="6">
        <f t="shared" si="2"/>
        <v>47842.054533197552</v>
      </c>
      <c r="H73" s="6">
        <f t="shared" si="2"/>
        <v>14352.753194968373</v>
      </c>
      <c r="I73" s="6">
        <f t="shared" si="2"/>
        <v>32199.257017455788</v>
      </c>
      <c r="J73" s="23">
        <f t="shared" si="2"/>
        <v>11223.339405327099</v>
      </c>
      <c r="K73" s="13">
        <f t="shared" si="2"/>
        <v>41560.707984910856</v>
      </c>
      <c r="L73" s="19">
        <f t="shared" si="2"/>
        <v>308698.87405154982</v>
      </c>
      <c r="M73" s="16">
        <v>348595</v>
      </c>
    </row>
    <row r="74" spans="2:15" x14ac:dyDescent="0.15">
      <c r="B74" s="5" t="s">
        <v>8</v>
      </c>
      <c r="C74" s="29" t="s">
        <v>9</v>
      </c>
      <c r="D74" s="26">
        <f t="shared" si="2"/>
        <v>147078.57376059834</v>
      </c>
      <c r="E74" s="6">
        <f t="shared" si="2"/>
        <v>9178.3838064050178</v>
      </c>
      <c r="F74" s="6">
        <f t="shared" si="2"/>
        <v>29776.868130237344</v>
      </c>
      <c r="G74" s="6">
        <f t="shared" si="2"/>
        <v>40764.605201974729</v>
      </c>
      <c r="H74" s="6">
        <f t="shared" si="2"/>
        <v>17230.705303877243</v>
      </c>
      <c r="I74" s="6">
        <f t="shared" si="2"/>
        <v>16808.967420877154</v>
      </c>
      <c r="J74" s="23">
        <f t="shared" si="2"/>
        <v>9893.4475696746049</v>
      </c>
      <c r="K74" s="13">
        <f t="shared" si="2"/>
        <v>54958.97187292856</v>
      </c>
      <c r="L74" s="19">
        <f t="shared" si="2"/>
        <v>315797.07549689838</v>
      </c>
      <c r="M74" s="16">
        <v>202154</v>
      </c>
    </row>
    <row r="75" spans="2:15" x14ac:dyDescent="0.15">
      <c r="B75" s="5" t="s">
        <v>10</v>
      </c>
      <c r="C75" s="29" t="s">
        <v>11</v>
      </c>
      <c r="D75" s="26">
        <f t="shared" si="2"/>
        <v>152546.50173205318</v>
      </c>
      <c r="E75" s="6">
        <f t="shared" si="2"/>
        <v>7588.8056110645921</v>
      </c>
      <c r="F75" s="6">
        <f t="shared" si="2"/>
        <v>10662.604946326044</v>
      </c>
      <c r="G75" s="6">
        <f t="shared" si="2"/>
        <v>60590.50427319693</v>
      </c>
      <c r="H75" s="6">
        <f t="shared" si="2"/>
        <v>15151.29737032718</v>
      </c>
      <c r="I75" s="6">
        <f t="shared" si="2"/>
        <v>69284.567003830554</v>
      </c>
      <c r="J75" s="23">
        <f t="shared" si="2"/>
        <v>12563.293144220183</v>
      </c>
      <c r="K75" s="13">
        <f t="shared" si="2"/>
        <v>59593.458095957285</v>
      </c>
      <c r="L75" s="19">
        <f t="shared" si="2"/>
        <v>375417.73903275578</v>
      </c>
      <c r="M75" s="16">
        <v>583989</v>
      </c>
    </row>
    <row r="76" spans="2:15" x14ac:dyDescent="0.15">
      <c r="B76" s="5" t="s">
        <v>12</v>
      </c>
      <c r="C76" s="29" t="s">
        <v>13</v>
      </c>
      <c r="D76" s="26">
        <f t="shared" si="2"/>
        <v>121136.91446805016</v>
      </c>
      <c r="E76" s="6">
        <f t="shared" si="2"/>
        <v>8678.8944546766306</v>
      </c>
      <c r="F76" s="6">
        <f t="shared" si="2"/>
        <v>52110.167403775093</v>
      </c>
      <c r="G76" s="6">
        <f t="shared" si="2"/>
        <v>44262.015649378838</v>
      </c>
      <c r="H76" s="6">
        <f t="shared" si="2"/>
        <v>16604.835587672889</v>
      </c>
      <c r="I76" s="6">
        <f t="shared" si="2"/>
        <v>33519.151132644321</v>
      </c>
      <c r="J76" s="23">
        <f t="shared" si="2"/>
        <v>18587.719812770549</v>
      </c>
      <c r="K76" s="13">
        <f t="shared" si="2"/>
        <v>43457.808852339782</v>
      </c>
      <c r="L76" s="19">
        <f t="shared" si="2"/>
        <v>319769.78754853772</v>
      </c>
      <c r="M76" s="16">
        <v>85243</v>
      </c>
    </row>
    <row r="77" spans="2:15" x14ac:dyDescent="0.15">
      <c r="B77" s="5" t="s">
        <v>14</v>
      </c>
      <c r="C77" s="29" t="s">
        <v>15</v>
      </c>
      <c r="D77" s="26">
        <f t="shared" si="2"/>
        <v>128215.11158913687</v>
      </c>
      <c r="E77" s="6">
        <f t="shared" si="2"/>
        <v>8907.3078187087322</v>
      </c>
      <c r="F77" s="6">
        <f t="shared" si="2"/>
        <v>119099.5339248902</v>
      </c>
      <c r="G77" s="6">
        <f t="shared" si="2"/>
        <v>51893.788652863674</v>
      </c>
      <c r="H77" s="6">
        <f t="shared" si="2"/>
        <v>27658.03232649159</v>
      </c>
      <c r="I77" s="6">
        <f t="shared" si="2"/>
        <v>41831.376415404382</v>
      </c>
      <c r="J77" s="23">
        <f t="shared" si="2"/>
        <v>22023.184249051417</v>
      </c>
      <c r="K77" s="13">
        <f t="shared" si="2"/>
        <v>60448.70186131278</v>
      </c>
      <c r="L77" s="19">
        <f t="shared" si="2"/>
        <v>438053.85258880822</v>
      </c>
      <c r="M77" s="16">
        <v>66942</v>
      </c>
    </row>
    <row r="78" spans="2:15" x14ac:dyDescent="0.15">
      <c r="B78" s="5" t="s">
        <v>16</v>
      </c>
      <c r="C78" s="29" t="s">
        <v>17</v>
      </c>
      <c r="D78" s="26">
        <f t="shared" si="2"/>
        <v>148698.4005248961</v>
      </c>
      <c r="E78" s="6">
        <f t="shared" si="2"/>
        <v>7724.2983159583</v>
      </c>
      <c r="F78" s="6">
        <f t="shared" si="2"/>
        <v>6534.1809433549606</v>
      </c>
      <c r="G78" s="6">
        <f t="shared" si="2"/>
        <v>40497.353648757016</v>
      </c>
      <c r="H78" s="6">
        <f t="shared" si="2"/>
        <v>14978.642560326602</v>
      </c>
      <c r="I78" s="6">
        <f t="shared" si="2"/>
        <v>15746.008602464095</v>
      </c>
      <c r="J78" s="23">
        <f t="shared" si="2"/>
        <v>11081.140191003864</v>
      </c>
      <c r="K78" s="13">
        <f t="shared" si="2"/>
        <v>32671.592913902456</v>
      </c>
      <c r="L78" s="19">
        <f t="shared" si="2"/>
        <v>266850.47750965954</v>
      </c>
      <c r="M78" s="16">
        <v>342925</v>
      </c>
    </row>
    <row r="79" spans="2:15" x14ac:dyDescent="0.15">
      <c r="B79" s="5" t="s">
        <v>18</v>
      </c>
      <c r="C79" s="29" t="s">
        <v>19</v>
      </c>
      <c r="D79" s="26">
        <f t="shared" si="2"/>
        <v>143583.56508256836</v>
      </c>
      <c r="E79" s="6">
        <f t="shared" si="2"/>
        <v>8171.5354514803239</v>
      </c>
      <c r="F79" s="6">
        <f t="shared" si="2"/>
        <v>42178.758644451555</v>
      </c>
      <c r="G79" s="6">
        <f t="shared" si="2"/>
        <v>41776.413260157999</v>
      </c>
      <c r="H79" s="6">
        <f t="shared" si="2"/>
        <v>15771.811089508528</v>
      </c>
      <c r="I79" s="6">
        <f t="shared" si="2"/>
        <v>43426.008416804078</v>
      </c>
      <c r="J79" s="23">
        <f t="shared" si="2"/>
        <v>20598.503679275465</v>
      </c>
      <c r="K79" s="13">
        <f t="shared" si="2"/>
        <v>54921.418551423718</v>
      </c>
      <c r="L79" s="19">
        <f t="shared" si="2"/>
        <v>349829.51049639453</v>
      </c>
      <c r="M79" s="16">
        <v>81266</v>
      </c>
    </row>
    <row r="80" spans="2:15" x14ac:dyDescent="0.15">
      <c r="B80" s="5" t="s">
        <v>20</v>
      </c>
      <c r="C80" s="29" t="s">
        <v>21</v>
      </c>
      <c r="D80" s="26">
        <f t="shared" si="2"/>
        <v>132820.19134459295</v>
      </c>
      <c r="E80" s="6">
        <f t="shared" si="2"/>
        <v>8532.5613926018032</v>
      </c>
      <c r="F80" s="6">
        <f t="shared" si="2"/>
        <v>57741.883397229991</v>
      </c>
      <c r="G80" s="6">
        <f t="shared" si="2"/>
        <v>39343.375470590268</v>
      </c>
      <c r="H80" s="6">
        <f t="shared" si="2"/>
        <v>17865.143508444722</v>
      </c>
      <c r="I80" s="6">
        <f t="shared" si="2"/>
        <v>35559.881532138294</v>
      </c>
      <c r="J80" s="23">
        <f t="shared" si="2"/>
        <v>18863.856940558835</v>
      </c>
      <c r="K80" s="13">
        <f t="shared" si="2"/>
        <v>66959.667391980111</v>
      </c>
      <c r="L80" s="19">
        <f t="shared" si="2"/>
        <v>358822.70403757814</v>
      </c>
      <c r="M80" s="16">
        <v>115812</v>
      </c>
    </row>
    <row r="81" spans="2:13" x14ac:dyDescent="0.15">
      <c r="B81" s="5" t="s">
        <v>22</v>
      </c>
      <c r="C81" s="29" t="s">
        <v>23</v>
      </c>
      <c r="D81" s="26">
        <f t="shared" si="2"/>
        <v>138613.93538049396</v>
      </c>
      <c r="E81" s="6">
        <f t="shared" si="2"/>
        <v>9058.2226506265415</v>
      </c>
      <c r="F81" s="6">
        <f t="shared" si="2"/>
        <v>56187.686992226132</v>
      </c>
      <c r="G81" s="6">
        <f t="shared" si="2"/>
        <v>51843.032935668416</v>
      </c>
      <c r="H81" s="6">
        <f t="shared" si="2"/>
        <v>21196.762765544609</v>
      </c>
      <c r="I81" s="6">
        <f t="shared" si="2"/>
        <v>43964.172602431056</v>
      </c>
      <c r="J81" s="23">
        <f t="shared" si="2"/>
        <v>19913.999223864903</v>
      </c>
      <c r="K81" s="13">
        <f t="shared" si="2"/>
        <v>53271.835058773453</v>
      </c>
      <c r="L81" s="19">
        <f t="shared" si="2"/>
        <v>374135.64838576416</v>
      </c>
      <c r="M81" s="16">
        <v>79883</v>
      </c>
    </row>
    <row r="82" spans="2:13" x14ac:dyDescent="0.15">
      <c r="B82" s="5" t="s">
        <v>24</v>
      </c>
      <c r="C82" s="29" t="s">
        <v>25</v>
      </c>
      <c r="D82" s="26">
        <f t="shared" si="2"/>
        <v>137757.2552574735</v>
      </c>
      <c r="E82" s="6">
        <f t="shared" si="2"/>
        <v>8719.6722962763997</v>
      </c>
      <c r="F82" s="6">
        <f t="shared" si="2"/>
        <v>24661.227322074115</v>
      </c>
      <c r="G82" s="6">
        <f t="shared" si="2"/>
        <v>52505.758318503846</v>
      </c>
      <c r="H82" s="6">
        <f t="shared" si="2"/>
        <v>19540.006043716214</v>
      </c>
      <c r="I82" s="6">
        <f t="shared" si="2"/>
        <v>29534.678619794289</v>
      </c>
      <c r="J82" s="23">
        <f t="shared" si="2"/>
        <v>17149.537208026952</v>
      </c>
      <c r="K82" s="13">
        <f t="shared" si="2"/>
        <v>60647.897570202244</v>
      </c>
      <c r="L82" s="19">
        <f t="shared" si="2"/>
        <v>333366.49542804062</v>
      </c>
      <c r="M82" s="16">
        <v>89349</v>
      </c>
    </row>
    <row r="83" spans="2:13" x14ac:dyDescent="0.15">
      <c r="B83" s="5" t="s">
        <v>26</v>
      </c>
      <c r="C83" s="29" t="s">
        <v>27</v>
      </c>
      <c r="D83" s="26">
        <f t="shared" si="2"/>
        <v>115736.97183245941</v>
      </c>
      <c r="E83" s="6">
        <f t="shared" si="2"/>
        <v>7147.1608575386144</v>
      </c>
      <c r="F83" s="6">
        <f t="shared" si="2"/>
        <v>34733.7914237769</v>
      </c>
      <c r="G83" s="6">
        <f t="shared" si="2"/>
        <v>44611.199223310723</v>
      </c>
      <c r="H83" s="6">
        <f t="shared" si="2"/>
        <v>15644.329875336349</v>
      </c>
      <c r="I83" s="6">
        <f t="shared" si="2"/>
        <v>33550.633361650129</v>
      </c>
      <c r="J83" s="23">
        <f t="shared" si="2"/>
        <v>16649.690537865696</v>
      </c>
      <c r="K83" s="13">
        <f t="shared" si="2"/>
        <v>33562.848641839948</v>
      </c>
      <c r="L83" s="19">
        <f t="shared" si="2"/>
        <v>284986.93521591206</v>
      </c>
      <c r="M83" s="16">
        <v>238963</v>
      </c>
    </row>
    <row r="84" spans="2:13" x14ac:dyDescent="0.15">
      <c r="B84" s="5" t="s">
        <v>28</v>
      </c>
      <c r="C84" s="29" t="s">
        <v>29</v>
      </c>
      <c r="D84" s="26">
        <f t="shared" si="2"/>
        <v>139378.07872224951</v>
      </c>
      <c r="E84" s="6">
        <f t="shared" si="2"/>
        <v>8782.7449409453911</v>
      </c>
      <c r="F84" s="6">
        <f t="shared" si="2"/>
        <v>12205.373064895459</v>
      </c>
      <c r="G84" s="6">
        <f t="shared" si="2"/>
        <v>36331.287312950662</v>
      </c>
      <c r="H84" s="6">
        <f t="shared" si="2"/>
        <v>14685.892797146771</v>
      </c>
      <c r="I84" s="6">
        <f t="shared" si="2"/>
        <v>17523.453854702402</v>
      </c>
      <c r="J84" s="23">
        <f t="shared" si="2"/>
        <v>15032.047140309616</v>
      </c>
      <c r="K84" s="13">
        <f t="shared" si="2"/>
        <v>68860.052205825341</v>
      </c>
      <c r="L84" s="19">
        <f t="shared" si="2"/>
        <v>297766.88289871556</v>
      </c>
      <c r="M84" s="16">
        <v>154772</v>
      </c>
    </row>
    <row r="85" spans="2:13" x14ac:dyDescent="0.15">
      <c r="B85" s="5" t="s">
        <v>30</v>
      </c>
      <c r="C85" s="29" t="s">
        <v>31</v>
      </c>
      <c r="D85" s="26">
        <f t="shared" si="2"/>
        <v>135045.43916210969</v>
      </c>
      <c r="E85" s="6">
        <f t="shared" si="2"/>
        <v>8711.7614577581444</v>
      </c>
      <c r="F85" s="6">
        <f t="shared" si="2"/>
        <v>38195.43649026558</v>
      </c>
      <c r="G85" s="6">
        <f t="shared" si="2"/>
        <v>39214.175023601289</v>
      </c>
      <c r="H85" s="6">
        <f t="shared" si="2"/>
        <v>17033.772109509984</v>
      </c>
      <c r="I85" s="6">
        <f t="shared" si="2"/>
        <v>74739.726759409343</v>
      </c>
      <c r="J85" s="23">
        <f t="shared" si="2"/>
        <v>17907.821378315311</v>
      </c>
      <c r="K85" s="13">
        <f t="shared" si="2"/>
        <v>66025.952512424075</v>
      </c>
      <c r="L85" s="19">
        <f t="shared" si="2"/>
        <v>378966.26351507811</v>
      </c>
      <c r="M85" s="16">
        <v>56141</v>
      </c>
    </row>
    <row r="86" spans="2:13" x14ac:dyDescent="0.15">
      <c r="B86" s="69" t="s">
        <v>32</v>
      </c>
      <c r="C86" s="70" t="s">
        <v>33</v>
      </c>
      <c r="D86" s="71">
        <f t="shared" si="2"/>
        <v>121187.25468909192</v>
      </c>
      <c r="E86" s="72">
        <f t="shared" si="2"/>
        <v>7331.7438578324118</v>
      </c>
      <c r="F86" s="72">
        <f t="shared" si="2"/>
        <v>49430.344228617243</v>
      </c>
      <c r="G86" s="72">
        <f t="shared" si="2"/>
        <v>30821.822858383577</v>
      </c>
      <c r="H86" s="72">
        <f t="shared" si="2"/>
        <v>14898.000768292886</v>
      </c>
      <c r="I86" s="72">
        <f t="shared" si="2"/>
        <v>67092.28700749921</v>
      </c>
      <c r="J86" s="73">
        <f t="shared" si="2"/>
        <v>19008.843719205652</v>
      </c>
      <c r="K86" s="74">
        <f t="shared" si="2"/>
        <v>38118.584336846325</v>
      </c>
      <c r="L86" s="75">
        <f t="shared" si="2"/>
        <v>328880.03774656355</v>
      </c>
      <c r="M86" s="76">
        <v>119746</v>
      </c>
    </row>
    <row r="87" spans="2:13" x14ac:dyDescent="0.15">
      <c r="B87" s="5" t="s">
        <v>34</v>
      </c>
      <c r="C87" s="29" t="s">
        <v>35</v>
      </c>
      <c r="D87" s="26">
        <f t="shared" si="2"/>
        <v>128779.51903780163</v>
      </c>
      <c r="E87" s="6">
        <f t="shared" si="2"/>
        <v>8494.0718772046384</v>
      </c>
      <c r="F87" s="6">
        <f t="shared" si="2"/>
        <v>53288.995130103634</v>
      </c>
      <c r="G87" s="6">
        <f t="shared" si="2"/>
        <v>42060.370276508744</v>
      </c>
      <c r="H87" s="6">
        <f t="shared" si="2"/>
        <v>18585.298529441981</v>
      </c>
      <c r="I87" s="6">
        <f t="shared" si="2"/>
        <v>38022.863170295685</v>
      </c>
      <c r="J87" s="23">
        <f t="shared" si="2"/>
        <v>13698.723963862767</v>
      </c>
      <c r="K87" s="13">
        <f t="shared" si="2"/>
        <v>65689.641709874719</v>
      </c>
      <c r="L87" s="19">
        <f t="shared" si="2"/>
        <v>354920.75973123102</v>
      </c>
      <c r="M87" s="16">
        <v>145999</v>
      </c>
    </row>
    <row r="88" spans="2:13" x14ac:dyDescent="0.15">
      <c r="B88" s="69" t="s">
        <v>36</v>
      </c>
      <c r="C88" s="70" t="s">
        <v>37</v>
      </c>
      <c r="D88" s="71">
        <f t="shared" si="2"/>
        <v>131745.48881243015</v>
      </c>
      <c r="E88" s="72">
        <f t="shared" si="2"/>
        <v>7504.5736451096845</v>
      </c>
      <c r="F88" s="72">
        <f t="shared" si="2"/>
        <v>14859.569152549802</v>
      </c>
      <c r="G88" s="72">
        <f t="shared" si="2"/>
        <v>35984.817339089655</v>
      </c>
      <c r="H88" s="72">
        <f t="shared" si="2"/>
        <v>13988.266748482391</v>
      </c>
      <c r="I88" s="72">
        <f t="shared" si="2"/>
        <v>27330.104534198243</v>
      </c>
      <c r="J88" s="73">
        <f t="shared" si="2"/>
        <v>14290.72341171572</v>
      </c>
      <c r="K88" s="74">
        <f t="shared" si="2"/>
        <v>27030.203151366397</v>
      </c>
      <c r="L88" s="75">
        <f t="shared" si="2"/>
        <v>258443.0233832263</v>
      </c>
      <c r="M88" s="76">
        <v>228155</v>
      </c>
    </row>
    <row r="89" spans="2:13" x14ac:dyDescent="0.15">
      <c r="B89" s="5" t="s">
        <v>38</v>
      </c>
      <c r="C89" s="29" t="s">
        <v>39</v>
      </c>
      <c r="D89" s="26">
        <f t="shared" ref="D89:L104" si="3">+D21*1000/$M89</f>
        <v>142214.66377937607</v>
      </c>
      <c r="E89" s="6">
        <f t="shared" si="3"/>
        <v>7457.2166573198137</v>
      </c>
      <c r="F89" s="6">
        <f t="shared" si="3"/>
        <v>14344.170224611014</v>
      </c>
      <c r="G89" s="6">
        <f t="shared" si="3"/>
        <v>45564.765503154049</v>
      </c>
      <c r="H89" s="6">
        <f t="shared" si="3"/>
        <v>14836.853071566873</v>
      </c>
      <c r="I89" s="6">
        <f t="shared" si="3"/>
        <v>24350.2572772413</v>
      </c>
      <c r="J89" s="23">
        <f t="shared" si="3"/>
        <v>15347.805263437976</v>
      </c>
      <c r="K89" s="13">
        <f t="shared" si="3"/>
        <v>42882.327898513642</v>
      </c>
      <c r="L89" s="19">
        <f t="shared" si="3"/>
        <v>291650.25441178278</v>
      </c>
      <c r="M89" s="16">
        <v>244289</v>
      </c>
    </row>
    <row r="90" spans="2:13" x14ac:dyDescent="0.15">
      <c r="B90" s="5" t="s">
        <v>40</v>
      </c>
      <c r="C90" s="29" t="s">
        <v>41</v>
      </c>
      <c r="D90" s="26">
        <f t="shared" si="3"/>
        <v>138418.20457527181</v>
      </c>
      <c r="E90" s="6">
        <f t="shared" si="3"/>
        <v>7651.2689819492407</v>
      </c>
      <c r="F90" s="6">
        <f t="shared" si="3"/>
        <v>11600.684631972616</v>
      </c>
      <c r="G90" s="6">
        <f t="shared" si="3"/>
        <v>42957.130577714779</v>
      </c>
      <c r="H90" s="6">
        <f t="shared" si="3"/>
        <v>14981.315880747365</v>
      </c>
      <c r="I90" s="6">
        <f t="shared" si="3"/>
        <v>25459.261381629545</v>
      </c>
      <c r="J90" s="23">
        <f t="shared" si="3"/>
        <v>12803.522687859093</v>
      </c>
      <c r="K90" s="13">
        <f t="shared" si="3"/>
        <v>43426.730806930769</v>
      </c>
      <c r="L90" s="19">
        <f t="shared" si="3"/>
        <v>284494.59683621611</v>
      </c>
      <c r="M90" s="16">
        <v>331565</v>
      </c>
    </row>
    <row r="91" spans="2:13" x14ac:dyDescent="0.15">
      <c r="B91" s="5" t="s">
        <v>42</v>
      </c>
      <c r="C91" s="29" t="s">
        <v>43</v>
      </c>
      <c r="D91" s="26">
        <f t="shared" si="3"/>
        <v>153121.06741961825</v>
      </c>
      <c r="E91" s="6">
        <f t="shared" si="3"/>
        <v>7957.618790571496</v>
      </c>
      <c r="F91" s="6">
        <f t="shared" si="3"/>
        <v>23765.934476601753</v>
      </c>
      <c r="G91" s="6">
        <f t="shared" si="3"/>
        <v>54700.535647552213</v>
      </c>
      <c r="H91" s="6">
        <f t="shared" si="3"/>
        <v>13480.989356254066</v>
      </c>
      <c r="I91" s="6">
        <f t="shared" si="3"/>
        <v>23813.478387244115</v>
      </c>
      <c r="J91" s="23">
        <f t="shared" si="3"/>
        <v>18635.552049163311</v>
      </c>
      <c r="K91" s="13">
        <f t="shared" si="3"/>
        <v>55305.471356004928</v>
      </c>
      <c r="L91" s="19">
        <f t="shared" si="3"/>
        <v>332145.09543384681</v>
      </c>
      <c r="M91" s="16">
        <v>72249</v>
      </c>
    </row>
    <row r="92" spans="2:13" x14ac:dyDescent="0.15">
      <c r="B92" s="5" t="s">
        <v>44</v>
      </c>
      <c r="C92" s="29" t="s">
        <v>45</v>
      </c>
      <c r="D92" s="26">
        <f t="shared" si="3"/>
        <v>207103.99883380134</v>
      </c>
      <c r="E92" s="6">
        <f t="shared" si="3"/>
        <v>9129.9774432629019</v>
      </c>
      <c r="F92" s="6">
        <f t="shared" si="3"/>
        <v>346.03108840092682</v>
      </c>
      <c r="G92" s="6">
        <f t="shared" si="3"/>
        <v>57977.450935260633</v>
      </c>
      <c r="H92" s="6">
        <f t="shared" si="3"/>
        <v>17352.897850204852</v>
      </c>
      <c r="I92" s="6">
        <f t="shared" si="3"/>
        <v>22938.820604888828</v>
      </c>
      <c r="J92" s="23">
        <f t="shared" si="3"/>
        <v>0</v>
      </c>
      <c r="K92" s="13">
        <f t="shared" si="3"/>
        <v>83483.94175144624</v>
      </c>
      <c r="L92" s="19">
        <f t="shared" si="3"/>
        <v>398333.11850726575</v>
      </c>
      <c r="M92" s="16">
        <v>130338</v>
      </c>
    </row>
    <row r="93" spans="2:13" x14ac:dyDescent="0.15">
      <c r="B93" s="5" t="s">
        <v>46</v>
      </c>
      <c r="C93" s="29" t="s">
        <v>47</v>
      </c>
      <c r="D93" s="26">
        <f t="shared" si="3"/>
        <v>140223.09208073709</v>
      </c>
      <c r="E93" s="6">
        <f t="shared" si="3"/>
        <v>7851.9665015710707</v>
      </c>
      <c r="F93" s="6">
        <f t="shared" si="3"/>
        <v>11473.211908185545</v>
      </c>
      <c r="G93" s="6">
        <f t="shared" si="3"/>
        <v>39018.679767801033</v>
      </c>
      <c r="H93" s="6">
        <f t="shared" si="3"/>
        <v>13220.176279490866</v>
      </c>
      <c r="I93" s="6">
        <f t="shared" si="3"/>
        <v>25007.316131437397</v>
      </c>
      <c r="J93" s="23">
        <f t="shared" si="3"/>
        <v>13815.432443947382</v>
      </c>
      <c r="K93" s="13">
        <f t="shared" si="3"/>
        <v>34592.353677371255</v>
      </c>
      <c r="L93" s="19">
        <f t="shared" si="3"/>
        <v>271386.79634659423</v>
      </c>
      <c r="M93" s="16">
        <v>150216</v>
      </c>
    </row>
    <row r="94" spans="2:13" x14ac:dyDescent="0.15">
      <c r="B94" s="5" t="s">
        <v>48</v>
      </c>
      <c r="C94" s="29" t="s">
        <v>49</v>
      </c>
      <c r="D94" s="26">
        <f t="shared" si="3"/>
        <v>155023.05793173221</v>
      </c>
      <c r="E94" s="6">
        <f t="shared" si="3"/>
        <v>7587.2826521906545</v>
      </c>
      <c r="F94" s="6">
        <f t="shared" si="3"/>
        <v>4409.5538660163538</v>
      </c>
      <c r="G94" s="6">
        <f t="shared" si="3"/>
        <v>39480.947383521205</v>
      </c>
      <c r="H94" s="6">
        <f t="shared" si="3"/>
        <v>15729.435480826582</v>
      </c>
      <c r="I94" s="6">
        <f t="shared" si="3"/>
        <v>13367.801946409561</v>
      </c>
      <c r="J94" s="23">
        <f t="shared" si="3"/>
        <v>8365.8766770606053</v>
      </c>
      <c r="K94" s="13">
        <f t="shared" si="3"/>
        <v>43501.838443476357</v>
      </c>
      <c r="L94" s="19">
        <f t="shared" si="3"/>
        <v>279099.9177041729</v>
      </c>
      <c r="M94" s="16">
        <v>132449</v>
      </c>
    </row>
    <row r="95" spans="2:13" x14ac:dyDescent="0.15">
      <c r="B95" s="5" t="s">
        <v>50</v>
      </c>
      <c r="C95" s="29" t="s">
        <v>51</v>
      </c>
      <c r="D95" s="26">
        <f t="shared" si="3"/>
        <v>143507.36694946614</v>
      </c>
      <c r="E95" s="6">
        <f t="shared" si="3"/>
        <v>6545.6750866901493</v>
      </c>
      <c r="F95" s="6">
        <f t="shared" si="3"/>
        <v>25309.11034662354</v>
      </c>
      <c r="G95" s="6">
        <f t="shared" si="3"/>
        <v>39338.920793300531</v>
      </c>
      <c r="H95" s="6">
        <f t="shared" si="3"/>
        <v>16912.131138553475</v>
      </c>
      <c r="I95" s="6">
        <f t="shared" si="3"/>
        <v>40066.610929126517</v>
      </c>
      <c r="J95" s="23">
        <f t="shared" si="3"/>
        <v>15076.547744685517</v>
      </c>
      <c r="K95" s="13">
        <f t="shared" si="3"/>
        <v>47275.763764202791</v>
      </c>
      <c r="L95" s="19">
        <f t="shared" si="3"/>
        <v>318955.57900796318</v>
      </c>
      <c r="M95" s="16">
        <v>72961</v>
      </c>
    </row>
    <row r="96" spans="2:13" x14ac:dyDescent="0.15">
      <c r="B96" s="5" t="s">
        <v>52</v>
      </c>
      <c r="C96" s="29" t="s">
        <v>53</v>
      </c>
      <c r="D96" s="26">
        <f t="shared" si="3"/>
        <v>174650.50843613362</v>
      </c>
      <c r="E96" s="6">
        <f t="shared" si="3"/>
        <v>7797.860410025075</v>
      </c>
      <c r="F96" s="6">
        <f t="shared" si="3"/>
        <v>2456.9876891672234</v>
      </c>
      <c r="G96" s="6">
        <f t="shared" si="3"/>
        <v>33804.059928680334</v>
      </c>
      <c r="H96" s="6">
        <f t="shared" si="3"/>
        <v>14348.596917881579</v>
      </c>
      <c r="I96" s="6">
        <f t="shared" si="3"/>
        <v>16667.846927332066</v>
      </c>
      <c r="J96" s="23">
        <f t="shared" si="3"/>
        <v>2127.9595771222639</v>
      </c>
      <c r="K96" s="13">
        <f t="shared" si="3"/>
        <v>46840.65220952357</v>
      </c>
      <c r="L96" s="19">
        <f t="shared" si="3"/>
        <v>296566.51251874346</v>
      </c>
      <c r="M96" s="16">
        <v>79361</v>
      </c>
    </row>
    <row r="97" spans="2:13" x14ac:dyDescent="0.15">
      <c r="B97" s="5" t="s">
        <v>54</v>
      </c>
      <c r="C97" s="29" t="s">
        <v>55</v>
      </c>
      <c r="D97" s="134">
        <f t="shared" si="3"/>
        <v>142254.5484750226</v>
      </c>
      <c r="E97" s="135">
        <f t="shared" si="3"/>
        <v>7571.0497332750865</v>
      </c>
      <c r="F97" s="135">
        <f t="shared" si="3"/>
        <v>15622.142782429995</v>
      </c>
      <c r="G97" s="135">
        <f t="shared" si="3"/>
        <v>55158.988967986857</v>
      </c>
      <c r="H97" s="135">
        <f t="shared" si="3"/>
        <v>16925.741569093134</v>
      </c>
      <c r="I97" s="135">
        <f t="shared" si="3"/>
        <v>36227.211478708152</v>
      </c>
      <c r="J97" s="136">
        <f t="shared" si="3"/>
        <v>14526.201800316256</v>
      </c>
      <c r="K97" s="137">
        <f t="shared" si="3"/>
        <v>60461.271050348558</v>
      </c>
      <c r="L97" s="143">
        <f t="shared" si="3"/>
        <v>334220.95405686437</v>
      </c>
      <c r="M97" s="144">
        <v>162527</v>
      </c>
    </row>
    <row r="98" spans="2:13" x14ac:dyDescent="0.15">
      <c r="B98" s="69" t="s">
        <v>56</v>
      </c>
      <c r="C98" s="70" t="s">
        <v>57</v>
      </c>
      <c r="D98" s="71">
        <f t="shared" si="3"/>
        <v>133162.58337097761</v>
      </c>
      <c r="E98" s="72">
        <f t="shared" si="3"/>
        <v>8061.2892939707172</v>
      </c>
      <c r="F98" s="72">
        <f t="shared" si="3"/>
        <v>25339.755002258655</v>
      </c>
      <c r="G98" s="72">
        <f t="shared" si="3"/>
        <v>42301.171843860444</v>
      </c>
      <c r="H98" s="72">
        <f t="shared" si="3"/>
        <v>14911.434113676825</v>
      </c>
      <c r="I98" s="72">
        <f t="shared" si="3"/>
        <v>33927.563574522363</v>
      </c>
      <c r="J98" s="73">
        <f t="shared" si="3"/>
        <v>17093.933515797307</v>
      </c>
      <c r="K98" s="74">
        <f t="shared" si="3"/>
        <v>27905.282597720085</v>
      </c>
      <c r="L98" s="75">
        <f t="shared" si="3"/>
        <v>285609.07979698671</v>
      </c>
      <c r="M98" s="76">
        <v>75266</v>
      </c>
    </row>
    <row r="99" spans="2:13" x14ac:dyDescent="0.15">
      <c r="B99" s="5" t="s">
        <v>58</v>
      </c>
      <c r="C99" s="29" t="s">
        <v>59</v>
      </c>
      <c r="D99" s="26">
        <f t="shared" si="3"/>
        <v>138953.92438675414</v>
      </c>
      <c r="E99" s="6">
        <f t="shared" si="3"/>
        <v>7886.0967529872778</v>
      </c>
      <c r="F99" s="6">
        <f t="shared" si="3"/>
        <v>38274.784413307723</v>
      </c>
      <c r="G99" s="6">
        <f t="shared" si="3"/>
        <v>36418.309078487735</v>
      </c>
      <c r="H99" s="6">
        <f t="shared" si="3"/>
        <v>16764.691475785974</v>
      </c>
      <c r="I99" s="6">
        <f t="shared" si="3"/>
        <v>34475.553951455935</v>
      </c>
      <c r="J99" s="23">
        <f t="shared" si="3"/>
        <v>18150.743113471428</v>
      </c>
      <c r="K99" s="13">
        <f t="shared" si="3"/>
        <v>32229.965583469755</v>
      </c>
      <c r="L99" s="19">
        <f t="shared" si="3"/>
        <v>305003.32564224856</v>
      </c>
      <c r="M99" s="16">
        <v>155158</v>
      </c>
    </row>
    <row r="100" spans="2:13" x14ac:dyDescent="0.15">
      <c r="B100" s="61" t="s">
        <v>60</v>
      </c>
      <c r="C100" s="62" t="s">
        <v>61</v>
      </c>
      <c r="D100" s="63">
        <f t="shared" si="3"/>
        <v>124341.20087621313</v>
      </c>
      <c r="E100" s="64">
        <f t="shared" si="3"/>
        <v>7249.0099081717026</v>
      </c>
      <c r="F100" s="64">
        <f t="shared" si="3"/>
        <v>30610.912045029232</v>
      </c>
      <c r="G100" s="64">
        <f t="shared" si="3"/>
        <v>49739.31208564838</v>
      </c>
      <c r="H100" s="64">
        <f t="shared" si="3"/>
        <v>14665.544804375262</v>
      </c>
      <c r="I100" s="64">
        <f t="shared" si="3"/>
        <v>52046.189778480555</v>
      </c>
      <c r="J100" s="65">
        <f t="shared" si="3"/>
        <v>17763.625549446566</v>
      </c>
      <c r="K100" s="66">
        <f t="shared" si="3"/>
        <v>47209.797919719145</v>
      </c>
      <c r="L100" s="67">
        <f t="shared" si="3"/>
        <v>325861.96741763741</v>
      </c>
      <c r="M100" s="68">
        <v>68933</v>
      </c>
    </row>
    <row r="101" spans="2:13" x14ac:dyDescent="0.15">
      <c r="B101" s="5" t="s">
        <v>62</v>
      </c>
      <c r="C101" s="29" t="s">
        <v>63</v>
      </c>
      <c r="D101" s="26">
        <f t="shared" si="3"/>
        <v>179887.2137944031</v>
      </c>
      <c r="E101" s="6">
        <f t="shared" si="3"/>
        <v>9565.0146047300477</v>
      </c>
      <c r="F101" s="6">
        <f t="shared" si="3"/>
        <v>5084.8723263921602</v>
      </c>
      <c r="G101" s="6">
        <f t="shared" si="3"/>
        <v>57630.771223970602</v>
      </c>
      <c r="H101" s="6">
        <f t="shared" si="3"/>
        <v>15226.090643550362</v>
      </c>
      <c r="I101" s="6">
        <f t="shared" si="3"/>
        <v>29138.792047488929</v>
      </c>
      <c r="J101" s="23">
        <f t="shared" si="3"/>
        <v>8460.143220578535</v>
      </c>
      <c r="K101" s="13">
        <f t="shared" si="3"/>
        <v>62886.542447941203</v>
      </c>
      <c r="L101" s="19">
        <f t="shared" si="3"/>
        <v>359419.29708847642</v>
      </c>
      <c r="M101" s="16">
        <v>84904</v>
      </c>
    </row>
    <row r="102" spans="2:13" x14ac:dyDescent="0.15">
      <c r="B102" s="5" t="s">
        <v>64</v>
      </c>
      <c r="C102" s="29" t="s">
        <v>65</v>
      </c>
      <c r="D102" s="26">
        <f t="shared" si="3"/>
        <v>129318.92061326277</v>
      </c>
      <c r="E102" s="6">
        <f t="shared" si="3"/>
        <v>6388.9682766504711</v>
      </c>
      <c r="F102" s="6">
        <f t="shared" si="3"/>
        <v>33674.7642183481</v>
      </c>
      <c r="G102" s="6">
        <f t="shared" si="3"/>
        <v>50610.939531110271</v>
      </c>
      <c r="H102" s="6">
        <f t="shared" si="3"/>
        <v>18417.723036074822</v>
      </c>
      <c r="I102" s="6">
        <f t="shared" si="3"/>
        <v>21014.299016308807</v>
      </c>
      <c r="J102" s="23">
        <f t="shared" si="3"/>
        <v>11063.068710875919</v>
      </c>
      <c r="K102" s="13">
        <f t="shared" si="3"/>
        <v>36915.671758751349</v>
      </c>
      <c r="L102" s="19">
        <f t="shared" si="3"/>
        <v>296341.2864505066</v>
      </c>
      <c r="M102" s="16">
        <v>108469</v>
      </c>
    </row>
    <row r="103" spans="2:13" x14ac:dyDescent="0.15">
      <c r="B103" s="5" t="s">
        <v>66</v>
      </c>
      <c r="C103" s="29" t="s">
        <v>67</v>
      </c>
      <c r="D103" s="26">
        <f t="shared" si="3"/>
        <v>148323.53071307426</v>
      </c>
      <c r="E103" s="6">
        <f t="shared" si="3"/>
        <v>7895.5313030012539</v>
      </c>
      <c r="F103" s="6">
        <f t="shared" si="3"/>
        <v>13608.236855689109</v>
      </c>
      <c r="G103" s="6">
        <f t="shared" si="3"/>
        <v>55573.851485878622</v>
      </c>
      <c r="H103" s="6">
        <f t="shared" si="3"/>
        <v>14771.941597227344</v>
      </c>
      <c r="I103" s="6">
        <f t="shared" si="3"/>
        <v>37251.861957082809</v>
      </c>
      <c r="J103" s="23">
        <f t="shared" si="3"/>
        <v>15408.340092913502</v>
      </c>
      <c r="K103" s="13">
        <f t="shared" si="3"/>
        <v>61423.774057960327</v>
      </c>
      <c r="L103" s="19">
        <f t="shared" si="3"/>
        <v>338848.72796991374</v>
      </c>
      <c r="M103" s="16">
        <v>135610</v>
      </c>
    </row>
    <row r="104" spans="2:13" x14ac:dyDescent="0.15">
      <c r="B104" s="77" t="s">
        <v>68</v>
      </c>
      <c r="C104" s="78" t="s">
        <v>69</v>
      </c>
      <c r="D104" s="79">
        <f t="shared" si="3"/>
        <v>127133.58276392346</v>
      </c>
      <c r="E104" s="80">
        <f t="shared" si="3"/>
        <v>7131.6803272191128</v>
      </c>
      <c r="F104" s="80">
        <f t="shared" si="3"/>
        <v>35768.394184885139</v>
      </c>
      <c r="G104" s="80">
        <f t="shared" si="3"/>
        <v>37459.993341471534</v>
      </c>
      <c r="H104" s="80">
        <f t="shared" si="3"/>
        <v>14521.553022496313</v>
      </c>
      <c r="I104" s="80">
        <f t="shared" si="3"/>
        <v>31134.787640502876</v>
      </c>
      <c r="J104" s="81">
        <f t="shared" si="3"/>
        <v>19206.509504256701</v>
      </c>
      <c r="K104" s="82">
        <f t="shared" si="3"/>
        <v>38468.205526578626</v>
      </c>
      <c r="L104" s="83">
        <f t="shared" si="3"/>
        <v>291618.19680707704</v>
      </c>
      <c r="M104" s="84">
        <v>63077</v>
      </c>
    </row>
    <row r="105" spans="2:13" x14ac:dyDescent="0.15">
      <c r="B105" s="5" t="s">
        <v>70</v>
      </c>
      <c r="C105" s="29" t="s">
        <v>71</v>
      </c>
      <c r="D105" s="26">
        <f t="shared" ref="D105:L120" si="4">+D37*1000/$M105</f>
        <v>129328.67119033018</v>
      </c>
      <c r="E105" s="6">
        <f t="shared" si="4"/>
        <v>7488.9414231735545</v>
      </c>
      <c r="F105" s="6">
        <f t="shared" si="4"/>
        <v>24876.446616154622</v>
      </c>
      <c r="G105" s="6">
        <f t="shared" si="4"/>
        <v>46840.807928940238</v>
      </c>
      <c r="H105" s="6">
        <f t="shared" si="4"/>
        <v>15304.981305268155</v>
      </c>
      <c r="I105" s="6">
        <f t="shared" si="4"/>
        <v>35251.478763180283</v>
      </c>
      <c r="J105" s="23">
        <f t="shared" si="4"/>
        <v>16926.684998714118</v>
      </c>
      <c r="K105" s="13">
        <f t="shared" si="4"/>
        <v>49894.518190270828</v>
      </c>
      <c r="L105" s="19">
        <f t="shared" si="4"/>
        <v>308985.84541731788</v>
      </c>
      <c r="M105" s="16">
        <v>101098</v>
      </c>
    </row>
    <row r="106" spans="2:13" x14ac:dyDescent="0.15">
      <c r="B106" s="5" t="s">
        <v>72</v>
      </c>
      <c r="C106" s="29" t="s">
        <v>73</v>
      </c>
      <c r="D106" s="26">
        <f t="shared" si="4"/>
        <v>119953.70042327845</v>
      </c>
      <c r="E106" s="6">
        <f t="shared" si="4"/>
        <v>7765.7797087396748</v>
      </c>
      <c r="F106" s="6">
        <f t="shared" si="4"/>
        <v>41853.922318148761</v>
      </c>
      <c r="G106" s="6">
        <f t="shared" si="4"/>
        <v>44568.610266833246</v>
      </c>
      <c r="H106" s="6">
        <f t="shared" si="4"/>
        <v>16071.341997799698</v>
      </c>
      <c r="I106" s="6">
        <f t="shared" si="4"/>
        <v>30218.724943593952</v>
      </c>
      <c r="J106" s="23">
        <f t="shared" si="4"/>
        <v>18331.499748270526</v>
      </c>
      <c r="K106" s="13">
        <f t="shared" si="4"/>
        <v>51357.7542001529</v>
      </c>
      <c r="L106" s="19">
        <f t="shared" si="4"/>
        <v>311789.83385854668</v>
      </c>
      <c r="M106" s="16">
        <v>53629</v>
      </c>
    </row>
    <row r="107" spans="2:13" x14ac:dyDescent="0.15">
      <c r="B107" s="77" t="s">
        <v>74</v>
      </c>
      <c r="C107" s="78" t="s">
        <v>75</v>
      </c>
      <c r="D107" s="79">
        <f t="shared" si="4"/>
        <v>137592.62582243868</v>
      </c>
      <c r="E107" s="80">
        <f t="shared" si="4"/>
        <v>7925.9591557720241</v>
      </c>
      <c r="F107" s="80">
        <f t="shared" si="4"/>
        <v>22402.845424250194</v>
      </c>
      <c r="G107" s="80">
        <f t="shared" si="4"/>
        <v>45218.847019282803</v>
      </c>
      <c r="H107" s="80">
        <f t="shared" si="4"/>
        <v>14556.395795949757</v>
      </c>
      <c r="I107" s="80">
        <f t="shared" si="4"/>
        <v>41604.004671166935</v>
      </c>
      <c r="J107" s="81">
        <f t="shared" si="4"/>
        <v>16507.875473525306</v>
      </c>
      <c r="K107" s="82">
        <f t="shared" si="4"/>
        <v>38976.772337577262</v>
      </c>
      <c r="L107" s="83">
        <f t="shared" si="4"/>
        <v>308277.45022643765</v>
      </c>
      <c r="M107" s="84">
        <v>70218</v>
      </c>
    </row>
    <row r="108" spans="2:13" x14ac:dyDescent="0.15">
      <c r="B108" s="77" t="s">
        <v>76</v>
      </c>
      <c r="C108" s="78" t="s">
        <v>77</v>
      </c>
      <c r="D108" s="79">
        <f t="shared" si="4"/>
        <v>141840.91818102772</v>
      </c>
      <c r="E108" s="80">
        <f t="shared" si="4"/>
        <v>7879.8887053299713</v>
      </c>
      <c r="F108" s="80">
        <f t="shared" si="4"/>
        <v>24317.207199373966</v>
      </c>
      <c r="G108" s="80">
        <f t="shared" si="4"/>
        <v>44439.840013911831</v>
      </c>
      <c r="H108" s="80">
        <f t="shared" si="4"/>
        <v>16301.956351621599</v>
      </c>
      <c r="I108" s="80">
        <f t="shared" si="4"/>
        <v>38142.265889922615</v>
      </c>
      <c r="J108" s="81">
        <f t="shared" si="4"/>
        <v>17961.41205112599</v>
      </c>
      <c r="K108" s="82">
        <f t="shared" si="4"/>
        <v>49441.318146248152</v>
      </c>
      <c r="L108" s="83">
        <f t="shared" si="4"/>
        <v>322363.39448743587</v>
      </c>
      <c r="M108" s="84">
        <v>57505</v>
      </c>
    </row>
    <row r="109" spans="2:13" x14ac:dyDescent="0.15">
      <c r="B109" s="5" t="s">
        <v>78</v>
      </c>
      <c r="C109" s="29" t="s">
        <v>79</v>
      </c>
      <c r="D109" s="26">
        <f t="shared" si="4"/>
        <v>131834.77323387578</v>
      </c>
      <c r="E109" s="6">
        <f t="shared" si="4"/>
        <v>7764.1719722023927</v>
      </c>
      <c r="F109" s="6">
        <f t="shared" si="4"/>
        <v>22072.218418100496</v>
      </c>
      <c r="G109" s="6">
        <f t="shared" si="4"/>
        <v>37822.841241859584</v>
      </c>
      <c r="H109" s="6">
        <f t="shared" si="4"/>
        <v>15245.341569661563</v>
      </c>
      <c r="I109" s="6">
        <f t="shared" si="4"/>
        <v>23995.658444907414</v>
      </c>
      <c r="J109" s="23">
        <f t="shared" si="4"/>
        <v>15273.212022319673</v>
      </c>
      <c r="K109" s="13">
        <f t="shared" si="4"/>
        <v>41258.351665962502</v>
      </c>
      <c r="L109" s="19">
        <f t="shared" si="4"/>
        <v>279993.35654656973</v>
      </c>
      <c r="M109" s="16">
        <v>68639</v>
      </c>
    </row>
    <row r="110" spans="2:13" x14ac:dyDescent="0.15">
      <c r="B110" s="5">
        <v>39</v>
      </c>
      <c r="C110" s="29" t="s">
        <v>80</v>
      </c>
      <c r="D110" s="26">
        <f t="shared" si="4"/>
        <v>139430.88057682005</v>
      </c>
      <c r="E110" s="6">
        <f t="shared" si="4"/>
        <v>7167.9697786979777</v>
      </c>
      <c r="F110" s="6">
        <f t="shared" si="4"/>
        <v>33544.364835045089</v>
      </c>
      <c r="G110" s="6">
        <f t="shared" si="4"/>
        <v>45772.077986941636</v>
      </c>
      <c r="H110" s="6">
        <f t="shared" si="4"/>
        <v>15212.439044323972</v>
      </c>
      <c r="I110" s="6">
        <f t="shared" si="4"/>
        <v>38691.166989039331</v>
      </c>
      <c r="J110" s="23">
        <f t="shared" si="4"/>
        <v>18426.185741139292</v>
      </c>
      <c r="K110" s="13">
        <f t="shared" si="4"/>
        <v>43752.554008772167</v>
      </c>
      <c r="L110" s="19">
        <f t="shared" si="4"/>
        <v>323571.45321964019</v>
      </c>
      <c r="M110" s="16">
        <v>110121</v>
      </c>
    </row>
    <row r="111" spans="2:13" x14ac:dyDescent="0.15">
      <c r="B111" s="7">
        <v>40</v>
      </c>
      <c r="C111" s="55" t="s">
        <v>81</v>
      </c>
      <c r="D111" s="56">
        <f t="shared" si="4"/>
        <v>129391.40187645073</v>
      </c>
      <c r="E111" s="8">
        <f t="shared" si="4"/>
        <v>6935.6896249049096</v>
      </c>
      <c r="F111" s="8">
        <f t="shared" si="4"/>
        <v>26038.523806737277</v>
      </c>
      <c r="G111" s="8">
        <f t="shared" si="4"/>
        <v>26945.130395771157</v>
      </c>
      <c r="H111" s="8">
        <f t="shared" si="4"/>
        <v>12998.088438956835</v>
      </c>
      <c r="I111" s="8">
        <f t="shared" si="4"/>
        <v>20785.300485692551</v>
      </c>
      <c r="J111" s="57">
        <f t="shared" si="4"/>
        <v>18298.320557083505</v>
      </c>
      <c r="K111" s="58">
        <f t="shared" si="4"/>
        <v>30232.644781243296</v>
      </c>
      <c r="L111" s="59">
        <f t="shared" si="4"/>
        <v>253326.77940975677</v>
      </c>
      <c r="M111" s="60">
        <v>51267</v>
      </c>
    </row>
    <row r="112" spans="2:13" x14ac:dyDescent="0.15">
      <c r="B112" s="32">
        <v>41</v>
      </c>
      <c r="C112" s="33" t="s">
        <v>82</v>
      </c>
      <c r="D112" s="34">
        <f t="shared" si="4"/>
        <v>123221.88553722775</v>
      </c>
      <c r="E112" s="35">
        <f t="shared" si="4"/>
        <v>7856.2380388225647</v>
      </c>
      <c r="F112" s="35">
        <f t="shared" si="4"/>
        <v>21223.936024788116</v>
      </c>
      <c r="G112" s="35">
        <f t="shared" si="4"/>
        <v>22631.436252620068</v>
      </c>
      <c r="H112" s="35">
        <f t="shared" si="4"/>
        <v>15894.878337738084</v>
      </c>
      <c r="I112" s="35">
        <f t="shared" si="4"/>
        <v>18308.575594641392</v>
      </c>
      <c r="J112" s="36">
        <f t="shared" si="4"/>
        <v>15109.815000455665</v>
      </c>
      <c r="K112" s="37">
        <f t="shared" si="4"/>
        <v>32360.179531577509</v>
      </c>
      <c r="L112" s="38">
        <f t="shared" si="4"/>
        <v>241497.12931741547</v>
      </c>
      <c r="M112" s="39">
        <v>43892</v>
      </c>
    </row>
    <row r="113" spans="2:15" x14ac:dyDescent="0.15">
      <c r="B113" s="5">
        <v>42</v>
      </c>
      <c r="C113" s="29" t="s">
        <v>83</v>
      </c>
      <c r="D113" s="26">
        <f t="shared" si="4"/>
        <v>192033.22276490714</v>
      </c>
      <c r="E113" s="6">
        <f t="shared" si="4"/>
        <v>12112.832031760128</v>
      </c>
      <c r="F113" s="6">
        <f t="shared" si="4"/>
        <v>1947.1361036383107</v>
      </c>
      <c r="G113" s="6">
        <f t="shared" si="4"/>
        <v>23393.632303392795</v>
      </c>
      <c r="H113" s="6">
        <f t="shared" si="4"/>
        <v>14475.252696737796</v>
      </c>
      <c r="I113" s="6">
        <f t="shared" si="4"/>
        <v>32081.333089560427</v>
      </c>
      <c r="J113" s="23">
        <f t="shared" si="4"/>
        <v>470.08122861545695</v>
      </c>
      <c r="K113" s="13">
        <f t="shared" si="4"/>
        <v>50236.059236816676</v>
      </c>
      <c r="L113" s="19">
        <f t="shared" si="4"/>
        <v>326279.4682268133</v>
      </c>
      <c r="M113" s="16">
        <v>38287</v>
      </c>
    </row>
    <row r="114" spans="2:15" x14ac:dyDescent="0.15">
      <c r="B114" s="5">
        <v>43</v>
      </c>
      <c r="C114" s="29" t="s">
        <v>84</v>
      </c>
      <c r="D114" s="26">
        <f t="shared" si="4"/>
        <v>101770.51804015163</v>
      </c>
      <c r="E114" s="6">
        <f t="shared" si="4"/>
        <v>8233.0197950301845</v>
      </c>
      <c r="F114" s="6">
        <f t="shared" si="4"/>
        <v>56561.05573494314</v>
      </c>
      <c r="G114" s="6">
        <f t="shared" si="4"/>
        <v>43162.122701109081</v>
      </c>
      <c r="H114" s="6">
        <f t="shared" si="4"/>
        <v>17094.314193457813</v>
      </c>
      <c r="I114" s="6">
        <f t="shared" si="4"/>
        <v>37631.447423838268</v>
      </c>
      <c r="J114" s="23">
        <f t="shared" si="4"/>
        <v>17580.90692124105</v>
      </c>
      <c r="K114" s="13">
        <f t="shared" si="4"/>
        <v>40234.423697880105</v>
      </c>
      <c r="L114" s="19">
        <f t="shared" si="4"/>
        <v>304686.90158641024</v>
      </c>
      <c r="M114" s="16">
        <v>35615</v>
      </c>
    </row>
    <row r="115" spans="2:15" x14ac:dyDescent="0.15">
      <c r="B115" s="5">
        <v>44</v>
      </c>
      <c r="C115" s="29" t="s">
        <v>85</v>
      </c>
      <c r="D115" s="26">
        <f t="shared" si="4"/>
        <v>108864.07455012854</v>
      </c>
      <c r="E115" s="6">
        <f t="shared" si="4"/>
        <v>7406.008997429306</v>
      </c>
      <c r="F115" s="6">
        <f t="shared" si="4"/>
        <v>92820.533419023137</v>
      </c>
      <c r="G115" s="6">
        <f t="shared" si="4"/>
        <v>25828.647172236502</v>
      </c>
      <c r="H115" s="6">
        <f t="shared" si="4"/>
        <v>21152.795629820052</v>
      </c>
      <c r="I115" s="6">
        <f t="shared" si="4"/>
        <v>30522.172236503855</v>
      </c>
      <c r="J115" s="23">
        <f t="shared" si="4"/>
        <v>19918.05912596401</v>
      </c>
      <c r="K115" s="13">
        <f t="shared" si="4"/>
        <v>50697.059768637533</v>
      </c>
      <c r="L115" s="19">
        <f t="shared" si="4"/>
        <v>337291.29177377891</v>
      </c>
      <c r="M115" s="16">
        <v>12448</v>
      </c>
    </row>
    <row r="116" spans="2:15" x14ac:dyDescent="0.15">
      <c r="B116" s="5">
        <v>45</v>
      </c>
      <c r="C116" s="29" t="s">
        <v>86</v>
      </c>
      <c r="D116" s="26">
        <f t="shared" si="4"/>
        <v>167659.63855421686</v>
      </c>
      <c r="E116" s="6">
        <f t="shared" si="4"/>
        <v>9224.0850193225724</v>
      </c>
      <c r="F116" s="6">
        <f t="shared" si="4"/>
        <v>23934.075926346897</v>
      </c>
      <c r="G116" s="6">
        <f t="shared" si="4"/>
        <v>39808.933848601955</v>
      </c>
      <c r="H116" s="6">
        <f t="shared" si="4"/>
        <v>17856.558308706524</v>
      </c>
      <c r="I116" s="6">
        <f t="shared" si="4"/>
        <v>23565.128438281426</v>
      </c>
      <c r="J116" s="23">
        <f t="shared" si="4"/>
        <v>20047.283473516709</v>
      </c>
      <c r="K116" s="13">
        <f t="shared" si="4"/>
        <v>57485.849056603773</v>
      </c>
      <c r="L116" s="19">
        <f t="shared" si="4"/>
        <v>339534.26915208</v>
      </c>
      <c r="M116" s="16">
        <v>17596</v>
      </c>
    </row>
    <row r="117" spans="2:15" x14ac:dyDescent="0.15">
      <c r="B117" s="5">
        <v>46</v>
      </c>
      <c r="C117" s="29" t="s">
        <v>87</v>
      </c>
      <c r="D117" s="26">
        <f t="shared" si="4"/>
        <v>151901.11747070047</v>
      </c>
      <c r="E117" s="6">
        <f t="shared" si="4"/>
        <v>9441.4826928318344</v>
      </c>
      <c r="F117" s="6">
        <f t="shared" si="4"/>
        <v>41200.708639956392</v>
      </c>
      <c r="G117" s="6">
        <f t="shared" si="4"/>
        <v>30359.225947124556</v>
      </c>
      <c r="H117" s="6">
        <f t="shared" si="4"/>
        <v>18043.717634232762</v>
      </c>
      <c r="I117" s="6">
        <f t="shared" si="4"/>
        <v>34839.847369855546</v>
      </c>
      <c r="J117" s="23">
        <f t="shared" si="4"/>
        <v>21708.203870264377</v>
      </c>
      <c r="K117" s="13">
        <f t="shared" si="4"/>
        <v>56752.793676751156</v>
      </c>
      <c r="L117" s="19">
        <f t="shared" si="4"/>
        <v>342538.89343145269</v>
      </c>
      <c r="M117" s="16">
        <v>18345</v>
      </c>
    </row>
    <row r="118" spans="2:15" x14ac:dyDescent="0.15">
      <c r="B118" s="5">
        <v>47</v>
      </c>
      <c r="C118" s="29" t="s">
        <v>88</v>
      </c>
      <c r="D118" s="26">
        <f t="shared" si="4"/>
        <v>115629.4071001586</v>
      </c>
      <c r="E118" s="6">
        <f t="shared" si="4"/>
        <v>7703.1535927778459</v>
      </c>
      <c r="F118" s="6">
        <f t="shared" si="4"/>
        <v>51268.726363303649</v>
      </c>
      <c r="G118" s="6">
        <f t="shared" si="4"/>
        <v>36698.944735878977</v>
      </c>
      <c r="H118" s="6">
        <f t="shared" si="4"/>
        <v>16719.684030742956</v>
      </c>
      <c r="I118" s="6">
        <f t="shared" si="4"/>
        <v>31958.643406124193</v>
      </c>
      <c r="J118" s="23">
        <f t="shared" si="4"/>
        <v>18191.411492009272</v>
      </c>
      <c r="K118" s="13">
        <f t="shared" si="4"/>
        <v>41820.51360253751</v>
      </c>
      <c r="L118" s="19">
        <f t="shared" si="4"/>
        <v>301799.07283152372</v>
      </c>
      <c r="M118" s="16">
        <v>32788</v>
      </c>
    </row>
    <row r="119" spans="2:15" x14ac:dyDescent="0.15">
      <c r="B119" s="5">
        <v>48</v>
      </c>
      <c r="C119" s="29" t="s">
        <v>89</v>
      </c>
      <c r="D119" s="26">
        <f t="shared" si="4"/>
        <v>148444.84167517876</v>
      </c>
      <c r="E119" s="6">
        <f t="shared" si="4"/>
        <v>9394.5120252576835</v>
      </c>
      <c r="F119" s="6">
        <f t="shared" si="4"/>
        <v>50736.140774445164</v>
      </c>
      <c r="G119" s="6">
        <f t="shared" si="4"/>
        <v>23664.732101402173</v>
      </c>
      <c r="H119" s="6">
        <f t="shared" si="4"/>
        <v>13722.351193239856</v>
      </c>
      <c r="I119" s="6">
        <f t="shared" si="4"/>
        <v>19732.56569783638</v>
      </c>
      <c r="J119" s="23">
        <f t="shared" si="4"/>
        <v>19732.56569783638</v>
      </c>
      <c r="K119" s="13">
        <f t="shared" si="4"/>
        <v>46324.728387036863</v>
      </c>
      <c r="L119" s="19">
        <f t="shared" si="4"/>
        <v>312019.87185439689</v>
      </c>
      <c r="M119" s="16">
        <v>21538</v>
      </c>
    </row>
    <row r="120" spans="2:15" x14ac:dyDescent="0.15">
      <c r="B120" s="5">
        <v>49</v>
      </c>
      <c r="C120" s="29" t="s">
        <v>90</v>
      </c>
      <c r="D120" s="26">
        <f t="shared" si="4"/>
        <v>118635.99922727712</v>
      </c>
      <c r="E120" s="6">
        <f t="shared" si="4"/>
        <v>8267.6035931614024</v>
      </c>
      <c r="F120" s="6">
        <f t="shared" si="4"/>
        <v>70442.866801893164</v>
      </c>
      <c r="G120" s="6">
        <f t="shared" si="4"/>
        <v>30112.237998647735</v>
      </c>
      <c r="H120" s="6">
        <f t="shared" si="4"/>
        <v>16053.41446923597</v>
      </c>
      <c r="I120" s="6">
        <f t="shared" si="4"/>
        <v>19341.446923597025</v>
      </c>
      <c r="J120" s="23">
        <f t="shared" si="4"/>
        <v>19341.446923597025</v>
      </c>
      <c r="K120" s="13">
        <f t="shared" si="4"/>
        <v>61272.529701535786</v>
      </c>
      <c r="L120" s="19">
        <f t="shared" si="4"/>
        <v>324126.09871534823</v>
      </c>
      <c r="M120" s="16">
        <v>20706</v>
      </c>
    </row>
    <row r="121" spans="2:15" x14ac:dyDescent="0.15">
      <c r="B121" s="5">
        <v>50</v>
      </c>
      <c r="C121" s="29" t="s">
        <v>91</v>
      </c>
      <c r="D121" s="26">
        <f t="shared" ref="D121:L135" si="5">+D53*1000/$M121</f>
        <v>114437.39804241435</v>
      </c>
      <c r="E121" s="6">
        <f t="shared" si="5"/>
        <v>7464.1789015769436</v>
      </c>
      <c r="F121" s="6">
        <f t="shared" si="5"/>
        <v>78262.98259923872</v>
      </c>
      <c r="G121" s="6">
        <f t="shared" si="5"/>
        <v>82388.662316476344</v>
      </c>
      <c r="H121" s="6">
        <f t="shared" si="5"/>
        <v>16685.154975530178</v>
      </c>
      <c r="I121" s="6">
        <f t="shared" si="5"/>
        <v>111960.44045676998</v>
      </c>
      <c r="J121" s="23">
        <f t="shared" si="5"/>
        <v>21687.194127243067</v>
      </c>
      <c r="K121" s="13">
        <f t="shared" si="5"/>
        <v>56156.674823273519</v>
      </c>
      <c r="L121" s="19">
        <f t="shared" si="5"/>
        <v>467355.49211528007</v>
      </c>
      <c r="M121" s="16">
        <v>14712</v>
      </c>
    </row>
    <row r="122" spans="2:15" x14ac:dyDescent="0.15">
      <c r="B122" s="5">
        <v>51</v>
      </c>
      <c r="C122" s="29" t="s">
        <v>92</v>
      </c>
      <c r="D122" s="26">
        <f t="shared" si="5"/>
        <v>112320.01304844234</v>
      </c>
      <c r="E122" s="6">
        <f t="shared" si="5"/>
        <v>9119.7194584896424</v>
      </c>
      <c r="F122" s="6">
        <f t="shared" si="5"/>
        <v>155372.77768716359</v>
      </c>
      <c r="G122" s="6">
        <f t="shared" si="5"/>
        <v>33428.559778176481</v>
      </c>
      <c r="H122" s="6">
        <f t="shared" si="5"/>
        <v>27872.859239928235</v>
      </c>
      <c r="I122" s="6">
        <f t="shared" si="5"/>
        <v>76134.888272712444</v>
      </c>
      <c r="J122" s="23">
        <f t="shared" si="5"/>
        <v>21763.660088076987</v>
      </c>
      <c r="K122" s="13">
        <f t="shared" si="5"/>
        <v>61073.234382645569</v>
      </c>
      <c r="L122" s="19">
        <f t="shared" si="5"/>
        <v>475322.05186755833</v>
      </c>
      <c r="M122" s="16">
        <v>12262</v>
      </c>
    </row>
    <row r="123" spans="2:15" x14ac:dyDescent="0.15">
      <c r="B123" s="5">
        <v>52</v>
      </c>
      <c r="C123" s="29" t="s">
        <v>93</v>
      </c>
      <c r="D123" s="26">
        <f t="shared" si="5"/>
        <v>128909.02980058256</v>
      </c>
      <c r="E123" s="6">
        <f t="shared" si="5"/>
        <v>7873.6276047501678</v>
      </c>
      <c r="F123" s="6">
        <f t="shared" si="5"/>
        <v>104958.21196504594</v>
      </c>
      <c r="G123" s="6">
        <f t="shared" si="5"/>
        <v>37581.1113600717</v>
      </c>
      <c r="H123" s="6">
        <f t="shared" si="5"/>
        <v>26365.785346179699</v>
      </c>
      <c r="I123" s="6">
        <f t="shared" si="5"/>
        <v>22870.490701321982</v>
      </c>
      <c r="J123" s="23">
        <f t="shared" si="5"/>
        <v>22007.842258570468</v>
      </c>
      <c r="K123" s="13">
        <f t="shared" si="5"/>
        <v>56514.676226753305</v>
      </c>
      <c r="L123" s="19">
        <f t="shared" si="5"/>
        <v>385072.93300470535</v>
      </c>
      <c r="M123" s="16">
        <v>8926</v>
      </c>
    </row>
    <row r="124" spans="2:15" x14ac:dyDescent="0.15">
      <c r="B124" s="5">
        <v>53</v>
      </c>
      <c r="C124" s="29" t="s">
        <v>94</v>
      </c>
      <c r="D124" s="26">
        <f t="shared" si="5"/>
        <v>102857.86706721742</v>
      </c>
      <c r="E124" s="6">
        <f t="shared" si="5"/>
        <v>9147.0146451370638</v>
      </c>
      <c r="F124" s="6">
        <f t="shared" si="5"/>
        <v>148595.19339091249</v>
      </c>
      <c r="G124" s="6">
        <f t="shared" si="5"/>
        <v>28532.57604205783</v>
      </c>
      <c r="H124" s="6">
        <f t="shared" si="5"/>
        <v>22166.165978220051</v>
      </c>
      <c r="I124" s="6">
        <f t="shared" si="5"/>
        <v>36537.739391663534</v>
      </c>
      <c r="J124" s="23">
        <f t="shared" si="5"/>
        <v>20296.657904618853</v>
      </c>
      <c r="K124" s="13">
        <f t="shared" si="5"/>
        <v>51088.997371385653</v>
      </c>
      <c r="L124" s="19">
        <f t="shared" si="5"/>
        <v>398925.55388659408</v>
      </c>
      <c r="M124" s="16">
        <v>10652</v>
      </c>
    </row>
    <row r="125" spans="2:15" x14ac:dyDescent="0.15">
      <c r="B125" s="5">
        <v>54</v>
      </c>
      <c r="C125" s="29" t="s">
        <v>95</v>
      </c>
      <c r="D125" s="26">
        <f t="shared" si="5"/>
        <v>111331.90550363448</v>
      </c>
      <c r="E125" s="6">
        <f t="shared" si="5"/>
        <v>8525.5711318795438</v>
      </c>
      <c r="F125" s="6">
        <f t="shared" si="5"/>
        <v>153281.67185877467</v>
      </c>
      <c r="G125" s="6">
        <f t="shared" si="5"/>
        <v>30979.880581516096</v>
      </c>
      <c r="H125" s="6">
        <f t="shared" si="5"/>
        <v>21409.008307372795</v>
      </c>
      <c r="I125" s="6">
        <f t="shared" si="5"/>
        <v>28526.739356178608</v>
      </c>
      <c r="J125" s="23">
        <f t="shared" si="5"/>
        <v>21231.827622014538</v>
      </c>
      <c r="K125" s="13">
        <f t="shared" si="5"/>
        <v>75865.264797507785</v>
      </c>
      <c r="L125" s="19">
        <f t="shared" si="5"/>
        <v>429920.04153686395</v>
      </c>
      <c r="M125" s="16">
        <v>7704</v>
      </c>
    </row>
    <row r="126" spans="2:15" x14ac:dyDescent="0.15">
      <c r="B126" s="5">
        <v>55</v>
      </c>
      <c r="C126" s="29" t="s">
        <v>96</v>
      </c>
      <c r="D126" s="26">
        <f t="shared" si="5"/>
        <v>99446.03819897215</v>
      </c>
      <c r="E126" s="6">
        <f t="shared" si="5"/>
        <v>8748.4850809235249</v>
      </c>
      <c r="F126" s="6">
        <f t="shared" si="5"/>
        <v>223011.27560021478</v>
      </c>
      <c r="G126" s="6">
        <f t="shared" si="5"/>
        <v>37011.352304978136</v>
      </c>
      <c r="H126" s="6">
        <f t="shared" si="5"/>
        <v>27512.848047863772</v>
      </c>
      <c r="I126" s="6">
        <f t="shared" si="5"/>
        <v>40122.037278514996</v>
      </c>
      <c r="J126" s="23">
        <f t="shared" si="5"/>
        <v>21068.57405844903</v>
      </c>
      <c r="K126" s="13">
        <f t="shared" si="5"/>
        <v>83938.022551200425</v>
      </c>
      <c r="L126" s="19">
        <f t="shared" si="5"/>
        <v>519790.05906266777</v>
      </c>
      <c r="M126" s="16">
        <v>13037</v>
      </c>
    </row>
    <row r="127" spans="2:15" x14ac:dyDescent="0.15">
      <c r="B127" s="5">
        <v>56</v>
      </c>
      <c r="C127" s="29" t="s">
        <v>97</v>
      </c>
      <c r="D127" s="26">
        <f t="shared" si="5"/>
        <v>76554.55112219452</v>
      </c>
      <c r="E127" s="6">
        <f t="shared" si="5"/>
        <v>7447.9426433915214</v>
      </c>
      <c r="F127" s="6">
        <f t="shared" si="5"/>
        <v>352754.36408977554</v>
      </c>
      <c r="G127" s="6">
        <f t="shared" si="5"/>
        <v>89284.600997506233</v>
      </c>
      <c r="H127" s="6">
        <f t="shared" si="5"/>
        <v>30865.336658354114</v>
      </c>
      <c r="I127" s="6">
        <f t="shared" si="5"/>
        <v>83291.770573566086</v>
      </c>
      <c r="J127" s="23">
        <f t="shared" si="5"/>
        <v>24189.526184538652</v>
      </c>
      <c r="K127" s="13">
        <f t="shared" si="5"/>
        <v>161080.11221945137</v>
      </c>
      <c r="L127" s="19">
        <f t="shared" si="5"/>
        <v>801278.67830423941</v>
      </c>
      <c r="M127" s="16">
        <v>3208</v>
      </c>
    </row>
    <row r="128" spans="2:15" ht="13.5" x14ac:dyDescent="0.15">
      <c r="B128" s="5">
        <v>57</v>
      </c>
      <c r="C128" s="29" t="s">
        <v>98</v>
      </c>
      <c r="D128" s="26">
        <f t="shared" si="5"/>
        <v>156881.5145531038</v>
      </c>
      <c r="E128" s="6">
        <f t="shared" si="5"/>
        <v>9014.7677513522794</v>
      </c>
      <c r="F128" s="6">
        <f t="shared" si="5"/>
        <v>67921.868292264102</v>
      </c>
      <c r="G128" s="6">
        <f t="shared" si="5"/>
        <v>37676.912509659138</v>
      </c>
      <c r="H128" s="6">
        <f t="shared" si="5"/>
        <v>25841.675968060445</v>
      </c>
      <c r="I128" s="6">
        <f t="shared" si="5"/>
        <v>50519.447067914487</v>
      </c>
      <c r="J128" s="23">
        <f t="shared" si="5"/>
        <v>37640.59414441487</v>
      </c>
      <c r="K128" s="13">
        <f t="shared" si="5"/>
        <v>116638.10423284966</v>
      </c>
      <c r="L128" s="19">
        <f t="shared" si="5"/>
        <v>464494.29037520394</v>
      </c>
      <c r="M128" s="16">
        <v>11647</v>
      </c>
      <c r="O128" s="131"/>
    </row>
    <row r="129" spans="2:15" x14ac:dyDescent="0.15">
      <c r="B129" s="5">
        <v>58</v>
      </c>
      <c r="C129" s="29" t="s">
        <v>99</v>
      </c>
      <c r="D129" s="26">
        <f t="shared" si="5"/>
        <v>121567.9669444639</v>
      </c>
      <c r="E129" s="6">
        <f t="shared" si="5"/>
        <v>9078.7169969885854</v>
      </c>
      <c r="F129" s="6">
        <f t="shared" si="5"/>
        <v>128151.55122907767</v>
      </c>
      <c r="G129" s="6">
        <f t="shared" si="5"/>
        <v>41222.144407871703</v>
      </c>
      <c r="H129" s="6">
        <f t="shared" si="5"/>
        <v>17470.271027382871</v>
      </c>
      <c r="I129" s="6">
        <f t="shared" si="5"/>
        <v>36564.185167028503</v>
      </c>
      <c r="J129" s="23">
        <f t="shared" si="5"/>
        <v>14006.583094054206</v>
      </c>
      <c r="K129" s="13">
        <f t="shared" si="5"/>
        <v>88565.515792422433</v>
      </c>
      <c r="L129" s="19">
        <f t="shared" si="5"/>
        <v>442620.35156523564</v>
      </c>
      <c r="M129" s="16">
        <v>14279</v>
      </c>
    </row>
    <row r="130" spans="2:15" x14ac:dyDescent="0.15">
      <c r="B130" s="5">
        <v>59</v>
      </c>
      <c r="C130" s="29" t="s">
        <v>100</v>
      </c>
      <c r="D130" s="26">
        <f t="shared" si="5"/>
        <v>120522.15891104779</v>
      </c>
      <c r="E130" s="6">
        <f t="shared" si="5"/>
        <v>8488.4140550807224</v>
      </c>
      <c r="F130" s="6">
        <f t="shared" si="5"/>
        <v>34276.384931940491</v>
      </c>
      <c r="G130" s="6">
        <f t="shared" si="5"/>
        <v>46073.029439696104</v>
      </c>
      <c r="H130" s="6">
        <f t="shared" si="5"/>
        <v>18364.83064260842</v>
      </c>
      <c r="I130" s="6">
        <f t="shared" si="5"/>
        <v>54558.40455840456</v>
      </c>
      <c r="J130" s="23">
        <f t="shared" si="5"/>
        <v>17094.017094017094</v>
      </c>
      <c r="K130" s="13">
        <f t="shared" si="5"/>
        <v>58030.104463437798</v>
      </c>
      <c r="L130" s="19">
        <f t="shared" si="5"/>
        <v>340313.3270022159</v>
      </c>
      <c r="M130" s="16">
        <v>31590</v>
      </c>
      <c r="O130" s="4"/>
    </row>
    <row r="131" spans="2:15" x14ac:dyDescent="0.15">
      <c r="B131" s="5">
        <v>60</v>
      </c>
      <c r="C131" s="29" t="s">
        <v>101</v>
      </c>
      <c r="D131" s="26">
        <f t="shared" si="5"/>
        <v>134481.64892870182</v>
      </c>
      <c r="E131" s="6">
        <f t="shared" si="5"/>
        <v>8166.605824043133</v>
      </c>
      <c r="F131" s="6">
        <f t="shared" si="5"/>
        <v>41369.408328887141</v>
      </c>
      <c r="G131" s="6">
        <f t="shared" si="5"/>
        <v>28309.90424307096</v>
      </c>
      <c r="H131" s="6">
        <f t="shared" si="5"/>
        <v>22059.560248237904</v>
      </c>
      <c r="I131" s="6">
        <f t="shared" si="5"/>
        <v>21621.493358793632</v>
      </c>
      <c r="J131" s="23">
        <f t="shared" si="5"/>
        <v>16915.082418353879</v>
      </c>
      <c r="K131" s="13">
        <f t="shared" si="5"/>
        <v>48112.381005868971</v>
      </c>
      <c r="L131" s="19">
        <f t="shared" si="5"/>
        <v>304121.00193760358</v>
      </c>
      <c r="M131" s="16">
        <v>35611</v>
      </c>
    </row>
    <row r="132" spans="2:15" x14ac:dyDescent="0.15">
      <c r="B132" s="5">
        <v>61</v>
      </c>
      <c r="C132" s="29" t="s">
        <v>102</v>
      </c>
      <c r="D132" s="26">
        <f t="shared" si="5"/>
        <v>107766.80912538373</v>
      </c>
      <c r="E132" s="6">
        <f t="shared" si="5"/>
        <v>6670.5592006260158</v>
      </c>
      <c r="F132" s="6">
        <f t="shared" si="5"/>
        <v>59690.152290375008</v>
      </c>
      <c r="G132" s="6">
        <f t="shared" si="5"/>
        <v>28625.082766508156</v>
      </c>
      <c r="H132" s="6">
        <f t="shared" si="5"/>
        <v>16021.368807560344</v>
      </c>
      <c r="I132" s="6">
        <f t="shared" si="5"/>
        <v>24083.54902786974</v>
      </c>
      <c r="J132" s="23">
        <f t="shared" si="5"/>
        <v>16974.658400048156</v>
      </c>
      <c r="K132" s="13">
        <f t="shared" si="5"/>
        <v>39805.935111057603</v>
      </c>
      <c r="L132" s="19">
        <f t="shared" si="5"/>
        <v>282663.45632938063</v>
      </c>
      <c r="M132" s="16">
        <v>33226</v>
      </c>
    </row>
    <row r="133" spans="2:15" x14ac:dyDescent="0.15">
      <c r="B133" s="5">
        <v>62</v>
      </c>
      <c r="C133" s="29" t="s">
        <v>103</v>
      </c>
      <c r="D133" s="26">
        <f t="shared" si="5"/>
        <v>114348.03142844875</v>
      </c>
      <c r="E133" s="6">
        <f t="shared" si="5"/>
        <v>7893.1561547378815</v>
      </c>
      <c r="F133" s="6">
        <f t="shared" si="5"/>
        <v>37040.76681980164</v>
      </c>
      <c r="G133" s="6">
        <f t="shared" si="5"/>
        <v>20770.297539822248</v>
      </c>
      <c r="H133" s="6">
        <f t="shared" si="5"/>
        <v>14085.934481130051</v>
      </c>
      <c r="I133" s="6">
        <f t="shared" si="5"/>
        <v>19647.07397707269</v>
      </c>
      <c r="J133" s="23">
        <f t="shared" si="5"/>
        <v>16744.665321368768</v>
      </c>
      <c r="K133" s="13">
        <f t="shared" si="5"/>
        <v>47593.276372847882</v>
      </c>
      <c r="L133" s="19">
        <f t="shared" si="5"/>
        <v>261378.53677386115</v>
      </c>
      <c r="M133" s="16">
        <v>46582</v>
      </c>
    </row>
    <row r="134" spans="2:15" ht="12.75" thickBot="1" x14ac:dyDescent="0.2">
      <c r="B134" s="11">
        <v>63</v>
      </c>
      <c r="C134" s="30" t="s">
        <v>104</v>
      </c>
      <c r="D134" s="27">
        <f t="shared" si="5"/>
        <v>101728.30176440062</v>
      </c>
      <c r="E134" s="12">
        <f t="shared" si="5"/>
        <v>7121.8863518422422</v>
      </c>
      <c r="F134" s="12">
        <f t="shared" si="5"/>
        <v>53932.213284898804</v>
      </c>
      <c r="G134" s="12">
        <f t="shared" si="5"/>
        <v>33525.395692786718</v>
      </c>
      <c r="H134" s="12">
        <f t="shared" si="5"/>
        <v>15632.751686559419</v>
      </c>
      <c r="I134" s="12">
        <f t="shared" si="5"/>
        <v>29755.838090295798</v>
      </c>
      <c r="J134" s="24">
        <f t="shared" si="5"/>
        <v>16503.373118837571</v>
      </c>
      <c r="K134" s="14">
        <f t="shared" si="5"/>
        <v>42241.696938245979</v>
      </c>
      <c r="L134" s="20">
        <f t="shared" si="5"/>
        <v>283938.0838090296</v>
      </c>
      <c r="M134" s="17">
        <v>30832</v>
      </c>
    </row>
    <row r="135" spans="2:15" ht="12.75" thickTop="1" x14ac:dyDescent="0.15">
      <c r="B135" s="9"/>
      <c r="C135" s="31" t="s">
        <v>105</v>
      </c>
      <c r="D135" s="28">
        <f t="shared" si="5"/>
        <v>147068.43646622894</v>
      </c>
      <c r="E135" s="10">
        <f t="shared" si="5"/>
        <v>8048.9156859904333</v>
      </c>
      <c r="F135" s="10">
        <f t="shared" si="5"/>
        <v>22309.366308640267</v>
      </c>
      <c r="G135" s="10">
        <f t="shared" si="5"/>
        <v>46625.168064967191</v>
      </c>
      <c r="H135" s="10">
        <f t="shared" si="5"/>
        <v>15312.865489855187</v>
      </c>
      <c r="I135" s="10">
        <f t="shared" si="5"/>
        <v>35309.82138741266</v>
      </c>
      <c r="J135" s="25">
        <f t="shared" si="5"/>
        <v>14619.42902362623</v>
      </c>
      <c r="K135" s="15">
        <f t="shared" si="5"/>
        <v>50196.981745263452</v>
      </c>
      <c r="L135" s="21">
        <f t="shared" si="5"/>
        <v>324871.55514835817</v>
      </c>
      <c r="M135" s="18">
        <v>7288848</v>
      </c>
    </row>
    <row r="137" spans="2:15" s="131" customFormat="1" ht="13.5" x14ac:dyDescent="0.15">
      <c r="B137" s="132" t="str">
        <f>+$B$1</f>
        <v>平成２５年度</v>
      </c>
      <c r="D137" s="131" t="s">
        <v>120</v>
      </c>
      <c r="M137" s="133"/>
      <c r="O137" s="1"/>
    </row>
    <row r="138" spans="2:15" x14ac:dyDescent="0.15">
      <c r="B138" s="85" t="s">
        <v>116</v>
      </c>
    </row>
    <row r="139" spans="2:15" s="4" customFormat="1" ht="24" x14ac:dyDescent="0.15">
      <c r="B139" s="214" t="s">
        <v>113</v>
      </c>
      <c r="C139" s="215"/>
      <c r="D139" s="40" t="s">
        <v>1</v>
      </c>
      <c r="E139" s="41" t="s">
        <v>2</v>
      </c>
      <c r="F139" s="42" t="s">
        <v>3</v>
      </c>
      <c r="G139" s="42" t="s">
        <v>106</v>
      </c>
      <c r="H139" s="42" t="s">
        <v>107</v>
      </c>
      <c r="I139" s="42" t="s">
        <v>108</v>
      </c>
      <c r="J139" s="46" t="s">
        <v>110</v>
      </c>
      <c r="K139" s="43" t="s">
        <v>111</v>
      </c>
      <c r="L139" s="44" t="s">
        <v>109</v>
      </c>
      <c r="M139" s="45" t="s">
        <v>112</v>
      </c>
      <c r="O139" s="1"/>
    </row>
    <row r="140" spans="2:15" x14ac:dyDescent="0.15">
      <c r="B140" s="47" t="s">
        <v>4</v>
      </c>
      <c r="C140" s="48" t="s">
        <v>5</v>
      </c>
      <c r="D140" s="49">
        <f>RANK(D72,D$72:D$134)</f>
        <v>4</v>
      </c>
      <c r="E140" s="50">
        <f t="shared" ref="E140:M140" si="6">RANK(E72,E$72:E$134)</f>
        <v>19</v>
      </c>
      <c r="F140" s="50">
        <f t="shared" si="6"/>
        <v>58</v>
      </c>
      <c r="G140" s="50">
        <f t="shared" si="6"/>
        <v>6</v>
      </c>
      <c r="H140" s="50">
        <f t="shared" si="6"/>
        <v>63</v>
      </c>
      <c r="I140" s="50">
        <f t="shared" si="6"/>
        <v>15</v>
      </c>
      <c r="J140" s="51">
        <f t="shared" si="6"/>
        <v>41</v>
      </c>
      <c r="K140" s="52">
        <f t="shared" si="6"/>
        <v>19</v>
      </c>
      <c r="L140" s="53">
        <f t="shared" si="6"/>
        <v>17</v>
      </c>
      <c r="M140" s="54">
        <f t="shared" si="6"/>
        <v>1</v>
      </c>
    </row>
    <row r="141" spans="2:15" x14ac:dyDescent="0.15">
      <c r="B141" s="5" t="s">
        <v>6</v>
      </c>
      <c r="C141" s="29" t="s">
        <v>7</v>
      </c>
      <c r="D141" s="26">
        <f t="shared" ref="D141:M156" si="7">RANK(D73,D$72:D$134)</f>
        <v>7</v>
      </c>
      <c r="E141" s="6">
        <f t="shared" si="7"/>
        <v>24</v>
      </c>
      <c r="F141" s="6">
        <f t="shared" si="7"/>
        <v>56</v>
      </c>
      <c r="G141" s="6">
        <f t="shared" si="7"/>
        <v>15</v>
      </c>
      <c r="H141" s="6">
        <f t="shared" si="7"/>
        <v>55</v>
      </c>
      <c r="I141" s="6">
        <f t="shared" si="7"/>
        <v>32</v>
      </c>
      <c r="J141" s="23">
        <f t="shared" si="7"/>
        <v>55</v>
      </c>
      <c r="K141" s="13">
        <f t="shared" si="7"/>
        <v>48</v>
      </c>
      <c r="L141" s="19">
        <f t="shared" si="7"/>
        <v>40</v>
      </c>
      <c r="M141" s="16">
        <f t="shared" si="7"/>
        <v>3</v>
      </c>
    </row>
    <row r="142" spans="2:15" x14ac:dyDescent="0.15">
      <c r="B142" s="5" t="s">
        <v>8</v>
      </c>
      <c r="C142" s="29" t="s">
        <v>9</v>
      </c>
      <c r="D142" s="26">
        <f t="shared" si="7"/>
        <v>16</v>
      </c>
      <c r="E142" s="6">
        <f t="shared" si="7"/>
        <v>6</v>
      </c>
      <c r="F142" s="6">
        <f t="shared" si="7"/>
        <v>36</v>
      </c>
      <c r="G142" s="6">
        <f t="shared" si="7"/>
        <v>31</v>
      </c>
      <c r="H142" s="6">
        <f t="shared" si="7"/>
        <v>21</v>
      </c>
      <c r="I142" s="6">
        <f t="shared" si="7"/>
        <v>60</v>
      </c>
      <c r="J142" s="23">
        <f t="shared" si="7"/>
        <v>58</v>
      </c>
      <c r="K142" s="13">
        <f t="shared" si="7"/>
        <v>26</v>
      </c>
      <c r="L142" s="19">
        <f t="shared" si="7"/>
        <v>36</v>
      </c>
      <c r="M142" s="16">
        <f t="shared" si="7"/>
        <v>9</v>
      </c>
    </row>
    <row r="143" spans="2:15" x14ac:dyDescent="0.15">
      <c r="B143" s="5" t="s">
        <v>10</v>
      </c>
      <c r="C143" s="29" t="s">
        <v>11</v>
      </c>
      <c r="D143" s="26">
        <f t="shared" si="7"/>
        <v>11</v>
      </c>
      <c r="E143" s="6">
        <f t="shared" si="7"/>
        <v>45</v>
      </c>
      <c r="F143" s="6">
        <f t="shared" si="7"/>
        <v>55</v>
      </c>
      <c r="G143" s="6">
        <f t="shared" si="7"/>
        <v>3</v>
      </c>
      <c r="H143" s="6">
        <f t="shared" si="7"/>
        <v>43</v>
      </c>
      <c r="I143" s="6">
        <f t="shared" si="7"/>
        <v>5</v>
      </c>
      <c r="J143" s="23">
        <f t="shared" si="7"/>
        <v>54</v>
      </c>
      <c r="K143" s="13">
        <f t="shared" si="7"/>
        <v>18</v>
      </c>
      <c r="L143" s="19">
        <f t="shared" si="7"/>
        <v>13</v>
      </c>
      <c r="M143" s="16">
        <f t="shared" si="7"/>
        <v>2</v>
      </c>
    </row>
    <row r="144" spans="2:15" x14ac:dyDescent="0.15">
      <c r="B144" s="5" t="s">
        <v>12</v>
      </c>
      <c r="C144" s="29" t="s">
        <v>13</v>
      </c>
      <c r="D144" s="26">
        <f t="shared" si="7"/>
        <v>47</v>
      </c>
      <c r="E144" s="6">
        <f t="shared" si="7"/>
        <v>18</v>
      </c>
      <c r="F144" s="6">
        <f t="shared" si="7"/>
        <v>19</v>
      </c>
      <c r="G144" s="6">
        <f t="shared" si="7"/>
        <v>24</v>
      </c>
      <c r="H144" s="6">
        <f t="shared" si="7"/>
        <v>29</v>
      </c>
      <c r="I144" s="6">
        <f t="shared" si="7"/>
        <v>31</v>
      </c>
      <c r="J144" s="23">
        <f t="shared" si="7"/>
        <v>21</v>
      </c>
      <c r="K144" s="13">
        <f t="shared" si="7"/>
        <v>43</v>
      </c>
      <c r="L144" s="19">
        <f t="shared" si="7"/>
        <v>34</v>
      </c>
      <c r="M144" s="16">
        <f t="shared" si="7"/>
        <v>24</v>
      </c>
    </row>
    <row r="145" spans="2:13" x14ac:dyDescent="0.15">
      <c r="B145" s="5" t="s">
        <v>14</v>
      </c>
      <c r="C145" s="29" t="s">
        <v>15</v>
      </c>
      <c r="D145" s="26">
        <f t="shared" si="7"/>
        <v>41</v>
      </c>
      <c r="E145" s="6">
        <f t="shared" si="7"/>
        <v>13</v>
      </c>
      <c r="F145" s="6">
        <f t="shared" si="7"/>
        <v>7</v>
      </c>
      <c r="G145" s="6">
        <f t="shared" si="7"/>
        <v>11</v>
      </c>
      <c r="H145" s="6">
        <f t="shared" si="7"/>
        <v>3</v>
      </c>
      <c r="I145" s="6">
        <f t="shared" si="7"/>
        <v>12</v>
      </c>
      <c r="J145" s="23">
        <f t="shared" si="7"/>
        <v>3</v>
      </c>
      <c r="K145" s="13">
        <f t="shared" si="7"/>
        <v>17</v>
      </c>
      <c r="L145" s="19">
        <f t="shared" si="7"/>
        <v>7</v>
      </c>
      <c r="M145" s="16">
        <f t="shared" si="7"/>
        <v>35</v>
      </c>
    </row>
    <row r="146" spans="2:13" x14ac:dyDescent="0.15">
      <c r="B146" s="5" t="s">
        <v>16</v>
      </c>
      <c r="C146" s="29" t="s">
        <v>17</v>
      </c>
      <c r="D146" s="26">
        <f t="shared" si="7"/>
        <v>13</v>
      </c>
      <c r="E146" s="6">
        <f t="shared" si="7"/>
        <v>42</v>
      </c>
      <c r="F146" s="6">
        <f t="shared" si="7"/>
        <v>57</v>
      </c>
      <c r="G146" s="6">
        <f t="shared" si="7"/>
        <v>32</v>
      </c>
      <c r="H146" s="6">
        <f t="shared" si="7"/>
        <v>45</v>
      </c>
      <c r="I146" s="6">
        <f t="shared" si="7"/>
        <v>62</v>
      </c>
      <c r="J146" s="23">
        <f t="shared" si="7"/>
        <v>56</v>
      </c>
      <c r="K146" s="13">
        <f t="shared" si="7"/>
        <v>58</v>
      </c>
      <c r="L146" s="19">
        <f t="shared" si="7"/>
        <v>59</v>
      </c>
      <c r="M146" s="16">
        <f t="shared" si="7"/>
        <v>4</v>
      </c>
    </row>
    <row r="147" spans="2:13" x14ac:dyDescent="0.15">
      <c r="B147" s="5" t="s">
        <v>18</v>
      </c>
      <c r="C147" s="29" t="s">
        <v>19</v>
      </c>
      <c r="D147" s="26">
        <f t="shared" si="7"/>
        <v>17</v>
      </c>
      <c r="E147" s="6">
        <f t="shared" si="7"/>
        <v>27</v>
      </c>
      <c r="F147" s="6">
        <f t="shared" si="7"/>
        <v>23</v>
      </c>
      <c r="G147" s="6">
        <f t="shared" si="7"/>
        <v>29</v>
      </c>
      <c r="H147" s="6">
        <f t="shared" si="7"/>
        <v>35</v>
      </c>
      <c r="I147" s="6">
        <f t="shared" si="7"/>
        <v>11</v>
      </c>
      <c r="J147" s="23">
        <f t="shared" si="7"/>
        <v>10</v>
      </c>
      <c r="K147" s="13">
        <f t="shared" si="7"/>
        <v>27</v>
      </c>
      <c r="L147" s="19">
        <f t="shared" si="7"/>
        <v>19</v>
      </c>
      <c r="M147" s="16">
        <f t="shared" si="7"/>
        <v>26</v>
      </c>
    </row>
    <row r="148" spans="2:13" x14ac:dyDescent="0.15">
      <c r="B148" s="5" t="s">
        <v>20</v>
      </c>
      <c r="C148" s="29" t="s">
        <v>21</v>
      </c>
      <c r="D148" s="26">
        <f t="shared" si="7"/>
        <v>33</v>
      </c>
      <c r="E148" s="6">
        <f t="shared" si="7"/>
        <v>20</v>
      </c>
      <c r="F148" s="6">
        <f t="shared" si="7"/>
        <v>14</v>
      </c>
      <c r="G148" s="6">
        <f t="shared" si="7"/>
        <v>35</v>
      </c>
      <c r="H148" s="6">
        <f t="shared" si="7"/>
        <v>17</v>
      </c>
      <c r="I148" s="6">
        <f t="shared" si="7"/>
        <v>25</v>
      </c>
      <c r="J148" s="23">
        <f t="shared" si="7"/>
        <v>19</v>
      </c>
      <c r="K148" s="13">
        <f t="shared" si="7"/>
        <v>8</v>
      </c>
      <c r="L148" s="19">
        <f t="shared" si="7"/>
        <v>16</v>
      </c>
      <c r="M148" s="16">
        <f t="shared" si="7"/>
        <v>19</v>
      </c>
    </row>
    <row r="149" spans="2:13" x14ac:dyDescent="0.15">
      <c r="B149" s="5" t="s">
        <v>22</v>
      </c>
      <c r="C149" s="29" t="s">
        <v>23</v>
      </c>
      <c r="D149" s="26">
        <f t="shared" si="7"/>
        <v>26</v>
      </c>
      <c r="E149" s="6">
        <f t="shared" si="7"/>
        <v>11</v>
      </c>
      <c r="F149" s="6">
        <f t="shared" si="7"/>
        <v>16</v>
      </c>
      <c r="G149" s="6">
        <f t="shared" si="7"/>
        <v>12</v>
      </c>
      <c r="H149" s="6">
        <f t="shared" si="7"/>
        <v>10</v>
      </c>
      <c r="I149" s="6">
        <f t="shared" si="7"/>
        <v>10</v>
      </c>
      <c r="J149" s="23">
        <f t="shared" si="7"/>
        <v>14</v>
      </c>
      <c r="K149" s="13">
        <f t="shared" si="7"/>
        <v>28</v>
      </c>
      <c r="L149" s="19">
        <f t="shared" si="7"/>
        <v>14</v>
      </c>
      <c r="M149" s="16">
        <f t="shared" si="7"/>
        <v>27</v>
      </c>
    </row>
    <row r="150" spans="2:13" x14ac:dyDescent="0.15">
      <c r="B150" s="5" t="s">
        <v>24</v>
      </c>
      <c r="C150" s="29" t="s">
        <v>25</v>
      </c>
      <c r="D150" s="26">
        <f t="shared" si="7"/>
        <v>28</v>
      </c>
      <c r="E150" s="6">
        <f t="shared" si="7"/>
        <v>16</v>
      </c>
      <c r="F150" s="6">
        <f t="shared" si="7"/>
        <v>41</v>
      </c>
      <c r="G150" s="6">
        <f t="shared" si="7"/>
        <v>10</v>
      </c>
      <c r="H150" s="6">
        <f t="shared" si="7"/>
        <v>12</v>
      </c>
      <c r="I150" s="6">
        <f t="shared" si="7"/>
        <v>39</v>
      </c>
      <c r="J150" s="23">
        <f t="shared" si="7"/>
        <v>31</v>
      </c>
      <c r="K150" s="13">
        <f t="shared" si="7"/>
        <v>15</v>
      </c>
      <c r="L150" s="19">
        <f t="shared" si="7"/>
        <v>26</v>
      </c>
      <c r="M150" s="16">
        <f t="shared" si="7"/>
        <v>23</v>
      </c>
    </row>
    <row r="151" spans="2:13" x14ac:dyDescent="0.15">
      <c r="B151" s="5" t="s">
        <v>26</v>
      </c>
      <c r="C151" s="29" t="s">
        <v>27</v>
      </c>
      <c r="D151" s="26">
        <f t="shared" si="7"/>
        <v>51</v>
      </c>
      <c r="E151" s="6">
        <f t="shared" si="7"/>
        <v>57</v>
      </c>
      <c r="F151" s="6">
        <f t="shared" si="7"/>
        <v>31</v>
      </c>
      <c r="G151" s="6">
        <f t="shared" si="7"/>
        <v>21</v>
      </c>
      <c r="H151" s="6">
        <f t="shared" si="7"/>
        <v>37</v>
      </c>
      <c r="I151" s="6">
        <f t="shared" si="7"/>
        <v>30</v>
      </c>
      <c r="J151" s="23">
        <f t="shared" si="7"/>
        <v>38</v>
      </c>
      <c r="K151" s="13">
        <f t="shared" si="7"/>
        <v>57</v>
      </c>
      <c r="L151" s="19">
        <f t="shared" si="7"/>
        <v>52</v>
      </c>
      <c r="M151" s="16">
        <f t="shared" si="7"/>
        <v>7</v>
      </c>
    </row>
    <row r="152" spans="2:13" x14ac:dyDescent="0.15">
      <c r="B152" s="5" t="s">
        <v>28</v>
      </c>
      <c r="C152" s="29" t="s">
        <v>29</v>
      </c>
      <c r="D152" s="26">
        <f t="shared" si="7"/>
        <v>24</v>
      </c>
      <c r="E152" s="6">
        <f t="shared" si="7"/>
        <v>14</v>
      </c>
      <c r="F152" s="6">
        <f t="shared" si="7"/>
        <v>52</v>
      </c>
      <c r="G152" s="6">
        <f t="shared" si="7"/>
        <v>46</v>
      </c>
      <c r="H152" s="6">
        <f t="shared" si="7"/>
        <v>50</v>
      </c>
      <c r="I152" s="6">
        <f t="shared" si="7"/>
        <v>59</v>
      </c>
      <c r="J152" s="23">
        <f t="shared" si="7"/>
        <v>47</v>
      </c>
      <c r="K152" s="13">
        <f t="shared" si="7"/>
        <v>7</v>
      </c>
      <c r="L152" s="19">
        <f t="shared" si="7"/>
        <v>46</v>
      </c>
      <c r="M152" s="16">
        <f t="shared" si="7"/>
        <v>12</v>
      </c>
    </row>
    <row r="153" spans="2:13" x14ac:dyDescent="0.15">
      <c r="B153" s="5" t="s">
        <v>30</v>
      </c>
      <c r="C153" s="29" t="s">
        <v>31</v>
      </c>
      <c r="D153" s="26">
        <f t="shared" si="7"/>
        <v>30</v>
      </c>
      <c r="E153" s="6">
        <f t="shared" si="7"/>
        <v>17</v>
      </c>
      <c r="F153" s="6">
        <f t="shared" si="7"/>
        <v>28</v>
      </c>
      <c r="G153" s="6">
        <f t="shared" si="7"/>
        <v>37</v>
      </c>
      <c r="H153" s="6">
        <f t="shared" si="7"/>
        <v>23</v>
      </c>
      <c r="I153" s="6">
        <f t="shared" si="7"/>
        <v>4</v>
      </c>
      <c r="J153" s="23">
        <f t="shared" si="7"/>
        <v>28</v>
      </c>
      <c r="K153" s="13">
        <f t="shared" si="7"/>
        <v>9</v>
      </c>
      <c r="L153" s="19">
        <f t="shared" si="7"/>
        <v>12</v>
      </c>
      <c r="M153" s="16">
        <f t="shared" si="7"/>
        <v>38</v>
      </c>
    </row>
    <row r="154" spans="2:13" x14ac:dyDescent="0.15">
      <c r="B154" s="69" t="s">
        <v>32</v>
      </c>
      <c r="C154" s="70" t="s">
        <v>33</v>
      </c>
      <c r="D154" s="71">
        <f t="shared" si="7"/>
        <v>46</v>
      </c>
      <c r="E154" s="72">
        <f t="shared" si="7"/>
        <v>54</v>
      </c>
      <c r="F154" s="72">
        <f t="shared" si="7"/>
        <v>22</v>
      </c>
      <c r="G154" s="72">
        <f t="shared" si="7"/>
        <v>52</v>
      </c>
      <c r="H154" s="72">
        <f t="shared" si="7"/>
        <v>47</v>
      </c>
      <c r="I154" s="72">
        <f t="shared" si="7"/>
        <v>6</v>
      </c>
      <c r="J154" s="73">
        <f t="shared" si="7"/>
        <v>18</v>
      </c>
      <c r="K154" s="74">
        <f t="shared" si="7"/>
        <v>54</v>
      </c>
      <c r="L154" s="75">
        <f t="shared" si="7"/>
        <v>28</v>
      </c>
      <c r="M154" s="76">
        <f t="shared" si="7"/>
        <v>18</v>
      </c>
    </row>
    <row r="155" spans="2:13" x14ac:dyDescent="0.15">
      <c r="B155" s="5" t="s">
        <v>34</v>
      </c>
      <c r="C155" s="29" t="s">
        <v>35</v>
      </c>
      <c r="D155" s="26">
        <f t="shared" si="7"/>
        <v>40</v>
      </c>
      <c r="E155" s="6">
        <f t="shared" si="7"/>
        <v>22</v>
      </c>
      <c r="F155" s="6">
        <f t="shared" si="7"/>
        <v>18</v>
      </c>
      <c r="G155" s="6">
        <f t="shared" si="7"/>
        <v>28</v>
      </c>
      <c r="H155" s="6">
        <f t="shared" si="7"/>
        <v>13</v>
      </c>
      <c r="I155" s="6">
        <f t="shared" si="7"/>
        <v>19</v>
      </c>
      <c r="J155" s="23">
        <f t="shared" si="7"/>
        <v>52</v>
      </c>
      <c r="K155" s="13">
        <f t="shared" si="7"/>
        <v>10</v>
      </c>
      <c r="L155" s="19">
        <f t="shared" si="7"/>
        <v>18</v>
      </c>
      <c r="M155" s="16">
        <f t="shared" si="7"/>
        <v>14</v>
      </c>
    </row>
    <row r="156" spans="2:13" x14ac:dyDescent="0.15">
      <c r="B156" s="69" t="s">
        <v>36</v>
      </c>
      <c r="C156" s="70" t="s">
        <v>37</v>
      </c>
      <c r="D156" s="71">
        <f t="shared" si="7"/>
        <v>35</v>
      </c>
      <c r="E156" s="72">
        <f t="shared" si="7"/>
        <v>48</v>
      </c>
      <c r="F156" s="72">
        <f t="shared" si="7"/>
        <v>49</v>
      </c>
      <c r="G156" s="72">
        <f t="shared" si="7"/>
        <v>47</v>
      </c>
      <c r="H156" s="72">
        <f t="shared" si="7"/>
        <v>58</v>
      </c>
      <c r="I156" s="72">
        <f t="shared" si="7"/>
        <v>42</v>
      </c>
      <c r="J156" s="73">
        <f t="shared" si="7"/>
        <v>49</v>
      </c>
      <c r="K156" s="74">
        <f t="shared" si="7"/>
        <v>63</v>
      </c>
      <c r="L156" s="75">
        <f t="shared" si="7"/>
        <v>61</v>
      </c>
      <c r="M156" s="76">
        <f t="shared" si="7"/>
        <v>8</v>
      </c>
    </row>
    <row r="157" spans="2:13" x14ac:dyDescent="0.15">
      <c r="B157" s="5" t="s">
        <v>38</v>
      </c>
      <c r="C157" s="29" t="s">
        <v>39</v>
      </c>
      <c r="D157" s="26">
        <f t="shared" ref="D157:M172" si="8">RANK(D89,D$72:D$134)</f>
        <v>20</v>
      </c>
      <c r="E157" s="6">
        <f t="shared" si="8"/>
        <v>51</v>
      </c>
      <c r="F157" s="6">
        <f t="shared" si="8"/>
        <v>50</v>
      </c>
      <c r="G157" s="6">
        <f t="shared" si="8"/>
        <v>19</v>
      </c>
      <c r="H157" s="6">
        <f t="shared" si="8"/>
        <v>48</v>
      </c>
      <c r="I157" s="6">
        <f t="shared" si="8"/>
        <v>45</v>
      </c>
      <c r="J157" s="23">
        <f t="shared" si="8"/>
        <v>43</v>
      </c>
      <c r="K157" s="13">
        <f t="shared" si="8"/>
        <v>45</v>
      </c>
      <c r="L157" s="19">
        <f t="shared" si="8"/>
        <v>49</v>
      </c>
      <c r="M157" s="16">
        <f t="shared" si="8"/>
        <v>6</v>
      </c>
    </row>
    <row r="158" spans="2:13" x14ac:dyDescent="0.15">
      <c r="B158" s="5" t="s">
        <v>40</v>
      </c>
      <c r="C158" s="29" t="s">
        <v>41</v>
      </c>
      <c r="D158" s="26">
        <f t="shared" si="8"/>
        <v>27</v>
      </c>
      <c r="E158" s="6">
        <f t="shared" si="8"/>
        <v>44</v>
      </c>
      <c r="F158" s="6">
        <f t="shared" si="8"/>
        <v>53</v>
      </c>
      <c r="G158" s="6">
        <f t="shared" si="8"/>
        <v>26</v>
      </c>
      <c r="H158" s="6">
        <f t="shared" si="8"/>
        <v>44</v>
      </c>
      <c r="I158" s="6">
        <f t="shared" si="8"/>
        <v>43</v>
      </c>
      <c r="J158" s="23">
        <f t="shared" si="8"/>
        <v>53</v>
      </c>
      <c r="K158" s="13">
        <f t="shared" si="8"/>
        <v>44</v>
      </c>
      <c r="L158" s="19">
        <f t="shared" si="8"/>
        <v>53</v>
      </c>
      <c r="M158" s="16">
        <f t="shared" si="8"/>
        <v>5</v>
      </c>
    </row>
    <row r="159" spans="2:13" x14ac:dyDescent="0.15">
      <c r="B159" s="5" t="s">
        <v>42</v>
      </c>
      <c r="C159" s="29" t="s">
        <v>43</v>
      </c>
      <c r="D159" s="26">
        <f t="shared" si="8"/>
        <v>10</v>
      </c>
      <c r="E159" s="6">
        <f t="shared" si="8"/>
        <v>30</v>
      </c>
      <c r="F159" s="6">
        <f t="shared" si="8"/>
        <v>44</v>
      </c>
      <c r="G159" s="6">
        <f t="shared" si="8"/>
        <v>9</v>
      </c>
      <c r="H159" s="6">
        <f t="shared" si="8"/>
        <v>60</v>
      </c>
      <c r="I159" s="6">
        <f t="shared" si="8"/>
        <v>48</v>
      </c>
      <c r="J159" s="23">
        <f t="shared" si="8"/>
        <v>20</v>
      </c>
      <c r="K159" s="13">
        <f t="shared" si="8"/>
        <v>25</v>
      </c>
      <c r="L159" s="19">
        <f t="shared" si="8"/>
        <v>27</v>
      </c>
      <c r="M159" s="16">
        <f t="shared" si="8"/>
        <v>31</v>
      </c>
    </row>
    <row r="160" spans="2:13" x14ac:dyDescent="0.15">
      <c r="B160" s="5" t="s">
        <v>44</v>
      </c>
      <c r="C160" s="29" t="s">
        <v>45</v>
      </c>
      <c r="D160" s="26">
        <f t="shared" si="8"/>
        <v>1</v>
      </c>
      <c r="E160" s="6">
        <f t="shared" si="8"/>
        <v>8</v>
      </c>
      <c r="F160" s="6">
        <f t="shared" si="8"/>
        <v>63</v>
      </c>
      <c r="G160" s="6">
        <f t="shared" si="8"/>
        <v>4</v>
      </c>
      <c r="H160" s="6">
        <f t="shared" si="8"/>
        <v>20</v>
      </c>
      <c r="I160" s="6">
        <f t="shared" si="8"/>
        <v>50</v>
      </c>
      <c r="J160" s="23">
        <f t="shared" si="8"/>
        <v>63</v>
      </c>
      <c r="K160" s="13">
        <f t="shared" si="8"/>
        <v>5</v>
      </c>
      <c r="L160" s="19">
        <f t="shared" si="8"/>
        <v>10</v>
      </c>
      <c r="M160" s="16">
        <f t="shared" si="8"/>
        <v>17</v>
      </c>
    </row>
    <row r="161" spans="2:13" x14ac:dyDescent="0.15">
      <c r="B161" s="5" t="s">
        <v>46</v>
      </c>
      <c r="C161" s="29" t="s">
        <v>47</v>
      </c>
      <c r="D161" s="26">
        <f t="shared" si="8"/>
        <v>22</v>
      </c>
      <c r="E161" s="6">
        <f t="shared" si="8"/>
        <v>38</v>
      </c>
      <c r="F161" s="6">
        <f t="shared" si="8"/>
        <v>54</v>
      </c>
      <c r="G161" s="6">
        <f t="shared" si="8"/>
        <v>38</v>
      </c>
      <c r="H161" s="6">
        <f t="shared" si="8"/>
        <v>61</v>
      </c>
      <c r="I161" s="6">
        <f t="shared" si="8"/>
        <v>44</v>
      </c>
      <c r="J161" s="23">
        <f t="shared" si="8"/>
        <v>51</v>
      </c>
      <c r="K161" s="13">
        <f t="shared" si="8"/>
        <v>56</v>
      </c>
      <c r="L161" s="19">
        <f t="shared" si="8"/>
        <v>58</v>
      </c>
      <c r="M161" s="16">
        <f t="shared" si="8"/>
        <v>13</v>
      </c>
    </row>
    <row r="162" spans="2:13" x14ac:dyDescent="0.15">
      <c r="B162" s="5" t="s">
        <v>48</v>
      </c>
      <c r="C162" s="29" t="s">
        <v>49</v>
      </c>
      <c r="D162" s="26">
        <f t="shared" si="8"/>
        <v>9</v>
      </c>
      <c r="E162" s="6">
        <f t="shared" si="8"/>
        <v>46</v>
      </c>
      <c r="F162" s="6">
        <f t="shared" si="8"/>
        <v>60</v>
      </c>
      <c r="G162" s="6">
        <f t="shared" si="8"/>
        <v>34</v>
      </c>
      <c r="H162" s="6">
        <f t="shared" si="8"/>
        <v>36</v>
      </c>
      <c r="I162" s="6">
        <f t="shared" si="8"/>
        <v>63</v>
      </c>
      <c r="J162" s="23">
        <f t="shared" si="8"/>
        <v>60</v>
      </c>
      <c r="K162" s="13">
        <f t="shared" si="8"/>
        <v>42</v>
      </c>
      <c r="L162" s="19">
        <f t="shared" si="8"/>
        <v>57</v>
      </c>
      <c r="M162" s="16">
        <f t="shared" si="8"/>
        <v>16</v>
      </c>
    </row>
    <row r="163" spans="2:13" x14ac:dyDescent="0.15">
      <c r="B163" s="5" t="s">
        <v>50</v>
      </c>
      <c r="C163" s="29" t="s">
        <v>51</v>
      </c>
      <c r="D163" s="26">
        <f t="shared" si="8"/>
        <v>18</v>
      </c>
      <c r="E163" s="6">
        <f t="shared" si="8"/>
        <v>62</v>
      </c>
      <c r="F163" s="6">
        <f t="shared" si="8"/>
        <v>39</v>
      </c>
      <c r="G163" s="6">
        <f t="shared" si="8"/>
        <v>36</v>
      </c>
      <c r="H163" s="6">
        <f t="shared" si="8"/>
        <v>25</v>
      </c>
      <c r="I163" s="6">
        <f t="shared" si="8"/>
        <v>16</v>
      </c>
      <c r="J163" s="23">
        <f t="shared" si="8"/>
        <v>46</v>
      </c>
      <c r="K163" s="13">
        <f t="shared" si="8"/>
        <v>37</v>
      </c>
      <c r="L163" s="19">
        <f t="shared" si="8"/>
        <v>35</v>
      </c>
      <c r="M163" s="16">
        <f t="shared" si="8"/>
        <v>30</v>
      </c>
    </row>
    <row r="164" spans="2:13" x14ac:dyDescent="0.15">
      <c r="B164" s="5" t="s">
        <v>52</v>
      </c>
      <c r="C164" s="29" t="s">
        <v>53</v>
      </c>
      <c r="D164" s="26">
        <f t="shared" si="8"/>
        <v>5</v>
      </c>
      <c r="E164" s="6">
        <f t="shared" si="8"/>
        <v>39</v>
      </c>
      <c r="F164" s="6">
        <f t="shared" si="8"/>
        <v>61</v>
      </c>
      <c r="G164" s="6">
        <f t="shared" si="8"/>
        <v>48</v>
      </c>
      <c r="H164" s="6">
        <f t="shared" si="8"/>
        <v>56</v>
      </c>
      <c r="I164" s="6">
        <f t="shared" si="8"/>
        <v>61</v>
      </c>
      <c r="J164" s="23">
        <f t="shared" si="8"/>
        <v>61</v>
      </c>
      <c r="K164" s="13">
        <f t="shared" si="8"/>
        <v>39</v>
      </c>
      <c r="L164" s="19">
        <f t="shared" si="8"/>
        <v>47</v>
      </c>
      <c r="M164" s="16">
        <f t="shared" si="8"/>
        <v>28</v>
      </c>
    </row>
    <row r="165" spans="2:13" x14ac:dyDescent="0.15">
      <c r="B165" s="5" t="s">
        <v>54</v>
      </c>
      <c r="C165" s="29" t="s">
        <v>55</v>
      </c>
      <c r="D165" s="134">
        <f t="shared" si="8"/>
        <v>19</v>
      </c>
      <c r="E165" s="135">
        <f t="shared" si="8"/>
        <v>47</v>
      </c>
      <c r="F165" s="135">
        <f t="shared" si="8"/>
        <v>48</v>
      </c>
      <c r="G165" s="135">
        <f t="shared" si="8"/>
        <v>8</v>
      </c>
      <c r="H165" s="135">
        <f t="shared" si="8"/>
        <v>24</v>
      </c>
      <c r="I165" s="135">
        <f t="shared" si="8"/>
        <v>24</v>
      </c>
      <c r="J165" s="136">
        <f t="shared" si="8"/>
        <v>48</v>
      </c>
      <c r="K165" s="137">
        <f t="shared" si="8"/>
        <v>16</v>
      </c>
      <c r="L165" s="143">
        <f t="shared" si="8"/>
        <v>25</v>
      </c>
      <c r="M165" s="144">
        <f t="shared" si="8"/>
        <v>10</v>
      </c>
    </row>
    <row r="166" spans="2:13" x14ac:dyDescent="0.15">
      <c r="B166" s="69" t="s">
        <v>56</v>
      </c>
      <c r="C166" s="70" t="s">
        <v>57</v>
      </c>
      <c r="D166" s="71">
        <f t="shared" si="8"/>
        <v>32</v>
      </c>
      <c r="E166" s="72">
        <f t="shared" si="8"/>
        <v>29</v>
      </c>
      <c r="F166" s="72">
        <f t="shared" si="8"/>
        <v>38</v>
      </c>
      <c r="G166" s="72">
        <f t="shared" si="8"/>
        <v>27</v>
      </c>
      <c r="H166" s="72">
        <f t="shared" si="8"/>
        <v>46</v>
      </c>
      <c r="I166" s="72">
        <f t="shared" si="8"/>
        <v>29</v>
      </c>
      <c r="J166" s="73">
        <f t="shared" si="8"/>
        <v>33</v>
      </c>
      <c r="K166" s="74">
        <f t="shared" si="8"/>
        <v>62</v>
      </c>
      <c r="L166" s="75">
        <f t="shared" si="8"/>
        <v>51</v>
      </c>
      <c r="M166" s="76">
        <f t="shared" si="8"/>
        <v>29</v>
      </c>
    </row>
    <row r="167" spans="2:13" x14ac:dyDescent="0.15">
      <c r="B167" s="5" t="s">
        <v>58</v>
      </c>
      <c r="C167" s="29" t="s">
        <v>59</v>
      </c>
      <c r="D167" s="26">
        <f t="shared" si="8"/>
        <v>25</v>
      </c>
      <c r="E167" s="6">
        <f t="shared" si="8"/>
        <v>34</v>
      </c>
      <c r="F167" s="6">
        <f t="shared" si="8"/>
        <v>27</v>
      </c>
      <c r="G167" s="6">
        <f t="shared" si="8"/>
        <v>45</v>
      </c>
      <c r="H167" s="6">
        <f t="shared" si="8"/>
        <v>26</v>
      </c>
      <c r="I167" s="6">
        <f t="shared" si="8"/>
        <v>28</v>
      </c>
      <c r="J167" s="23">
        <f t="shared" si="8"/>
        <v>26</v>
      </c>
      <c r="K167" s="13">
        <f t="shared" si="8"/>
        <v>60</v>
      </c>
      <c r="L167" s="19">
        <f t="shared" si="8"/>
        <v>42</v>
      </c>
      <c r="M167" s="16">
        <f t="shared" si="8"/>
        <v>11</v>
      </c>
    </row>
    <row r="168" spans="2:13" x14ac:dyDescent="0.15">
      <c r="B168" s="61" t="s">
        <v>60</v>
      </c>
      <c r="C168" s="62" t="s">
        <v>61</v>
      </c>
      <c r="D168" s="63">
        <f t="shared" si="8"/>
        <v>43</v>
      </c>
      <c r="E168" s="64">
        <f t="shared" si="8"/>
        <v>55</v>
      </c>
      <c r="F168" s="64">
        <f t="shared" si="8"/>
        <v>35</v>
      </c>
      <c r="G168" s="64">
        <f t="shared" si="8"/>
        <v>14</v>
      </c>
      <c r="H168" s="64">
        <f t="shared" si="8"/>
        <v>51</v>
      </c>
      <c r="I168" s="64">
        <f t="shared" si="8"/>
        <v>8</v>
      </c>
      <c r="J168" s="65">
        <f t="shared" si="8"/>
        <v>29</v>
      </c>
      <c r="K168" s="66">
        <f t="shared" si="8"/>
        <v>38</v>
      </c>
      <c r="L168" s="67">
        <f t="shared" si="8"/>
        <v>30</v>
      </c>
      <c r="M168" s="68">
        <f t="shared" si="8"/>
        <v>33</v>
      </c>
    </row>
    <row r="169" spans="2:13" x14ac:dyDescent="0.15">
      <c r="B169" s="5" t="s">
        <v>62</v>
      </c>
      <c r="C169" s="29" t="s">
        <v>63</v>
      </c>
      <c r="D169" s="26">
        <f t="shared" si="8"/>
        <v>3</v>
      </c>
      <c r="E169" s="6">
        <f t="shared" si="8"/>
        <v>2</v>
      </c>
      <c r="F169" s="6">
        <f t="shared" si="8"/>
        <v>59</v>
      </c>
      <c r="G169" s="6">
        <f t="shared" si="8"/>
        <v>5</v>
      </c>
      <c r="H169" s="6">
        <f t="shared" si="8"/>
        <v>41</v>
      </c>
      <c r="I169" s="6">
        <f t="shared" si="8"/>
        <v>40</v>
      </c>
      <c r="J169" s="23">
        <f t="shared" si="8"/>
        <v>59</v>
      </c>
      <c r="K169" s="13">
        <f t="shared" si="8"/>
        <v>11</v>
      </c>
      <c r="L169" s="19">
        <f t="shared" si="8"/>
        <v>15</v>
      </c>
      <c r="M169" s="16">
        <f t="shared" si="8"/>
        <v>25</v>
      </c>
    </row>
    <row r="170" spans="2:13" x14ac:dyDescent="0.15">
      <c r="B170" s="5" t="s">
        <v>64</v>
      </c>
      <c r="C170" s="29" t="s">
        <v>65</v>
      </c>
      <c r="D170" s="26">
        <f t="shared" si="8"/>
        <v>38</v>
      </c>
      <c r="E170" s="6">
        <f t="shared" si="8"/>
        <v>63</v>
      </c>
      <c r="F170" s="6">
        <f t="shared" si="8"/>
        <v>33</v>
      </c>
      <c r="G170" s="6">
        <f t="shared" si="8"/>
        <v>13</v>
      </c>
      <c r="H170" s="6">
        <f t="shared" si="8"/>
        <v>14</v>
      </c>
      <c r="I170" s="6">
        <f t="shared" si="8"/>
        <v>53</v>
      </c>
      <c r="J170" s="23">
        <f t="shared" si="8"/>
        <v>57</v>
      </c>
      <c r="K170" s="13">
        <f t="shared" si="8"/>
        <v>55</v>
      </c>
      <c r="L170" s="19">
        <f t="shared" si="8"/>
        <v>48</v>
      </c>
      <c r="M170" s="16">
        <f t="shared" si="8"/>
        <v>21</v>
      </c>
    </row>
    <row r="171" spans="2:13" x14ac:dyDescent="0.15">
      <c r="B171" s="5" t="s">
        <v>66</v>
      </c>
      <c r="C171" s="29" t="s">
        <v>67</v>
      </c>
      <c r="D171" s="26">
        <f t="shared" si="8"/>
        <v>15</v>
      </c>
      <c r="E171" s="6">
        <f t="shared" si="8"/>
        <v>32</v>
      </c>
      <c r="F171" s="6">
        <f t="shared" si="8"/>
        <v>51</v>
      </c>
      <c r="G171" s="6">
        <f t="shared" si="8"/>
        <v>7</v>
      </c>
      <c r="H171" s="6">
        <f t="shared" si="8"/>
        <v>49</v>
      </c>
      <c r="I171" s="6">
        <f t="shared" si="8"/>
        <v>21</v>
      </c>
      <c r="J171" s="23">
        <f t="shared" si="8"/>
        <v>42</v>
      </c>
      <c r="K171" s="13">
        <f t="shared" si="8"/>
        <v>12</v>
      </c>
      <c r="L171" s="19">
        <f t="shared" si="8"/>
        <v>23</v>
      </c>
      <c r="M171" s="16">
        <f t="shared" si="8"/>
        <v>15</v>
      </c>
    </row>
    <row r="172" spans="2:13" x14ac:dyDescent="0.15">
      <c r="B172" s="77" t="s">
        <v>68</v>
      </c>
      <c r="C172" s="78" t="s">
        <v>69</v>
      </c>
      <c r="D172" s="79">
        <f t="shared" si="8"/>
        <v>42</v>
      </c>
      <c r="E172" s="80">
        <f t="shared" si="8"/>
        <v>58</v>
      </c>
      <c r="F172" s="80">
        <f t="shared" si="8"/>
        <v>30</v>
      </c>
      <c r="G172" s="80">
        <f t="shared" si="8"/>
        <v>42</v>
      </c>
      <c r="H172" s="80">
        <f t="shared" si="8"/>
        <v>53</v>
      </c>
      <c r="I172" s="80">
        <f t="shared" si="8"/>
        <v>35</v>
      </c>
      <c r="J172" s="81">
        <f t="shared" si="8"/>
        <v>17</v>
      </c>
      <c r="K172" s="82">
        <f t="shared" si="8"/>
        <v>53</v>
      </c>
      <c r="L172" s="83">
        <f t="shared" si="8"/>
        <v>50</v>
      </c>
      <c r="M172" s="84">
        <f t="shared" si="8"/>
        <v>36</v>
      </c>
    </row>
    <row r="173" spans="2:13" x14ac:dyDescent="0.15">
      <c r="B173" s="5" t="s">
        <v>70</v>
      </c>
      <c r="C173" s="29" t="s">
        <v>71</v>
      </c>
      <c r="D173" s="26">
        <f t="shared" ref="D173:M188" si="9">RANK(D105,D$72:D$134)</f>
        <v>37</v>
      </c>
      <c r="E173" s="6">
        <f t="shared" si="9"/>
        <v>49</v>
      </c>
      <c r="F173" s="6">
        <f t="shared" si="9"/>
        <v>40</v>
      </c>
      <c r="G173" s="6">
        <f t="shared" si="9"/>
        <v>16</v>
      </c>
      <c r="H173" s="6">
        <f t="shared" si="9"/>
        <v>39</v>
      </c>
      <c r="I173" s="6">
        <f t="shared" si="9"/>
        <v>26</v>
      </c>
      <c r="J173" s="23">
        <f t="shared" si="9"/>
        <v>35</v>
      </c>
      <c r="K173" s="13">
        <f t="shared" si="9"/>
        <v>33</v>
      </c>
      <c r="L173" s="19">
        <f t="shared" si="9"/>
        <v>39</v>
      </c>
      <c r="M173" s="16">
        <f t="shared" si="9"/>
        <v>22</v>
      </c>
    </row>
    <row r="174" spans="2:13" x14ac:dyDescent="0.15">
      <c r="B174" s="5" t="s">
        <v>72</v>
      </c>
      <c r="C174" s="29" t="s">
        <v>73</v>
      </c>
      <c r="D174" s="26">
        <f t="shared" si="9"/>
        <v>49</v>
      </c>
      <c r="E174" s="6">
        <f t="shared" si="9"/>
        <v>40</v>
      </c>
      <c r="F174" s="6">
        <f t="shared" si="9"/>
        <v>24</v>
      </c>
      <c r="G174" s="6">
        <f t="shared" si="9"/>
        <v>22</v>
      </c>
      <c r="H174" s="6">
        <f t="shared" si="9"/>
        <v>31</v>
      </c>
      <c r="I174" s="6">
        <f t="shared" si="9"/>
        <v>37</v>
      </c>
      <c r="J174" s="23">
        <f t="shared" si="9"/>
        <v>23</v>
      </c>
      <c r="K174" s="13">
        <f t="shared" si="9"/>
        <v>29</v>
      </c>
      <c r="L174" s="19">
        <f t="shared" si="9"/>
        <v>38</v>
      </c>
      <c r="M174" s="16">
        <f t="shared" si="9"/>
        <v>39</v>
      </c>
    </row>
    <row r="175" spans="2:13" x14ac:dyDescent="0.15">
      <c r="B175" s="77" t="s">
        <v>74</v>
      </c>
      <c r="C175" s="78" t="s">
        <v>75</v>
      </c>
      <c r="D175" s="79">
        <f t="shared" si="9"/>
        <v>29</v>
      </c>
      <c r="E175" s="80">
        <f t="shared" si="9"/>
        <v>31</v>
      </c>
      <c r="F175" s="80">
        <f t="shared" si="9"/>
        <v>45</v>
      </c>
      <c r="G175" s="80">
        <f t="shared" si="9"/>
        <v>20</v>
      </c>
      <c r="H175" s="80">
        <f t="shared" si="9"/>
        <v>52</v>
      </c>
      <c r="I175" s="80">
        <f t="shared" si="9"/>
        <v>13</v>
      </c>
      <c r="J175" s="81">
        <f t="shared" si="9"/>
        <v>39</v>
      </c>
      <c r="K175" s="82">
        <f t="shared" si="9"/>
        <v>52</v>
      </c>
      <c r="L175" s="83">
        <f t="shared" si="9"/>
        <v>41</v>
      </c>
      <c r="M175" s="84">
        <f t="shared" si="9"/>
        <v>32</v>
      </c>
    </row>
    <row r="176" spans="2:13" x14ac:dyDescent="0.15">
      <c r="B176" s="77" t="s">
        <v>76</v>
      </c>
      <c r="C176" s="78" t="s">
        <v>77</v>
      </c>
      <c r="D176" s="79">
        <f t="shared" si="9"/>
        <v>21</v>
      </c>
      <c r="E176" s="80">
        <f t="shared" si="9"/>
        <v>35</v>
      </c>
      <c r="F176" s="80">
        <f t="shared" si="9"/>
        <v>42</v>
      </c>
      <c r="G176" s="80">
        <f t="shared" si="9"/>
        <v>23</v>
      </c>
      <c r="H176" s="80">
        <f t="shared" si="9"/>
        <v>30</v>
      </c>
      <c r="I176" s="80">
        <f t="shared" si="9"/>
        <v>18</v>
      </c>
      <c r="J176" s="81">
        <f t="shared" si="9"/>
        <v>27</v>
      </c>
      <c r="K176" s="82">
        <f t="shared" si="9"/>
        <v>34</v>
      </c>
      <c r="L176" s="83">
        <f t="shared" si="9"/>
        <v>33</v>
      </c>
      <c r="M176" s="84">
        <f t="shared" si="9"/>
        <v>37</v>
      </c>
    </row>
    <row r="177" spans="2:13" x14ac:dyDescent="0.15">
      <c r="B177" s="5" t="s">
        <v>78</v>
      </c>
      <c r="C177" s="29" t="s">
        <v>79</v>
      </c>
      <c r="D177" s="26">
        <f t="shared" si="9"/>
        <v>34</v>
      </c>
      <c r="E177" s="6">
        <f t="shared" si="9"/>
        <v>41</v>
      </c>
      <c r="F177" s="6">
        <f t="shared" si="9"/>
        <v>46</v>
      </c>
      <c r="G177" s="6">
        <f t="shared" si="9"/>
        <v>39</v>
      </c>
      <c r="H177" s="6">
        <f t="shared" si="9"/>
        <v>40</v>
      </c>
      <c r="I177" s="6">
        <f t="shared" si="9"/>
        <v>47</v>
      </c>
      <c r="J177" s="23">
        <f t="shared" si="9"/>
        <v>44</v>
      </c>
      <c r="K177" s="13">
        <f t="shared" si="9"/>
        <v>49</v>
      </c>
      <c r="L177" s="19">
        <f t="shared" si="9"/>
        <v>56</v>
      </c>
      <c r="M177" s="16">
        <f t="shared" si="9"/>
        <v>34</v>
      </c>
    </row>
    <row r="178" spans="2:13" x14ac:dyDescent="0.15">
      <c r="B178" s="5">
        <v>39</v>
      </c>
      <c r="C178" s="29" t="s">
        <v>80</v>
      </c>
      <c r="D178" s="26">
        <f t="shared" si="9"/>
        <v>23</v>
      </c>
      <c r="E178" s="6">
        <f t="shared" si="9"/>
        <v>56</v>
      </c>
      <c r="F178" s="6">
        <f t="shared" si="9"/>
        <v>34</v>
      </c>
      <c r="G178" s="6">
        <f t="shared" si="9"/>
        <v>18</v>
      </c>
      <c r="H178" s="6">
        <f t="shared" si="9"/>
        <v>42</v>
      </c>
      <c r="I178" s="6">
        <f t="shared" si="9"/>
        <v>17</v>
      </c>
      <c r="J178" s="23">
        <f t="shared" si="9"/>
        <v>22</v>
      </c>
      <c r="K178" s="13">
        <f t="shared" si="9"/>
        <v>41</v>
      </c>
      <c r="L178" s="19">
        <f t="shared" si="9"/>
        <v>32</v>
      </c>
      <c r="M178" s="16">
        <f t="shared" si="9"/>
        <v>20</v>
      </c>
    </row>
    <row r="179" spans="2:13" x14ac:dyDescent="0.15">
      <c r="B179" s="7">
        <v>40</v>
      </c>
      <c r="C179" s="55" t="s">
        <v>81</v>
      </c>
      <c r="D179" s="56">
        <f t="shared" si="9"/>
        <v>36</v>
      </c>
      <c r="E179" s="8">
        <f t="shared" si="9"/>
        <v>60</v>
      </c>
      <c r="F179" s="8">
        <f t="shared" si="9"/>
        <v>37</v>
      </c>
      <c r="G179" s="8">
        <f t="shared" si="9"/>
        <v>58</v>
      </c>
      <c r="H179" s="8">
        <f t="shared" si="9"/>
        <v>62</v>
      </c>
      <c r="I179" s="8">
        <f t="shared" si="9"/>
        <v>54</v>
      </c>
      <c r="J179" s="57">
        <f t="shared" si="9"/>
        <v>24</v>
      </c>
      <c r="K179" s="58">
        <f t="shared" si="9"/>
        <v>61</v>
      </c>
      <c r="L179" s="59">
        <f t="shared" si="9"/>
        <v>62</v>
      </c>
      <c r="M179" s="60">
        <f t="shared" si="9"/>
        <v>40</v>
      </c>
    </row>
    <row r="180" spans="2:13" x14ac:dyDescent="0.15">
      <c r="B180" s="32">
        <v>41</v>
      </c>
      <c r="C180" s="33" t="s">
        <v>82</v>
      </c>
      <c r="D180" s="34">
        <f t="shared" si="9"/>
        <v>44</v>
      </c>
      <c r="E180" s="35">
        <f t="shared" si="9"/>
        <v>37</v>
      </c>
      <c r="F180" s="35">
        <f t="shared" si="9"/>
        <v>47</v>
      </c>
      <c r="G180" s="35">
        <f t="shared" si="9"/>
        <v>62</v>
      </c>
      <c r="H180" s="35">
        <f t="shared" si="9"/>
        <v>34</v>
      </c>
      <c r="I180" s="35">
        <f t="shared" si="9"/>
        <v>58</v>
      </c>
      <c r="J180" s="36">
        <f t="shared" si="9"/>
        <v>45</v>
      </c>
      <c r="K180" s="37">
        <f t="shared" si="9"/>
        <v>59</v>
      </c>
      <c r="L180" s="38">
        <f t="shared" si="9"/>
        <v>63</v>
      </c>
      <c r="M180" s="39">
        <f t="shared" si="9"/>
        <v>42</v>
      </c>
    </row>
    <row r="181" spans="2:13" x14ac:dyDescent="0.15">
      <c r="B181" s="5">
        <v>42</v>
      </c>
      <c r="C181" s="29" t="s">
        <v>83</v>
      </c>
      <c r="D181" s="26">
        <f t="shared" si="9"/>
        <v>2</v>
      </c>
      <c r="E181" s="6">
        <f t="shared" si="9"/>
        <v>1</v>
      </c>
      <c r="F181" s="6">
        <f t="shared" si="9"/>
        <v>62</v>
      </c>
      <c r="G181" s="6">
        <f t="shared" si="9"/>
        <v>61</v>
      </c>
      <c r="H181" s="6">
        <f t="shared" si="9"/>
        <v>54</v>
      </c>
      <c r="I181" s="6">
        <f t="shared" si="9"/>
        <v>33</v>
      </c>
      <c r="J181" s="23">
        <f t="shared" si="9"/>
        <v>62</v>
      </c>
      <c r="K181" s="13">
        <f t="shared" si="9"/>
        <v>32</v>
      </c>
      <c r="L181" s="19">
        <f t="shared" si="9"/>
        <v>29</v>
      </c>
      <c r="M181" s="16">
        <f t="shared" si="9"/>
        <v>43</v>
      </c>
    </row>
    <row r="182" spans="2:13" x14ac:dyDescent="0.15">
      <c r="B182" s="5">
        <v>43</v>
      </c>
      <c r="C182" s="29" t="s">
        <v>84</v>
      </c>
      <c r="D182" s="26">
        <f t="shared" si="9"/>
        <v>60</v>
      </c>
      <c r="E182" s="6">
        <f t="shared" si="9"/>
        <v>26</v>
      </c>
      <c r="F182" s="6">
        <f t="shared" si="9"/>
        <v>15</v>
      </c>
      <c r="G182" s="6">
        <f t="shared" si="9"/>
        <v>25</v>
      </c>
      <c r="H182" s="6">
        <f t="shared" si="9"/>
        <v>22</v>
      </c>
      <c r="I182" s="6">
        <f t="shared" si="9"/>
        <v>20</v>
      </c>
      <c r="J182" s="23">
        <f t="shared" si="9"/>
        <v>30</v>
      </c>
      <c r="K182" s="13">
        <f t="shared" si="9"/>
        <v>50</v>
      </c>
      <c r="L182" s="19">
        <f t="shared" si="9"/>
        <v>43</v>
      </c>
      <c r="M182" s="16">
        <f t="shared" si="9"/>
        <v>44</v>
      </c>
    </row>
    <row r="183" spans="2:13" x14ac:dyDescent="0.15">
      <c r="B183" s="5">
        <v>44</v>
      </c>
      <c r="C183" s="29" t="s">
        <v>85</v>
      </c>
      <c r="D183" s="26">
        <f t="shared" si="9"/>
        <v>57</v>
      </c>
      <c r="E183" s="6">
        <f t="shared" si="9"/>
        <v>53</v>
      </c>
      <c r="F183" s="6">
        <f t="shared" si="9"/>
        <v>9</v>
      </c>
      <c r="G183" s="6">
        <f t="shared" si="9"/>
        <v>59</v>
      </c>
      <c r="H183" s="6">
        <f t="shared" si="9"/>
        <v>11</v>
      </c>
      <c r="I183" s="6">
        <f t="shared" si="9"/>
        <v>36</v>
      </c>
      <c r="J183" s="23">
        <f t="shared" si="9"/>
        <v>13</v>
      </c>
      <c r="K183" s="13">
        <f t="shared" si="9"/>
        <v>31</v>
      </c>
      <c r="L183" s="19">
        <f t="shared" si="9"/>
        <v>24</v>
      </c>
      <c r="M183" s="16">
        <f t="shared" si="9"/>
        <v>57</v>
      </c>
    </row>
    <row r="184" spans="2:13" x14ac:dyDescent="0.15">
      <c r="B184" s="5">
        <v>45</v>
      </c>
      <c r="C184" s="29" t="s">
        <v>86</v>
      </c>
      <c r="D184" s="26">
        <f t="shared" si="9"/>
        <v>6</v>
      </c>
      <c r="E184" s="6">
        <f t="shared" si="9"/>
        <v>5</v>
      </c>
      <c r="F184" s="6">
        <f t="shared" si="9"/>
        <v>43</v>
      </c>
      <c r="G184" s="6">
        <f t="shared" si="9"/>
        <v>33</v>
      </c>
      <c r="H184" s="6">
        <f t="shared" si="9"/>
        <v>18</v>
      </c>
      <c r="I184" s="6">
        <f t="shared" si="9"/>
        <v>49</v>
      </c>
      <c r="J184" s="23">
        <f t="shared" si="9"/>
        <v>12</v>
      </c>
      <c r="K184" s="13">
        <f t="shared" si="9"/>
        <v>21</v>
      </c>
      <c r="L184" s="19">
        <f t="shared" si="9"/>
        <v>22</v>
      </c>
      <c r="M184" s="16">
        <f t="shared" si="9"/>
        <v>53</v>
      </c>
    </row>
    <row r="185" spans="2:13" x14ac:dyDescent="0.15">
      <c r="B185" s="5">
        <v>46</v>
      </c>
      <c r="C185" s="29" t="s">
        <v>87</v>
      </c>
      <c r="D185" s="26">
        <f t="shared" si="9"/>
        <v>12</v>
      </c>
      <c r="E185" s="6">
        <f t="shared" si="9"/>
        <v>3</v>
      </c>
      <c r="F185" s="6">
        <f t="shared" si="9"/>
        <v>26</v>
      </c>
      <c r="G185" s="6">
        <f t="shared" si="9"/>
        <v>53</v>
      </c>
      <c r="H185" s="6">
        <f t="shared" si="9"/>
        <v>16</v>
      </c>
      <c r="I185" s="6">
        <f t="shared" si="9"/>
        <v>27</v>
      </c>
      <c r="J185" s="23">
        <f t="shared" si="9"/>
        <v>6</v>
      </c>
      <c r="K185" s="13">
        <f t="shared" si="9"/>
        <v>22</v>
      </c>
      <c r="L185" s="19">
        <f t="shared" si="9"/>
        <v>20</v>
      </c>
      <c r="M185" s="16">
        <f t="shared" si="9"/>
        <v>52</v>
      </c>
    </row>
    <row r="186" spans="2:13" x14ac:dyDescent="0.15">
      <c r="B186" s="5">
        <v>47</v>
      </c>
      <c r="C186" s="29" t="s">
        <v>88</v>
      </c>
      <c r="D186" s="26">
        <f t="shared" si="9"/>
        <v>52</v>
      </c>
      <c r="E186" s="6">
        <f t="shared" si="9"/>
        <v>43</v>
      </c>
      <c r="F186" s="6">
        <f t="shared" si="9"/>
        <v>20</v>
      </c>
      <c r="G186" s="6">
        <f t="shared" si="9"/>
        <v>44</v>
      </c>
      <c r="H186" s="6">
        <f t="shared" si="9"/>
        <v>27</v>
      </c>
      <c r="I186" s="6">
        <f t="shared" si="9"/>
        <v>34</v>
      </c>
      <c r="J186" s="23">
        <f t="shared" si="9"/>
        <v>25</v>
      </c>
      <c r="K186" s="13">
        <f t="shared" si="9"/>
        <v>47</v>
      </c>
      <c r="L186" s="19">
        <f t="shared" si="9"/>
        <v>45</v>
      </c>
      <c r="M186" s="16">
        <f t="shared" si="9"/>
        <v>47</v>
      </c>
    </row>
    <row r="187" spans="2:13" x14ac:dyDescent="0.15">
      <c r="B187" s="5">
        <v>48</v>
      </c>
      <c r="C187" s="29" t="s">
        <v>89</v>
      </c>
      <c r="D187" s="26">
        <f t="shared" si="9"/>
        <v>14</v>
      </c>
      <c r="E187" s="6">
        <f t="shared" si="9"/>
        <v>4</v>
      </c>
      <c r="F187" s="6">
        <f t="shared" si="9"/>
        <v>21</v>
      </c>
      <c r="G187" s="6">
        <f t="shared" si="9"/>
        <v>60</v>
      </c>
      <c r="H187" s="6">
        <f t="shared" si="9"/>
        <v>59</v>
      </c>
      <c r="I187" s="6">
        <f t="shared" si="9"/>
        <v>55</v>
      </c>
      <c r="J187" s="23">
        <f t="shared" si="9"/>
        <v>15</v>
      </c>
      <c r="K187" s="13">
        <f t="shared" si="9"/>
        <v>40</v>
      </c>
      <c r="L187" s="19">
        <f t="shared" si="9"/>
        <v>37</v>
      </c>
      <c r="M187" s="16">
        <f t="shared" si="9"/>
        <v>50</v>
      </c>
    </row>
    <row r="188" spans="2:13" x14ac:dyDescent="0.15">
      <c r="B188" s="5">
        <v>49</v>
      </c>
      <c r="C188" s="29" t="s">
        <v>90</v>
      </c>
      <c r="D188" s="26">
        <f t="shared" si="9"/>
        <v>50</v>
      </c>
      <c r="E188" s="6">
        <f t="shared" si="9"/>
        <v>25</v>
      </c>
      <c r="F188" s="6">
        <f t="shared" si="9"/>
        <v>11</v>
      </c>
      <c r="G188" s="6">
        <f t="shared" si="9"/>
        <v>54</v>
      </c>
      <c r="H188" s="6">
        <f t="shared" si="9"/>
        <v>32</v>
      </c>
      <c r="I188" s="6">
        <f t="shared" si="9"/>
        <v>57</v>
      </c>
      <c r="J188" s="23">
        <f t="shared" si="9"/>
        <v>16</v>
      </c>
      <c r="K188" s="13">
        <f t="shared" si="9"/>
        <v>13</v>
      </c>
      <c r="L188" s="19">
        <f t="shared" si="9"/>
        <v>31</v>
      </c>
      <c r="M188" s="16">
        <f t="shared" si="9"/>
        <v>51</v>
      </c>
    </row>
    <row r="189" spans="2:13" x14ac:dyDescent="0.15">
      <c r="B189" s="5">
        <v>50</v>
      </c>
      <c r="C189" s="29" t="s">
        <v>91</v>
      </c>
      <c r="D189" s="26">
        <f t="shared" ref="D189:M202" si="10">RANK(D121,D$72:D$134)</f>
        <v>53</v>
      </c>
      <c r="E189" s="6">
        <f t="shared" si="10"/>
        <v>50</v>
      </c>
      <c r="F189" s="6">
        <f t="shared" si="10"/>
        <v>10</v>
      </c>
      <c r="G189" s="6">
        <f t="shared" si="10"/>
        <v>2</v>
      </c>
      <c r="H189" s="6">
        <f t="shared" si="10"/>
        <v>28</v>
      </c>
      <c r="I189" s="6">
        <f t="shared" si="10"/>
        <v>1</v>
      </c>
      <c r="J189" s="23">
        <f t="shared" si="10"/>
        <v>7</v>
      </c>
      <c r="K189" s="13">
        <f t="shared" si="10"/>
        <v>24</v>
      </c>
      <c r="L189" s="19">
        <f t="shared" si="10"/>
        <v>4</v>
      </c>
      <c r="M189" s="16">
        <f t="shared" si="10"/>
        <v>54</v>
      </c>
    </row>
    <row r="190" spans="2:13" x14ac:dyDescent="0.15">
      <c r="B190" s="5">
        <v>51</v>
      </c>
      <c r="C190" s="29" t="s">
        <v>92</v>
      </c>
      <c r="D190" s="26">
        <f t="shared" si="10"/>
        <v>55</v>
      </c>
      <c r="E190" s="6">
        <f t="shared" si="10"/>
        <v>9</v>
      </c>
      <c r="F190" s="6">
        <f t="shared" si="10"/>
        <v>3</v>
      </c>
      <c r="G190" s="6">
        <f t="shared" si="10"/>
        <v>50</v>
      </c>
      <c r="H190" s="6">
        <f t="shared" si="10"/>
        <v>2</v>
      </c>
      <c r="I190" s="6">
        <f t="shared" si="10"/>
        <v>3</v>
      </c>
      <c r="J190" s="23">
        <f t="shared" si="10"/>
        <v>5</v>
      </c>
      <c r="K190" s="13">
        <f t="shared" si="10"/>
        <v>14</v>
      </c>
      <c r="L190" s="19">
        <f t="shared" si="10"/>
        <v>3</v>
      </c>
      <c r="M190" s="16">
        <f t="shared" si="10"/>
        <v>58</v>
      </c>
    </row>
    <row r="191" spans="2:13" x14ac:dyDescent="0.15">
      <c r="B191" s="5">
        <v>52</v>
      </c>
      <c r="C191" s="29" t="s">
        <v>93</v>
      </c>
      <c r="D191" s="26">
        <f t="shared" si="10"/>
        <v>39</v>
      </c>
      <c r="E191" s="6">
        <f t="shared" si="10"/>
        <v>36</v>
      </c>
      <c r="F191" s="6">
        <f t="shared" si="10"/>
        <v>8</v>
      </c>
      <c r="G191" s="6">
        <f t="shared" si="10"/>
        <v>41</v>
      </c>
      <c r="H191" s="6">
        <f t="shared" si="10"/>
        <v>5</v>
      </c>
      <c r="I191" s="6">
        <f t="shared" si="10"/>
        <v>51</v>
      </c>
      <c r="J191" s="23">
        <f t="shared" si="10"/>
        <v>4</v>
      </c>
      <c r="K191" s="13">
        <f t="shared" si="10"/>
        <v>23</v>
      </c>
      <c r="L191" s="19">
        <f t="shared" si="10"/>
        <v>11</v>
      </c>
      <c r="M191" s="16">
        <f t="shared" si="10"/>
        <v>61</v>
      </c>
    </row>
    <row r="192" spans="2:13" x14ac:dyDescent="0.15">
      <c r="B192" s="5">
        <v>53</v>
      </c>
      <c r="C192" s="29" t="s">
        <v>94</v>
      </c>
      <c r="D192" s="26">
        <f t="shared" si="10"/>
        <v>59</v>
      </c>
      <c r="E192" s="6">
        <f t="shared" si="10"/>
        <v>7</v>
      </c>
      <c r="F192" s="6">
        <f t="shared" si="10"/>
        <v>5</v>
      </c>
      <c r="G192" s="6">
        <f t="shared" si="10"/>
        <v>56</v>
      </c>
      <c r="H192" s="6">
        <f t="shared" si="10"/>
        <v>7</v>
      </c>
      <c r="I192" s="6">
        <f t="shared" si="10"/>
        <v>23</v>
      </c>
      <c r="J192" s="23">
        <f t="shared" si="10"/>
        <v>11</v>
      </c>
      <c r="K192" s="13">
        <f t="shared" si="10"/>
        <v>30</v>
      </c>
      <c r="L192" s="19">
        <f t="shared" si="10"/>
        <v>9</v>
      </c>
      <c r="M192" s="16">
        <f t="shared" si="10"/>
        <v>60</v>
      </c>
    </row>
    <row r="193" spans="2:15" x14ac:dyDescent="0.15">
      <c r="B193" s="5">
        <v>54</v>
      </c>
      <c r="C193" s="29" t="s">
        <v>95</v>
      </c>
      <c r="D193" s="26">
        <f t="shared" si="10"/>
        <v>56</v>
      </c>
      <c r="E193" s="6">
        <f t="shared" si="10"/>
        <v>21</v>
      </c>
      <c r="F193" s="6">
        <f t="shared" si="10"/>
        <v>4</v>
      </c>
      <c r="G193" s="6">
        <f t="shared" si="10"/>
        <v>51</v>
      </c>
      <c r="H193" s="6">
        <f t="shared" si="10"/>
        <v>9</v>
      </c>
      <c r="I193" s="6">
        <f t="shared" si="10"/>
        <v>41</v>
      </c>
      <c r="J193" s="23">
        <f t="shared" si="10"/>
        <v>8</v>
      </c>
      <c r="K193" s="13">
        <f t="shared" si="10"/>
        <v>6</v>
      </c>
      <c r="L193" s="19">
        <f t="shared" si="10"/>
        <v>8</v>
      </c>
      <c r="M193" s="16">
        <f t="shared" si="10"/>
        <v>62</v>
      </c>
    </row>
    <row r="194" spans="2:15" x14ac:dyDescent="0.15">
      <c r="B194" s="5">
        <v>55</v>
      </c>
      <c r="C194" s="29" t="s">
        <v>96</v>
      </c>
      <c r="D194" s="26">
        <f t="shared" si="10"/>
        <v>62</v>
      </c>
      <c r="E194" s="6">
        <f t="shared" si="10"/>
        <v>15</v>
      </c>
      <c r="F194" s="6">
        <f t="shared" si="10"/>
        <v>2</v>
      </c>
      <c r="G194" s="6">
        <f t="shared" si="10"/>
        <v>43</v>
      </c>
      <c r="H194" s="6">
        <f t="shared" si="10"/>
        <v>4</v>
      </c>
      <c r="I194" s="6">
        <f t="shared" si="10"/>
        <v>14</v>
      </c>
      <c r="J194" s="23">
        <f t="shared" si="10"/>
        <v>9</v>
      </c>
      <c r="K194" s="13">
        <f t="shared" si="10"/>
        <v>4</v>
      </c>
      <c r="L194" s="19">
        <f t="shared" si="10"/>
        <v>2</v>
      </c>
      <c r="M194" s="16">
        <f t="shared" si="10"/>
        <v>56</v>
      </c>
    </row>
    <row r="195" spans="2:15" x14ac:dyDescent="0.15">
      <c r="B195" s="5">
        <v>56</v>
      </c>
      <c r="C195" s="29" t="s">
        <v>97</v>
      </c>
      <c r="D195" s="26">
        <f t="shared" si="10"/>
        <v>63</v>
      </c>
      <c r="E195" s="6">
        <f t="shared" si="10"/>
        <v>52</v>
      </c>
      <c r="F195" s="6">
        <f t="shared" si="10"/>
        <v>1</v>
      </c>
      <c r="G195" s="6">
        <f t="shared" si="10"/>
        <v>1</v>
      </c>
      <c r="H195" s="6">
        <f t="shared" si="10"/>
        <v>1</v>
      </c>
      <c r="I195" s="6">
        <f t="shared" si="10"/>
        <v>2</v>
      </c>
      <c r="J195" s="23">
        <f t="shared" si="10"/>
        <v>2</v>
      </c>
      <c r="K195" s="13">
        <f t="shared" si="10"/>
        <v>1</v>
      </c>
      <c r="L195" s="19">
        <f t="shared" si="10"/>
        <v>1</v>
      </c>
      <c r="M195" s="16">
        <f t="shared" si="10"/>
        <v>63</v>
      </c>
    </row>
    <row r="196" spans="2:15" ht="13.5" x14ac:dyDescent="0.15">
      <c r="B196" s="5">
        <v>57</v>
      </c>
      <c r="C196" s="29" t="s">
        <v>98</v>
      </c>
      <c r="D196" s="26">
        <f t="shared" si="10"/>
        <v>8</v>
      </c>
      <c r="E196" s="6">
        <f t="shared" si="10"/>
        <v>12</v>
      </c>
      <c r="F196" s="6">
        <f t="shared" si="10"/>
        <v>12</v>
      </c>
      <c r="G196" s="6">
        <f t="shared" si="10"/>
        <v>40</v>
      </c>
      <c r="H196" s="6">
        <f t="shared" si="10"/>
        <v>6</v>
      </c>
      <c r="I196" s="6">
        <f t="shared" si="10"/>
        <v>9</v>
      </c>
      <c r="J196" s="23">
        <f t="shared" si="10"/>
        <v>1</v>
      </c>
      <c r="K196" s="13">
        <f t="shared" si="10"/>
        <v>2</v>
      </c>
      <c r="L196" s="19">
        <f t="shared" si="10"/>
        <v>5</v>
      </c>
      <c r="M196" s="16">
        <f t="shared" si="10"/>
        <v>59</v>
      </c>
      <c r="O196" s="131"/>
    </row>
    <row r="197" spans="2:15" x14ac:dyDescent="0.15">
      <c r="B197" s="5">
        <v>58</v>
      </c>
      <c r="C197" s="29" t="s">
        <v>99</v>
      </c>
      <c r="D197" s="26">
        <f t="shared" si="10"/>
        <v>45</v>
      </c>
      <c r="E197" s="6">
        <f t="shared" si="10"/>
        <v>10</v>
      </c>
      <c r="F197" s="6">
        <f t="shared" si="10"/>
        <v>6</v>
      </c>
      <c r="G197" s="6">
        <f t="shared" si="10"/>
        <v>30</v>
      </c>
      <c r="H197" s="6">
        <f t="shared" si="10"/>
        <v>19</v>
      </c>
      <c r="I197" s="6">
        <f t="shared" si="10"/>
        <v>22</v>
      </c>
      <c r="J197" s="23">
        <f t="shared" si="10"/>
        <v>50</v>
      </c>
      <c r="K197" s="13">
        <f t="shared" si="10"/>
        <v>3</v>
      </c>
      <c r="L197" s="19">
        <f t="shared" si="10"/>
        <v>6</v>
      </c>
      <c r="M197" s="16">
        <f t="shared" si="10"/>
        <v>55</v>
      </c>
    </row>
    <row r="198" spans="2:15" x14ac:dyDescent="0.15">
      <c r="B198" s="5">
        <v>59</v>
      </c>
      <c r="C198" s="29" t="s">
        <v>100</v>
      </c>
      <c r="D198" s="26">
        <f t="shared" si="10"/>
        <v>48</v>
      </c>
      <c r="E198" s="6">
        <f t="shared" si="10"/>
        <v>23</v>
      </c>
      <c r="F198" s="6">
        <f t="shared" si="10"/>
        <v>32</v>
      </c>
      <c r="G198" s="6">
        <f t="shared" si="10"/>
        <v>17</v>
      </c>
      <c r="H198" s="6">
        <f t="shared" si="10"/>
        <v>15</v>
      </c>
      <c r="I198" s="6">
        <f t="shared" si="10"/>
        <v>7</v>
      </c>
      <c r="J198" s="23">
        <f t="shared" si="10"/>
        <v>32</v>
      </c>
      <c r="K198" s="13">
        <f t="shared" si="10"/>
        <v>20</v>
      </c>
      <c r="L198" s="19">
        <f t="shared" si="10"/>
        <v>21</v>
      </c>
      <c r="M198" s="16">
        <f t="shared" si="10"/>
        <v>48</v>
      </c>
      <c r="O198" s="4"/>
    </row>
    <row r="199" spans="2:15" x14ac:dyDescent="0.15">
      <c r="B199" s="5">
        <v>60</v>
      </c>
      <c r="C199" s="29" t="s">
        <v>101</v>
      </c>
      <c r="D199" s="26">
        <f t="shared" si="10"/>
        <v>31</v>
      </c>
      <c r="E199" s="6">
        <f t="shared" si="10"/>
        <v>28</v>
      </c>
      <c r="F199" s="6">
        <f t="shared" si="10"/>
        <v>25</v>
      </c>
      <c r="G199" s="6">
        <f t="shared" si="10"/>
        <v>57</v>
      </c>
      <c r="H199" s="6">
        <f t="shared" si="10"/>
        <v>8</v>
      </c>
      <c r="I199" s="6">
        <f t="shared" si="10"/>
        <v>52</v>
      </c>
      <c r="J199" s="23">
        <f t="shared" si="10"/>
        <v>36</v>
      </c>
      <c r="K199" s="13">
        <f t="shared" si="10"/>
        <v>35</v>
      </c>
      <c r="L199" s="19">
        <f t="shared" si="10"/>
        <v>44</v>
      </c>
      <c r="M199" s="16">
        <f t="shared" si="10"/>
        <v>45</v>
      </c>
    </row>
    <row r="200" spans="2:15" x14ac:dyDescent="0.15">
      <c r="B200" s="5">
        <v>61</v>
      </c>
      <c r="C200" s="29" t="s">
        <v>102</v>
      </c>
      <c r="D200" s="26">
        <f t="shared" si="10"/>
        <v>58</v>
      </c>
      <c r="E200" s="6">
        <f t="shared" si="10"/>
        <v>61</v>
      </c>
      <c r="F200" s="6">
        <f t="shared" si="10"/>
        <v>13</v>
      </c>
      <c r="G200" s="6">
        <f t="shared" si="10"/>
        <v>55</v>
      </c>
      <c r="H200" s="6">
        <f t="shared" si="10"/>
        <v>33</v>
      </c>
      <c r="I200" s="6">
        <f t="shared" si="10"/>
        <v>46</v>
      </c>
      <c r="J200" s="23">
        <f t="shared" si="10"/>
        <v>34</v>
      </c>
      <c r="K200" s="13">
        <f t="shared" si="10"/>
        <v>51</v>
      </c>
      <c r="L200" s="19">
        <f t="shared" si="10"/>
        <v>55</v>
      </c>
      <c r="M200" s="16">
        <f t="shared" si="10"/>
        <v>46</v>
      </c>
    </row>
    <row r="201" spans="2:15" x14ac:dyDescent="0.15">
      <c r="B201" s="5">
        <v>62</v>
      </c>
      <c r="C201" s="29" t="s">
        <v>103</v>
      </c>
      <c r="D201" s="26">
        <f t="shared" si="10"/>
        <v>54</v>
      </c>
      <c r="E201" s="6">
        <f t="shared" si="10"/>
        <v>33</v>
      </c>
      <c r="F201" s="6">
        <f t="shared" si="10"/>
        <v>29</v>
      </c>
      <c r="G201" s="6">
        <f t="shared" si="10"/>
        <v>63</v>
      </c>
      <c r="H201" s="6">
        <f t="shared" si="10"/>
        <v>57</v>
      </c>
      <c r="I201" s="6">
        <f t="shared" si="10"/>
        <v>56</v>
      </c>
      <c r="J201" s="23">
        <f t="shared" si="10"/>
        <v>37</v>
      </c>
      <c r="K201" s="13">
        <f t="shared" si="10"/>
        <v>36</v>
      </c>
      <c r="L201" s="19">
        <f t="shared" si="10"/>
        <v>60</v>
      </c>
      <c r="M201" s="16">
        <f t="shared" si="10"/>
        <v>41</v>
      </c>
    </row>
    <row r="202" spans="2:15" ht="12.75" thickBot="1" x14ac:dyDescent="0.2">
      <c r="B202" s="11">
        <v>63</v>
      </c>
      <c r="C202" s="30" t="s">
        <v>104</v>
      </c>
      <c r="D202" s="27">
        <f t="shared" si="10"/>
        <v>61</v>
      </c>
      <c r="E202" s="12">
        <f t="shared" si="10"/>
        <v>59</v>
      </c>
      <c r="F202" s="12">
        <f t="shared" si="10"/>
        <v>17</v>
      </c>
      <c r="G202" s="12">
        <f t="shared" si="10"/>
        <v>49</v>
      </c>
      <c r="H202" s="12">
        <f t="shared" si="10"/>
        <v>38</v>
      </c>
      <c r="I202" s="12">
        <f t="shared" si="10"/>
        <v>38</v>
      </c>
      <c r="J202" s="24">
        <f t="shared" si="10"/>
        <v>40</v>
      </c>
      <c r="K202" s="14">
        <f t="shared" si="10"/>
        <v>46</v>
      </c>
      <c r="L202" s="20">
        <f t="shared" si="10"/>
        <v>54</v>
      </c>
      <c r="M202" s="17">
        <f t="shared" si="10"/>
        <v>49</v>
      </c>
    </row>
    <row r="203" spans="2:15" ht="12.75" thickTop="1" x14ac:dyDescent="0.15">
      <c r="B203" s="9"/>
      <c r="C203" s="31" t="s">
        <v>105</v>
      </c>
      <c r="D203" s="28"/>
      <c r="E203" s="10"/>
      <c r="F203" s="10"/>
      <c r="G203" s="10"/>
      <c r="H203" s="10"/>
      <c r="I203" s="10"/>
      <c r="J203" s="25"/>
      <c r="K203" s="15"/>
      <c r="L203" s="21"/>
      <c r="M203" s="18"/>
    </row>
    <row r="205" spans="2:15" s="131" customFormat="1" ht="13.5" x14ac:dyDescent="0.15">
      <c r="B205" s="132" t="str">
        <f>+$B$1</f>
        <v>平成２５年度</v>
      </c>
      <c r="D205" s="131" t="s">
        <v>120</v>
      </c>
      <c r="M205" s="133"/>
      <c r="O205" s="1"/>
    </row>
    <row r="206" spans="2:15" x14ac:dyDescent="0.15">
      <c r="B206" s="85" t="s">
        <v>117</v>
      </c>
      <c r="M206" s="1"/>
    </row>
    <row r="207" spans="2:15" s="4" customFormat="1" ht="24" x14ac:dyDescent="0.15">
      <c r="B207" s="214" t="s">
        <v>113</v>
      </c>
      <c r="C207" s="215"/>
      <c r="D207" s="40" t="s">
        <v>1</v>
      </c>
      <c r="E207" s="41" t="s">
        <v>2</v>
      </c>
      <c r="F207" s="42" t="s">
        <v>3</v>
      </c>
      <c r="G207" s="42" t="s">
        <v>106</v>
      </c>
      <c r="H207" s="42" t="s">
        <v>107</v>
      </c>
      <c r="I207" s="42" t="s">
        <v>108</v>
      </c>
      <c r="J207" s="46" t="s">
        <v>110</v>
      </c>
      <c r="K207" s="43" t="s">
        <v>111</v>
      </c>
      <c r="L207" s="44" t="s">
        <v>109</v>
      </c>
      <c r="O207" s="1"/>
    </row>
    <row r="208" spans="2:15" x14ac:dyDescent="0.15">
      <c r="B208" s="47" t="s">
        <v>4</v>
      </c>
      <c r="C208" s="48" t="s">
        <v>5</v>
      </c>
      <c r="D208" s="86">
        <f>+D4/$L4</f>
        <v>0.48834954020844595</v>
      </c>
      <c r="E208" s="87">
        <f t="shared" ref="E208:L208" si="11">+E4/$L4</f>
        <v>2.3859948283957787E-2</v>
      </c>
      <c r="F208" s="87">
        <f t="shared" si="11"/>
        <v>1.7304081032276823E-2</v>
      </c>
      <c r="G208" s="87">
        <f t="shared" si="11"/>
        <v>0.15847846858231965</v>
      </c>
      <c r="H208" s="87">
        <f t="shared" si="11"/>
        <v>3.4520032860278063E-2</v>
      </c>
      <c r="I208" s="87">
        <f t="shared" si="11"/>
        <v>0.11204170791902571</v>
      </c>
      <c r="J208" s="88">
        <f t="shared" si="11"/>
        <v>4.4877834444169915E-2</v>
      </c>
      <c r="K208" s="89">
        <f t="shared" si="11"/>
        <v>0.16544622111369603</v>
      </c>
      <c r="L208" s="90">
        <f t="shared" si="11"/>
        <v>1</v>
      </c>
      <c r="M208" s="1"/>
    </row>
    <row r="209" spans="2:13" x14ac:dyDescent="0.15">
      <c r="B209" s="5" t="s">
        <v>6</v>
      </c>
      <c r="C209" s="29" t="s">
        <v>7</v>
      </c>
      <c r="D209" s="91">
        <f t="shared" ref="D209:L224" si="12">+D5/$L5</f>
        <v>0.51028820653494489</v>
      </c>
      <c r="E209" s="92">
        <f t="shared" si="12"/>
        <v>2.7334995222230495E-2</v>
      </c>
      <c r="F209" s="92">
        <f t="shared" si="12"/>
        <v>2.1964525447072808E-2</v>
      </c>
      <c r="G209" s="92">
        <f t="shared" si="12"/>
        <v>0.15497968588381822</v>
      </c>
      <c r="H209" s="92">
        <f t="shared" si="12"/>
        <v>4.6494349028858455E-2</v>
      </c>
      <c r="I209" s="92">
        <f t="shared" si="12"/>
        <v>0.10430636365741591</v>
      </c>
      <c r="J209" s="93">
        <f t="shared" si="12"/>
        <v>3.6356917205512408E-2</v>
      </c>
      <c r="K209" s="94">
        <f t="shared" si="12"/>
        <v>0.13463187422565917</v>
      </c>
      <c r="L209" s="95">
        <f t="shared" si="12"/>
        <v>1</v>
      </c>
      <c r="M209" s="1"/>
    </row>
    <row r="210" spans="2:13" x14ac:dyDescent="0.15">
      <c r="B210" s="5" t="s">
        <v>8</v>
      </c>
      <c r="C210" s="29" t="s">
        <v>9</v>
      </c>
      <c r="D210" s="91">
        <f t="shared" si="12"/>
        <v>0.46573760548343929</v>
      </c>
      <c r="E210" s="92">
        <f t="shared" si="12"/>
        <v>2.9064182408792331E-2</v>
      </c>
      <c r="F210" s="92">
        <f t="shared" si="12"/>
        <v>9.4291145930924858E-2</v>
      </c>
      <c r="G210" s="92">
        <f t="shared" si="12"/>
        <v>0.12908480909087805</v>
      </c>
      <c r="H210" s="92">
        <f t="shared" si="12"/>
        <v>5.4562586676159618E-2</v>
      </c>
      <c r="I210" s="92">
        <f t="shared" si="12"/>
        <v>5.3227115527997478E-2</v>
      </c>
      <c r="J210" s="93">
        <f t="shared" si="12"/>
        <v>3.1328496484989685E-2</v>
      </c>
      <c r="K210" s="94">
        <f t="shared" si="12"/>
        <v>0.17403255488180838</v>
      </c>
      <c r="L210" s="95">
        <f t="shared" si="12"/>
        <v>1</v>
      </c>
      <c r="M210" s="1"/>
    </row>
    <row r="211" spans="2:13" x14ac:dyDescent="0.15">
      <c r="B211" s="5" t="s">
        <v>10</v>
      </c>
      <c r="C211" s="29" t="s">
        <v>11</v>
      </c>
      <c r="D211" s="91">
        <f t="shared" si="12"/>
        <v>0.40633802261204088</v>
      </c>
      <c r="E211" s="92">
        <f t="shared" si="12"/>
        <v>2.0214296827360246E-2</v>
      </c>
      <c r="F211" s="92">
        <f t="shared" si="12"/>
        <v>2.8401974221563663E-2</v>
      </c>
      <c r="G211" s="92">
        <f t="shared" si="12"/>
        <v>0.16139488887580328</v>
      </c>
      <c r="H211" s="92">
        <f t="shared" si="12"/>
        <v>4.0358501463899146E-2</v>
      </c>
      <c r="I211" s="92">
        <f t="shared" si="12"/>
        <v>0.18455325841111991</v>
      </c>
      <c r="J211" s="93">
        <f t="shared" si="12"/>
        <v>3.3464836202436392E-2</v>
      </c>
      <c r="K211" s="94">
        <f t="shared" si="12"/>
        <v>0.15873905758821288</v>
      </c>
      <c r="L211" s="95">
        <f t="shared" si="12"/>
        <v>1</v>
      </c>
      <c r="M211" s="1"/>
    </row>
    <row r="212" spans="2:13" x14ac:dyDescent="0.15">
      <c r="B212" s="5" t="s">
        <v>12</v>
      </c>
      <c r="C212" s="29" t="s">
        <v>13</v>
      </c>
      <c r="D212" s="91">
        <f t="shared" si="12"/>
        <v>0.37882538996797138</v>
      </c>
      <c r="E212" s="92">
        <f t="shared" si="12"/>
        <v>2.7141070834777549E-2</v>
      </c>
      <c r="F212" s="92">
        <f t="shared" si="12"/>
        <v>0.16296150991395744</v>
      </c>
      <c r="G212" s="92">
        <f t="shared" si="12"/>
        <v>0.13841837901168297</v>
      </c>
      <c r="H212" s="92">
        <f t="shared" si="12"/>
        <v>5.1927468554709685E-2</v>
      </c>
      <c r="I212" s="92">
        <f t="shared" si="12"/>
        <v>0.10482275823996182</v>
      </c>
      <c r="J212" s="93">
        <f t="shared" si="12"/>
        <v>5.8128442825290769E-2</v>
      </c>
      <c r="K212" s="94">
        <f t="shared" si="12"/>
        <v>0.13590342347693915</v>
      </c>
      <c r="L212" s="95">
        <f t="shared" si="12"/>
        <v>1</v>
      </c>
      <c r="M212" s="1"/>
    </row>
    <row r="213" spans="2:13" x14ac:dyDescent="0.15">
      <c r="B213" s="5" t="s">
        <v>14</v>
      </c>
      <c r="C213" s="29" t="s">
        <v>15</v>
      </c>
      <c r="D213" s="91">
        <f t="shared" si="12"/>
        <v>0.29269257839284352</v>
      </c>
      <c r="E213" s="92">
        <f t="shared" si="12"/>
        <v>2.033381915503853E-2</v>
      </c>
      <c r="F213" s="92">
        <f t="shared" si="12"/>
        <v>0.27188331576365882</v>
      </c>
      <c r="G213" s="92">
        <f t="shared" si="12"/>
        <v>0.11846440419638372</v>
      </c>
      <c r="H213" s="92">
        <f t="shared" si="12"/>
        <v>6.3138429585856401E-2</v>
      </c>
      <c r="I213" s="92">
        <f t="shared" si="12"/>
        <v>9.5493684550859548E-2</v>
      </c>
      <c r="J213" s="93">
        <f t="shared" si="12"/>
        <v>5.0275061202861078E-2</v>
      </c>
      <c r="K213" s="94">
        <f t="shared" si="12"/>
        <v>0.13799376835535945</v>
      </c>
      <c r="L213" s="95">
        <f t="shared" si="12"/>
        <v>1</v>
      </c>
      <c r="M213" s="1"/>
    </row>
    <row r="214" spans="2:13" x14ac:dyDescent="0.15">
      <c r="B214" s="5" t="s">
        <v>16</v>
      </c>
      <c r="C214" s="29" t="s">
        <v>17</v>
      </c>
      <c r="D214" s="91">
        <f t="shared" si="12"/>
        <v>0.55723490515213137</v>
      </c>
      <c r="E214" s="92">
        <f t="shared" si="12"/>
        <v>2.8946166362691605E-2</v>
      </c>
      <c r="F214" s="92">
        <f t="shared" si="12"/>
        <v>2.4486300359415451E-2</v>
      </c>
      <c r="G214" s="92">
        <f t="shared" si="12"/>
        <v>0.1517604691087393</v>
      </c>
      <c r="H214" s="92">
        <f t="shared" si="12"/>
        <v>5.6131218876250277E-2</v>
      </c>
      <c r="I214" s="92">
        <f t="shared" si="12"/>
        <v>5.900685938212015E-2</v>
      </c>
      <c r="J214" s="93">
        <f t="shared" si="12"/>
        <v>4.1525652471814466E-2</v>
      </c>
      <c r="K214" s="94">
        <f t="shared" si="12"/>
        <v>0.12243408075865181</v>
      </c>
      <c r="L214" s="95">
        <f t="shared" si="12"/>
        <v>1</v>
      </c>
      <c r="M214" s="1"/>
    </row>
    <row r="215" spans="2:13" x14ac:dyDescent="0.15">
      <c r="B215" s="5" t="s">
        <v>18</v>
      </c>
      <c r="C215" s="29" t="s">
        <v>19</v>
      </c>
      <c r="D215" s="91">
        <f t="shared" si="12"/>
        <v>0.41043868734466921</v>
      </c>
      <c r="E215" s="92">
        <f t="shared" si="12"/>
        <v>2.3358622432639347E-2</v>
      </c>
      <c r="F215" s="92">
        <f t="shared" si="12"/>
        <v>0.12056946992436837</v>
      </c>
      <c r="G215" s="92">
        <f t="shared" si="12"/>
        <v>0.11941935144601976</v>
      </c>
      <c r="H215" s="92">
        <f t="shared" si="12"/>
        <v>4.5084278530787572E-2</v>
      </c>
      <c r="I215" s="92">
        <f t="shared" si="12"/>
        <v>0.12413477740967092</v>
      </c>
      <c r="J215" s="93">
        <f t="shared" si="12"/>
        <v>5.8881549615545543E-2</v>
      </c>
      <c r="K215" s="94">
        <f t="shared" si="12"/>
        <v>0.15699481291184483</v>
      </c>
      <c r="L215" s="95">
        <f t="shared" si="12"/>
        <v>1</v>
      </c>
      <c r="M215" s="1"/>
    </row>
    <row r="216" spans="2:13" x14ac:dyDescent="0.15">
      <c r="B216" s="5" t="s">
        <v>20</v>
      </c>
      <c r="C216" s="29" t="s">
        <v>21</v>
      </c>
      <c r="D216" s="91">
        <f t="shared" si="12"/>
        <v>0.37015548305628732</v>
      </c>
      <c r="E216" s="92">
        <f t="shared" si="12"/>
        <v>2.3779324152543649E-2</v>
      </c>
      <c r="F216" s="92">
        <f t="shared" si="12"/>
        <v>0.16092037306307938</v>
      </c>
      <c r="G216" s="92">
        <f t="shared" si="12"/>
        <v>0.10964572483259026</v>
      </c>
      <c r="H216" s="92">
        <f t="shared" si="12"/>
        <v>4.978821938361451E-2</v>
      </c>
      <c r="I216" s="92">
        <f t="shared" si="12"/>
        <v>9.9101537143575627E-2</v>
      </c>
      <c r="J216" s="93">
        <f t="shared" si="12"/>
        <v>5.2571525514682305E-2</v>
      </c>
      <c r="K216" s="94">
        <f t="shared" si="12"/>
        <v>0.18660933836830926</v>
      </c>
      <c r="L216" s="95">
        <f t="shared" si="12"/>
        <v>1</v>
      </c>
      <c r="M216" s="1"/>
    </row>
    <row r="217" spans="2:13" x14ac:dyDescent="0.15">
      <c r="B217" s="5" t="s">
        <v>22</v>
      </c>
      <c r="C217" s="29" t="s">
        <v>23</v>
      </c>
      <c r="D217" s="91">
        <f t="shared" si="12"/>
        <v>0.37049111994153461</v>
      </c>
      <c r="E217" s="92">
        <f t="shared" si="12"/>
        <v>2.421106539756078E-2</v>
      </c>
      <c r="F217" s="92">
        <f t="shared" si="12"/>
        <v>0.15017998748489231</v>
      </c>
      <c r="G217" s="92">
        <f t="shared" si="12"/>
        <v>0.13856747722209578</v>
      </c>
      <c r="H217" s="92">
        <f t="shared" si="12"/>
        <v>5.6655287612927568E-2</v>
      </c>
      <c r="I217" s="92">
        <f t="shared" si="12"/>
        <v>0.11750864370213776</v>
      </c>
      <c r="J217" s="93">
        <f t="shared" si="12"/>
        <v>5.3226682113253092E-2</v>
      </c>
      <c r="K217" s="94">
        <f t="shared" si="12"/>
        <v>0.14238641863885121</v>
      </c>
      <c r="L217" s="95">
        <f t="shared" si="12"/>
        <v>1</v>
      </c>
      <c r="M217" s="1"/>
    </row>
    <row r="218" spans="2:13" x14ac:dyDescent="0.15">
      <c r="B218" s="5" t="s">
        <v>24</v>
      </c>
      <c r="C218" s="29" t="s">
        <v>25</v>
      </c>
      <c r="D218" s="91">
        <f t="shared" si="12"/>
        <v>0.41323065499007033</v>
      </c>
      <c r="E218" s="92">
        <f t="shared" si="12"/>
        <v>2.6156414684326303E-2</v>
      </c>
      <c r="F218" s="92">
        <f t="shared" si="12"/>
        <v>7.3976322336800057E-2</v>
      </c>
      <c r="G218" s="92">
        <f t="shared" si="12"/>
        <v>0.15750160570601662</v>
      </c>
      <c r="H218" s="92">
        <f t="shared" si="12"/>
        <v>5.8614186823504749E-2</v>
      </c>
      <c r="I218" s="92">
        <f t="shared" si="12"/>
        <v>8.8595221849970068E-2</v>
      </c>
      <c r="J218" s="93">
        <f t="shared" si="12"/>
        <v>5.1443493702050189E-2</v>
      </c>
      <c r="K218" s="94">
        <f t="shared" si="12"/>
        <v>0.18192559360931188</v>
      </c>
      <c r="L218" s="95">
        <f t="shared" si="12"/>
        <v>1</v>
      </c>
      <c r="M218" s="1"/>
    </row>
    <row r="219" spans="2:13" x14ac:dyDescent="0.15">
      <c r="B219" s="5" t="s">
        <v>26</v>
      </c>
      <c r="C219" s="29" t="s">
        <v>27</v>
      </c>
      <c r="D219" s="91">
        <f t="shared" si="12"/>
        <v>0.40611325478753846</v>
      </c>
      <c r="E219" s="92">
        <f t="shared" si="12"/>
        <v>2.5078907045769573E-2</v>
      </c>
      <c r="F219" s="92">
        <f t="shared" si="12"/>
        <v>0.12187853944063033</v>
      </c>
      <c r="G219" s="92">
        <f t="shared" si="12"/>
        <v>0.15653769948967078</v>
      </c>
      <c r="H219" s="92">
        <f t="shared" si="12"/>
        <v>5.4894901983783488E-2</v>
      </c>
      <c r="I219" s="92">
        <f t="shared" si="12"/>
        <v>0.11772691732774158</v>
      </c>
      <c r="J219" s="93">
        <f t="shared" si="12"/>
        <v>5.8422644972309132E-2</v>
      </c>
      <c r="K219" s="94">
        <f t="shared" si="12"/>
        <v>0.11776977992486579</v>
      </c>
      <c r="L219" s="95">
        <f t="shared" si="12"/>
        <v>1</v>
      </c>
      <c r="M219" s="1"/>
    </row>
    <row r="220" spans="2:13" x14ac:dyDescent="0.15">
      <c r="B220" s="5" t="s">
        <v>28</v>
      </c>
      <c r="C220" s="29" t="s">
        <v>29</v>
      </c>
      <c r="D220" s="91">
        <f t="shared" si="12"/>
        <v>0.46807783782207413</v>
      </c>
      <c r="E220" s="92">
        <f t="shared" si="12"/>
        <v>2.9495371867572034E-2</v>
      </c>
      <c r="F220" s="92">
        <f t="shared" si="12"/>
        <v>4.0989692829766694E-2</v>
      </c>
      <c r="G220" s="92">
        <f t="shared" si="12"/>
        <v>0.12201251851539392</v>
      </c>
      <c r="H220" s="92">
        <f t="shared" si="12"/>
        <v>4.9320101195209583E-2</v>
      </c>
      <c r="I220" s="92">
        <f t="shared" si="12"/>
        <v>5.8849572807137686E-2</v>
      </c>
      <c r="J220" s="93">
        <f t="shared" si="12"/>
        <v>5.048260234306419E-2</v>
      </c>
      <c r="K220" s="94">
        <f t="shared" si="12"/>
        <v>0.23125490496284595</v>
      </c>
      <c r="L220" s="95">
        <f t="shared" si="12"/>
        <v>1</v>
      </c>
      <c r="M220" s="1"/>
    </row>
    <row r="221" spans="2:13" x14ac:dyDescent="0.15">
      <c r="B221" s="5" t="s">
        <v>30</v>
      </c>
      <c r="C221" s="29" t="s">
        <v>31</v>
      </c>
      <c r="D221" s="91">
        <f t="shared" si="12"/>
        <v>0.35635214045045616</v>
      </c>
      <c r="E221" s="92">
        <f t="shared" si="12"/>
        <v>2.2988224273455746E-2</v>
      </c>
      <c r="F221" s="92">
        <f t="shared" si="12"/>
        <v>0.10078848743945219</v>
      </c>
      <c r="G221" s="92">
        <f t="shared" si="12"/>
        <v>0.10347669119639473</v>
      </c>
      <c r="H221" s="92">
        <f t="shared" si="12"/>
        <v>4.4947990756523511E-2</v>
      </c>
      <c r="I221" s="92">
        <f t="shared" si="12"/>
        <v>0.19722000070973505</v>
      </c>
      <c r="J221" s="93">
        <f t="shared" si="12"/>
        <v>4.7254394658280199E-2</v>
      </c>
      <c r="K221" s="94">
        <f t="shared" si="12"/>
        <v>0.17422646517398263</v>
      </c>
      <c r="L221" s="95">
        <f t="shared" si="12"/>
        <v>1</v>
      </c>
      <c r="M221" s="1"/>
    </row>
    <row r="222" spans="2:13" x14ac:dyDescent="0.15">
      <c r="B222" s="69" t="s">
        <v>32</v>
      </c>
      <c r="C222" s="70" t="s">
        <v>33</v>
      </c>
      <c r="D222" s="96">
        <f t="shared" si="12"/>
        <v>0.36848467763336662</v>
      </c>
      <c r="E222" s="97">
        <f t="shared" si="12"/>
        <v>2.2293064389278278E-2</v>
      </c>
      <c r="F222" s="97">
        <f t="shared" si="12"/>
        <v>0.15029901044559138</v>
      </c>
      <c r="G222" s="97">
        <f t="shared" si="12"/>
        <v>9.3717524084374546E-2</v>
      </c>
      <c r="H222" s="97">
        <f t="shared" si="12"/>
        <v>4.5299194412563748E-2</v>
      </c>
      <c r="I222" s="97">
        <f t="shared" si="12"/>
        <v>0.20400230876645917</v>
      </c>
      <c r="J222" s="98">
        <f t="shared" si="12"/>
        <v>5.7798715450932757E-2</v>
      </c>
      <c r="K222" s="99">
        <f t="shared" si="12"/>
        <v>0.11590422026836629</v>
      </c>
      <c r="L222" s="100">
        <f t="shared" si="12"/>
        <v>1</v>
      </c>
      <c r="M222" s="1"/>
    </row>
    <row r="223" spans="2:13" x14ac:dyDescent="0.15">
      <c r="B223" s="5" t="s">
        <v>34</v>
      </c>
      <c r="C223" s="29" t="s">
        <v>35</v>
      </c>
      <c r="D223" s="91">
        <f t="shared" si="12"/>
        <v>0.36284019885261659</v>
      </c>
      <c r="E223" s="92">
        <f t="shared" si="12"/>
        <v>2.3932305012636903E-2</v>
      </c>
      <c r="F223" s="92">
        <f t="shared" si="12"/>
        <v>0.15014335924012309</v>
      </c>
      <c r="G223" s="92">
        <f t="shared" si="12"/>
        <v>0.11850636831826794</v>
      </c>
      <c r="H223" s="92">
        <f t="shared" si="12"/>
        <v>5.2364642021830374E-2</v>
      </c>
      <c r="I223" s="92">
        <f t="shared" si="12"/>
        <v>0.10713056964909311</v>
      </c>
      <c r="J223" s="93">
        <f t="shared" si="12"/>
        <v>3.8596570046329007E-2</v>
      </c>
      <c r="K223" s="94">
        <f t="shared" si="12"/>
        <v>0.18508255690543199</v>
      </c>
      <c r="L223" s="95">
        <f t="shared" si="12"/>
        <v>1</v>
      </c>
      <c r="M223" s="1"/>
    </row>
    <row r="224" spans="2:13" x14ac:dyDescent="0.15">
      <c r="B224" s="69" t="s">
        <v>36</v>
      </c>
      <c r="C224" s="70" t="s">
        <v>37</v>
      </c>
      <c r="D224" s="96">
        <f t="shared" si="12"/>
        <v>0.50976608727051753</v>
      </c>
      <c r="E224" s="97">
        <f t="shared" si="12"/>
        <v>2.9037632925310964E-2</v>
      </c>
      <c r="F224" s="97">
        <f t="shared" si="12"/>
        <v>5.7496499452862497E-2</v>
      </c>
      <c r="G224" s="97">
        <f t="shared" si="12"/>
        <v>0.13923694618651164</v>
      </c>
      <c r="H224" s="97">
        <f t="shared" si="12"/>
        <v>5.412514745170819E-2</v>
      </c>
      <c r="I224" s="97">
        <f t="shared" si="12"/>
        <v>0.10574905128575447</v>
      </c>
      <c r="J224" s="98">
        <f t="shared" si="12"/>
        <v>5.5295450519958697E-2</v>
      </c>
      <c r="K224" s="99">
        <f t="shared" si="12"/>
        <v>0.10458863542733471</v>
      </c>
      <c r="L224" s="100">
        <f t="shared" si="12"/>
        <v>1</v>
      </c>
      <c r="M224" s="1"/>
    </row>
    <row r="225" spans="2:13" x14ac:dyDescent="0.15">
      <c r="B225" s="5" t="s">
        <v>38</v>
      </c>
      <c r="C225" s="29" t="s">
        <v>39</v>
      </c>
      <c r="D225" s="91">
        <f t="shared" ref="D225:L240" si="13">+D21/$L21</f>
        <v>0.48762057165423323</v>
      </c>
      <c r="E225" s="92">
        <f t="shared" si="13"/>
        <v>2.5569038752803294E-2</v>
      </c>
      <c r="F225" s="92">
        <f t="shared" si="13"/>
        <v>4.9182779742610455E-2</v>
      </c>
      <c r="G225" s="92">
        <f t="shared" si="13"/>
        <v>0.15623084435517373</v>
      </c>
      <c r="H225" s="92">
        <f t="shared" si="13"/>
        <v>5.0872073132563193E-2</v>
      </c>
      <c r="I225" s="92">
        <f t="shared" si="13"/>
        <v>8.349129448336097E-2</v>
      </c>
      <c r="J225" s="93">
        <f t="shared" si="13"/>
        <v>5.2624007801372656E-2</v>
      </c>
      <c r="K225" s="94">
        <f t="shared" si="13"/>
        <v>0.14703339787925515</v>
      </c>
      <c r="L225" s="95">
        <f t="shared" si="13"/>
        <v>1</v>
      </c>
      <c r="M225" s="1"/>
    </row>
    <row r="226" spans="2:13" x14ac:dyDescent="0.15">
      <c r="B226" s="5" t="s">
        <v>40</v>
      </c>
      <c r="C226" s="29" t="s">
        <v>41</v>
      </c>
      <c r="D226" s="91">
        <f t="shared" si="13"/>
        <v>0.48654071505955293</v>
      </c>
      <c r="E226" s="92">
        <f t="shared" si="13"/>
        <v>2.6894250601019621E-2</v>
      </c>
      <c r="F226" s="92">
        <f t="shared" si="13"/>
        <v>4.0776467324794723E-2</v>
      </c>
      <c r="G226" s="92">
        <f t="shared" si="13"/>
        <v>0.15099453928274514</v>
      </c>
      <c r="H226" s="92">
        <f t="shared" si="13"/>
        <v>5.2659403895013605E-2</v>
      </c>
      <c r="I226" s="92">
        <f t="shared" si="13"/>
        <v>8.9489437285469681E-2</v>
      </c>
      <c r="J226" s="93">
        <f t="shared" si="13"/>
        <v>4.5004449399895265E-2</v>
      </c>
      <c r="K226" s="94">
        <f t="shared" si="13"/>
        <v>0.1526451865514043</v>
      </c>
      <c r="L226" s="95">
        <f t="shared" si="13"/>
        <v>1</v>
      </c>
      <c r="M226" s="1"/>
    </row>
    <row r="227" spans="2:13" x14ac:dyDescent="0.15">
      <c r="B227" s="5" t="s">
        <v>42</v>
      </c>
      <c r="C227" s="29" t="s">
        <v>43</v>
      </c>
      <c r="D227" s="91">
        <f t="shared" si="13"/>
        <v>0.46100655865356682</v>
      </c>
      <c r="E227" s="92">
        <f t="shared" si="13"/>
        <v>2.3958260711865336E-2</v>
      </c>
      <c r="F227" s="92">
        <f t="shared" si="13"/>
        <v>7.1552868921814922E-2</v>
      </c>
      <c r="G227" s="92">
        <f t="shared" si="13"/>
        <v>0.16468867491811839</v>
      </c>
      <c r="H227" s="92">
        <f t="shared" si="13"/>
        <v>4.0587651425788004E-2</v>
      </c>
      <c r="I227" s="92">
        <f t="shared" si="13"/>
        <v>7.1696010913962244E-2</v>
      </c>
      <c r="J227" s="93">
        <f t="shared" si="13"/>
        <v>5.6106660328136451E-2</v>
      </c>
      <c r="K227" s="94">
        <f t="shared" si="13"/>
        <v>0.16650997445488425</v>
      </c>
      <c r="L227" s="95">
        <f t="shared" si="13"/>
        <v>1</v>
      </c>
      <c r="M227" s="1"/>
    </row>
    <row r="228" spans="2:13" x14ac:dyDescent="0.15">
      <c r="B228" s="5" t="s">
        <v>44</v>
      </c>
      <c r="C228" s="29" t="s">
        <v>45</v>
      </c>
      <c r="D228" s="91">
        <f t="shared" si="13"/>
        <v>0.51992663730777311</v>
      </c>
      <c r="E228" s="92">
        <f t="shared" si="13"/>
        <v>2.292045782554324E-2</v>
      </c>
      <c r="F228" s="92">
        <f t="shared" si="13"/>
        <v>8.6869776155611101E-4</v>
      </c>
      <c r="G228" s="92">
        <f t="shared" si="13"/>
        <v>0.14555016452693753</v>
      </c>
      <c r="H228" s="92">
        <f t="shared" si="13"/>
        <v>4.356378378788589E-2</v>
      </c>
      <c r="I228" s="92">
        <f t="shared" si="13"/>
        <v>5.7587028391841877E-2</v>
      </c>
      <c r="J228" s="93">
        <f t="shared" si="13"/>
        <v>0</v>
      </c>
      <c r="K228" s="94">
        <f t="shared" si="13"/>
        <v>0.20958323039846224</v>
      </c>
      <c r="L228" s="95">
        <f t="shared" si="13"/>
        <v>1</v>
      </c>
      <c r="M228" s="1"/>
    </row>
    <row r="229" spans="2:13" x14ac:dyDescent="0.15">
      <c r="B229" s="5" t="s">
        <v>46</v>
      </c>
      <c r="C229" s="29" t="s">
        <v>47</v>
      </c>
      <c r="D229" s="91">
        <f t="shared" si="13"/>
        <v>0.51669091484338459</v>
      </c>
      <c r="E229" s="92">
        <f t="shared" si="13"/>
        <v>2.8932750624843025E-2</v>
      </c>
      <c r="F229" s="92">
        <f t="shared" si="13"/>
        <v>4.2276234741843693E-2</v>
      </c>
      <c r="G229" s="92">
        <f t="shared" si="13"/>
        <v>0.14377515889892223</v>
      </c>
      <c r="H229" s="92">
        <f t="shared" si="13"/>
        <v>4.8713410001741862E-2</v>
      </c>
      <c r="I229" s="92">
        <f t="shared" si="13"/>
        <v>9.2146399412519633E-2</v>
      </c>
      <c r="J229" s="93">
        <f t="shared" si="13"/>
        <v>5.0906796608864421E-2</v>
      </c>
      <c r="K229" s="94">
        <f t="shared" si="13"/>
        <v>0.12746513147674499</v>
      </c>
      <c r="L229" s="95">
        <f t="shared" si="13"/>
        <v>1</v>
      </c>
      <c r="M229" s="1"/>
    </row>
    <row r="230" spans="2:13" x14ac:dyDescent="0.15">
      <c r="B230" s="5" t="s">
        <v>48</v>
      </c>
      <c r="C230" s="29" t="s">
        <v>49</v>
      </c>
      <c r="D230" s="91">
        <f t="shared" si="13"/>
        <v>0.55543928212851068</v>
      </c>
      <c r="E230" s="92">
        <f t="shared" si="13"/>
        <v>2.7184825830843355E-2</v>
      </c>
      <c r="F230" s="92">
        <f t="shared" si="13"/>
        <v>1.579919443290622E-2</v>
      </c>
      <c r="G230" s="92">
        <f t="shared" si="13"/>
        <v>0.14145811187722507</v>
      </c>
      <c r="H230" s="92">
        <f t="shared" si="13"/>
        <v>5.6357721672633102E-2</v>
      </c>
      <c r="I230" s="92">
        <f t="shared" si="13"/>
        <v>4.7896115686349036E-2</v>
      </c>
      <c r="J230" s="93">
        <f t="shared" si="13"/>
        <v>2.9974486362722146E-2</v>
      </c>
      <c r="K230" s="94">
        <f t="shared" si="13"/>
        <v>0.15586474837153255</v>
      </c>
      <c r="L230" s="95">
        <f t="shared" si="13"/>
        <v>1</v>
      </c>
      <c r="M230" s="1"/>
    </row>
    <row r="231" spans="2:13" x14ac:dyDescent="0.15">
      <c r="B231" s="5" t="s">
        <v>50</v>
      </c>
      <c r="C231" s="29" t="s">
        <v>51</v>
      </c>
      <c r="D231" s="91">
        <f t="shared" si="13"/>
        <v>0.44992900702916783</v>
      </c>
      <c r="E231" s="92">
        <f t="shared" si="13"/>
        <v>2.0522215372588696E-2</v>
      </c>
      <c r="F231" s="92">
        <f t="shared" si="13"/>
        <v>7.9349953449134258E-2</v>
      </c>
      <c r="G231" s="92">
        <f t="shared" si="13"/>
        <v>0.12333667564510098</v>
      </c>
      <c r="H231" s="92">
        <f t="shared" si="13"/>
        <v>5.3023468632073183E-2</v>
      </c>
      <c r="I231" s="92">
        <f t="shared" si="13"/>
        <v>0.12561815364303819</v>
      </c>
      <c r="J231" s="93">
        <f t="shared" si="13"/>
        <v>4.7268487328478777E-2</v>
      </c>
      <c r="K231" s="94">
        <f t="shared" si="13"/>
        <v>0.14822052622889687</v>
      </c>
      <c r="L231" s="95">
        <f t="shared" si="13"/>
        <v>1</v>
      </c>
      <c r="M231" s="1"/>
    </row>
    <row r="232" spans="2:13" x14ac:dyDescent="0.15">
      <c r="B232" s="5" t="s">
        <v>52</v>
      </c>
      <c r="C232" s="29" t="s">
        <v>53</v>
      </c>
      <c r="D232" s="91">
        <f t="shared" si="13"/>
        <v>0.58890839344207968</v>
      </c>
      <c r="E232" s="92">
        <f t="shared" si="13"/>
        <v>2.629379947114642E-2</v>
      </c>
      <c r="F232" s="92">
        <f t="shared" si="13"/>
        <v>8.284777901253898E-3</v>
      </c>
      <c r="G232" s="92">
        <f t="shared" si="13"/>
        <v>0.11398475047496762</v>
      </c>
      <c r="H232" s="92">
        <f t="shared" si="13"/>
        <v>4.8382390837113563E-2</v>
      </c>
      <c r="I232" s="92">
        <f t="shared" si="13"/>
        <v>5.6202727630209531E-2</v>
      </c>
      <c r="J232" s="93">
        <f t="shared" si="13"/>
        <v>7.1753198264007433E-3</v>
      </c>
      <c r="K232" s="94">
        <f t="shared" si="13"/>
        <v>0.1579431602432293</v>
      </c>
      <c r="L232" s="95">
        <f t="shared" si="13"/>
        <v>1</v>
      </c>
      <c r="M232" s="1"/>
    </row>
    <row r="233" spans="2:13" x14ac:dyDescent="0.15">
      <c r="B233" s="5" t="s">
        <v>54</v>
      </c>
      <c r="C233" s="29" t="s">
        <v>55</v>
      </c>
      <c r="D233" s="139">
        <f t="shared" si="13"/>
        <v>0.42563025073173422</v>
      </c>
      <c r="E233" s="140">
        <f t="shared" si="13"/>
        <v>2.2652827841509144E-2</v>
      </c>
      <c r="F233" s="140">
        <f t="shared" si="13"/>
        <v>4.6741960947703005E-2</v>
      </c>
      <c r="G233" s="140">
        <f t="shared" si="13"/>
        <v>0.16503749480232199</v>
      </c>
      <c r="H233" s="140">
        <f t="shared" si="13"/>
        <v>5.064237105317277E-2</v>
      </c>
      <c r="I233" s="140">
        <f t="shared" si="13"/>
        <v>0.10839299882000951</v>
      </c>
      <c r="J233" s="141">
        <f t="shared" si="13"/>
        <v>4.3462869769214901E-2</v>
      </c>
      <c r="K233" s="142">
        <f t="shared" si="13"/>
        <v>0.18090209580354938</v>
      </c>
      <c r="L233" s="138">
        <f t="shared" si="13"/>
        <v>1</v>
      </c>
      <c r="M233" s="1"/>
    </row>
    <row r="234" spans="2:13" x14ac:dyDescent="0.15">
      <c r="B234" s="69" t="s">
        <v>56</v>
      </c>
      <c r="C234" s="70" t="s">
        <v>57</v>
      </c>
      <c r="D234" s="96">
        <f t="shared" si="13"/>
        <v>0.46624072128810007</v>
      </c>
      <c r="E234" s="97">
        <f t="shared" si="13"/>
        <v>2.8224905523664544E-2</v>
      </c>
      <c r="F234" s="97">
        <f t="shared" si="13"/>
        <v>8.8721811716456517E-2</v>
      </c>
      <c r="G234" s="97">
        <f t="shared" si="13"/>
        <v>0.14810863812147873</v>
      </c>
      <c r="H234" s="97">
        <f t="shared" si="13"/>
        <v>5.2209243922763229E-2</v>
      </c>
      <c r="I234" s="97">
        <f t="shared" si="13"/>
        <v>0.11879021352765939</v>
      </c>
      <c r="J234" s="98">
        <f t="shared" si="13"/>
        <v>5.9850805611459605E-2</v>
      </c>
      <c r="K234" s="99">
        <f t="shared" si="13"/>
        <v>9.7704465899877524E-2</v>
      </c>
      <c r="L234" s="100">
        <f t="shared" si="13"/>
        <v>1</v>
      </c>
      <c r="M234" s="1"/>
    </row>
    <row r="235" spans="2:13" x14ac:dyDescent="0.15">
      <c r="B235" s="5" t="s">
        <v>58</v>
      </c>
      <c r="C235" s="29" t="s">
        <v>59</v>
      </c>
      <c r="D235" s="91">
        <f t="shared" si="13"/>
        <v>0.45558166978723097</v>
      </c>
      <c r="E235" s="92">
        <f t="shared" si="13"/>
        <v>2.585577300306954E-2</v>
      </c>
      <c r="F235" s="92">
        <f t="shared" si="13"/>
        <v>0.12548972812906919</v>
      </c>
      <c r="G235" s="92">
        <f t="shared" si="13"/>
        <v>0.11940299012084979</v>
      </c>
      <c r="H235" s="92">
        <f t="shared" si="13"/>
        <v>5.496560222903929E-2</v>
      </c>
      <c r="I235" s="92">
        <f t="shared" si="13"/>
        <v>0.11303337063246906</v>
      </c>
      <c r="J235" s="93">
        <f t="shared" si="13"/>
        <v>5.9509984277224613E-2</v>
      </c>
      <c r="K235" s="94">
        <f t="shared" si="13"/>
        <v>0.10567086609827218</v>
      </c>
      <c r="L235" s="95">
        <f t="shared" si="13"/>
        <v>1</v>
      </c>
      <c r="M235" s="1"/>
    </row>
    <row r="236" spans="2:13" x14ac:dyDescent="0.15">
      <c r="B236" s="61" t="s">
        <v>60</v>
      </c>
      <c r="C236" s="62" t="s">
        <v>61</v>
      </c>
      <c r="D236" s="101">
        <f t="shared" si="13"/>
        <v>0.3815762909110918</v>
      </c>
      <c r="E236" s="102">
        <f t="shared" si="13"/>
        <v>2.2245645804013357E-2</v>
      </c>
      <c r="F236" s="102">
        <f t="shared" si="13"/>
        <v>9.3938277877629983E-2</v>
      </c>
      <c r="G236" s="102">
        <f t="shared" si="13"/>
        <v>0.15263920634806866</v>
      </c>
      <c r="H236" s="102">
        <f t="shared" si="13"/>
        <v>4.5005389615104509E-2</v>
      </c>
      <c r="I236" s="102">
        <f t="shared" si="13"/>
        <v>0.15971851575969934</v>
      </c>
      <c r="J236" s="103">
        <f t="shared" si="13"/>
        <v>5.4512730314059656E-2</v>
      </c>
      <c r="K236" s="104">
        <f t="shared" si="13"/>
        <v>0.14487667368439236</v>
      </c>
      <c r="L236" s="105">
        <f t="shared" si="13"/>
        <v>1</v>
      </c>
      <c r="M236" s="1"/>
    </row>
    <row r="237" spans="2:13" x14ac:dyDescent="0.15">
      <c r="B237" s="5" t="s">
        <v>62</v>
      </c>
      <c r="C237" s="29" t="s">
        <v>63</v>
      </c>
      <c r="D237" s="91">
        <f t="shared" si="13"/>
        <v>0.50049403371383583</v>
      </c>
      <c r="E237" s="92">
        <f t="shared" si="13"/>
        <v>2.6612412528244075E-2</v>
      </c>
      <c r="F237" s="92">
        <f t="shared" si="13"/>
        <v>1.4147466114320634E-2</v>
      </c>
      <c r="G237" s="92">
        <f t="shared" si="13"/>
        <v>0.16034412089394279</v>
      </c>
      <c r="H237" s="92">
        <f t="shared" si="13"/>
        <v>4.2363030496390501E-2</v>
      </c>
      <c r="I237" s="92">
        <f t="shared" si="13"/>
        <v>8.1071863095642252E-2</v>
      </c>
      <c r="J237" s="93">
        <f t="shared" si="13"/>
        <v>2.3538366718512463E-2</v>
      </c>
      <c r="K237" s="94">
        <f t="shared" si="13"/>
        <v>0.17496707315762389</v>
      </c>
      <c r="L237" s="95">
        <f t="shared" si="13"/>
        <v>1</v>
      </c>
      <c r="M237" s="1"/>
    </row>
    <row r="238" spans="2:13" x14ac:dyDescent="0.15">
      <c r="B238" s="5" t="s">
        <v>64</v>
      </c>
      <c r="C238" s="29" t="s">
        <v>65</v>
      </c>
      <c r="D238" s="91">
        <f t="shared" si="13"/>
        <v>0.4363850955842461</v>
      </c>
      <c r="E238" s="92">
        <f t="shared" si="13"/>
        <v>2.1559494301910322E-2</v>
      </c>
      <c r="F238" s="92">
        <f t="shared" si="13"/>
        <v>0.11363507468599819</v>
      </c>
      <c r="G238" s="92">
        <f t="shared" si="13"/>
        <v>0.17078598847063806</v>
      </c>
      <c r="H238" s="92">
        <f t="shared" si="13"/>
        <v>6.2150378223288359E-2</v>
      </c>
      <c r="I238" s="92">
        <f t="shared" si="13"/>
        <v>7.091249170175451E-2</v>
      </c>
      <c r="J238" s="93">
        <f t="shared" si="13"/>
        <v>3.7332188313637542E-2</v>
      </c>
      <c r="K238" s="94">
        <f t="shared" si="13"/>
        <v>0.12457147703216445</v>
      </c>
      <c r="L238" s="95">
        <f t="shared" si="13"/>
        <v>1</v>
      </c>
      <c r="M238" s="1"/>
    </row>
    <row r="239" spans="2:13" x14ac:dyDescent="0.15">
      <c r="B239" s="5" t="s">
        <v>66</v>
      </c>
      <c r="C239" s="29" t="s">
        <v>67</v>
      </c>
      <c r="D239" s="91">
        <f t="shared" si="13"/>
        <v>0.43772786636001143</v>
      </c>
      <c r="E239" s="92">
        <f t="shared" si="13"/>
        <v>2.3301050443082363E-2</v>
      </c>
      <c r="F239" s="92">
        <f t="shared" si="13"/>
        <v>4.0160212308358964E-2</v>
      </c>
      <c r="G239" s="92">
        <f t="shared" si="13"/>
        <v>0.16400785040223911</v>
      </c>
      <c r="H239" s="92">
        <f t="shared" si="13"/>
        <v>4.3594502141790357E-2</v>
      </c>
      <c r="I239" s="92">
        <f t="shared" si="13"/>
        <v>0.10993655540707944</v>
      </c>
      <c r="J239" s="93">
        <f t="shared" si="13"/>
        <v>4.547262191369833E-2</v>
      </c>
      <c r="K239" s="94">
        <f t="shared" si="13"/>
        <v>0.18127196293743833</v>
      </c>
      <c r="L239" s="95">
        <f t="shared" si="13"/>
        <v>1</v>
      </c>
      <c r="M239" s="1"/>
    </row>
    <row r="240" spans="2:13" x14ac:dyDescent="0.15">
      <c r="B240" s="77" t="s">
        <v>68</v>
      </c>
      <c r="C240" s="78" t="s">
        <v>69</v>
      </c>
      <c r="D240" s="106">
        <f t="shared" si="13"/>
        <v>0.43595901818167387</v>
      </c>
      <c r="E240" s="107">
        <f t="shared" si="13"/>
        <v>2.4455539487260283E-2</v>
      </c>
      <c r="F240" s="107">
        <f t="shared" si="13"/>
        <v>0.12265487742710404</v>
      </c>
      <c r="G240" s="107">
        <f t="shared" si="13"/>
        <v>0.12845560994348226</v>
      </c>
      <c r="H240" s="107">
        <f t="shared" si="13"/>
        <v>4.9796457084957536E-2</v>
      </c>
      <c r="I240" s="107">
        <f t="shared" si="13"/>
        <v>0.10676558589757829</v>
      </c>
      <c r="J240" s="108">
        <f t="shared" si="13"/>
        <v>6.5861834805058347E-2</v>
      </c>
      <c r="K240" s="109">
        <f t="shared" si="13"/>
        <v>0.13191291197794372</v>
      </c>
      <c r="L240" s="110">
        <f t="shared" si="13"/>
        <v>1</v>
      </c>
      <c r="M240" s="1"/>
    </row>
    <row r="241" spans="2:13" x14ac:dyDescent="0.15">
      <c r="B241" s="5" t="s">
        <v>70</v>
      </c>
      <c r="C241" s="29" t="s">
        <v>71</v>
      </c>
      <c r="D241" s="91">
        <f t="shared" ref="D241:L256" si="14">+D37/$L37</f>
        <v>0.41855856217509968</v>
      </c>
      <c r="E241" s="92">
        <f t="shared" si="14"/>
        <v>2.4237166634798277E-2</v>
      </c>
      <c r="F241" s="92">
        <f t="shared" si="14"/>
        <v>8.0509987706900835E-2</v>
      </c>
      <c r="G241" s="92">
        <f t="shared" si="14"/>
        <v>0.15159531940913606</v>
      </c>
      <c r="H241" s="92">
        <f t="shared" si="14"/>
        <v>4.953295282700465E-2</v>
      </c>
      <c r="I241" s="92">
        <f t="shared" si="14"/>
        <v>0.11408768163981575</v>
      </c>
      <c r="J241" s="93">
        <f t="shared" si="14"/>
        <v>5.4781425265137476E-2</v>
      </c>
      <c r="K241" s="94">
        <f t="shared" si="14"/>
        <v>0.16147832960724476</v>
      </c>
      <c r="L241" s="95">
        <f t="shared" si="14"/>
        <v>1</v>
      </c>
      <c r="M241" s="1"/>
    </row>
    <row r="242" spans="2:13" x14ac:dyDescent="0.15">
      <c r="B242" s="5" t="s">
        <v>72</v>
      </c>
      <c r="C242" s="29" t="s">
        <v>73</v>
      </c>
      <c r="D242" s="91">
        <f t="shared" si="14"/>
        <v>0.38472614369363706</v>
      </c>
      <c r="E242" s="92">
        <f t="shared" si="14"/>
        <v>2.4907097234808707E-2</v>
      </c>
      <c r="F242" s="92">
        <f t="shared" si="14"/>
        <v>0.13423761063722534</v>
      </c>
      <c r="G242" s="92">
        <f t="shared" si="14"/>
        <v>0.14294439852408145</v>
      </c>
      <c r="H242" s="92">
        <f t="shared" si="14"/>
        <v>5.1545433021048949E-2</v>
      </c>
      <c r="I242" s="92">
        <f t="shared" si="14"/>
        <v>9.6920173982656635E-2</v>
      </c>
      <c r="J242" s="93">
        <f t="shared" si="14"/>
        <v>5.8794411355269492E-2</v>
      </c>
      <c r="K242" s="94">
        <f t="shared" si="14"/>
        <v>0.16471914290654188</v>
      </c>
      <c r="L242" s="95">
        <f t="shared" si="14"/>
        <v>1</v>
      </c>
      <c r="M242" s="1"/>
    </row>
    <row r="243" spans="2:13" x14ac:dyDescent="0.15">
      <c r="B243" s="77" t="s">
        <v>74</v>
      </c>
      <c r="C243" s="78" t="s">
        <v>75</v>
      </c>
      <c r="D243" s="106">
        <f t="shared" si="14"/>
        <v>0.44632724748882341</v>
      </c>
      <c r="E243" s="107">
        <f t="shared" si="14"/>
        <v>2.5710473308865778E-2</v>
      </c>
      <c r="F243" s="107">
        <f t="shared" si="14"/>
        <v>7.2671048134706998E-2</v>
      </c>
      <c r="G243" s="107">
        <f t="shared" si="14"/>
        <v>0.14668230513152489</v>
      </c>
      <c r="H243" s="107">
        <f t="shared" si="14"/>
        <v>4.7218490308836118E-2</v>
      </c>
      <c r="I243" s="107">
        <f t="shared" si="14"/>
        <v>0.1349563668721398</v>
      </c>
      <c r="J243" s="108">
        <f t="shared" si="14"/>
        <v>5.3548760901583461E-2</v>
      </c>
      <c r="K243" s="109">
        <f t="shared" si="14"/>
        <v>0.12643406875510299</v>
      </c>
      <c r="L243" s="110">
        <f t="shared" si="14"/>
        <v>1</v>
      </c>
      <c r="M243" s="1"/>
    </row>
    <row r="244" spans="2:13" x14ac:dyDescent="0.15">
      <c r="B244" s="77" t="s">
        <v>76</v>
      </c>
      <c r="C244" s="78" t="s">
        <v>77</v>
      </c>
      <c r="D244" s="106">
        <f t="shared" si="14"/>
        <v>0.44000317842091713</v>
      </c>
      <c r="E244" s="107">
        <f t="shared" si="14"/>
        <v>2.4444117539645434E-2</v>
      </c>
      <c r="F244" s="107">
        <f t="shared" si="14"/>
        <v>7.5434145486769064E-2</v>
      </c>
      <c r="G244" s="107">
        <f t="shared" si="14"/>
        <v>0.13785634713448794</v>
      </c>
      <c r="H244" s="107">
        <f t="shared" si="14"/>
        <v>5.0570122508922045E-2</v>
      </c>
      <c r="I244" s="107">
        <f t="shared" si="14"/>
        <v>0.11832071054646129</v>
      </c>
      <c r="J244" s="108">
        <f t="shared" si="14"/>
        <v>5.5717902088991793E-2</v>
      </c>
      <c r="K244" s="109">
        <f t="shared" si="14"/>
        <v>0.1533713783627971</v>
      </c>
      <c r="L244" s="110">
        <f t="shared" si="14"/>
        <v>1</v>
      </c>
      <c r="M244" s="1"/>
    </row>
    <row r="245" spans="2:13" x14ac:dyDescent="0.15">
      <c r="B245" s="5" t="s">
        <v>78</v>
      </c>
      <c r="C245" s="29" t="s">
        <v>79</v>
      </c>
      <c r="D245" s="91">
        <f t="shared" si="14"/>
        <v>0.47084964750564873</v>
      </c>
      <c r="E245" s="92">
        <f t="shared" si="14"/>
        <v>2.7729843550452316E-2</v>
      </c>
      <c r="F245" s="92">
        <f t="shared" si="14"/>
        <v>7.8831221891614234E-2</v>
      </c>
      <c r="G245" s="92">
        <f t="shared" si="14"/>
        <v>0.13508478096896817</v>
      </c>
      <c r="H245" s="92">
        <f t="shared" si="14"/>
        <v>5.4448940352361148E-2</v>
      </c>
      <c r="I245" s="92">
        <f t="shared" si="14"/>
        <v>8.570081355096848E-2</v>
      </c>
      <c r="J245" s="93">
        <f t="shared" si="14"/>
        <v>5.454848004502337E-2</v>
      </c>
      <c r="K245" s="94">
        <f t="shared" si="14"/>
        <v>0.14735475217998692</v>
      </c>
      <c r="L245" s="95">
        <f t="shared" si="14"/>
        <v>1</v>
      </c>
      <c r="M245" s="1"/>
    </row>
    <row r="246" spans="2:13" x14ac:dyDescent="0.15">
      <c r="B246" s="5">
        <v>39</v>
      </c>
      <c r="C246" s="29" t="s">
        <v>80</v>
      </c>
      <c r="D246" s="91">
        <f t="shared" si="14"/>
        <v>0.43091218087825073</v>
      </c>
      <c r="E246" s="92">
        <f t="shared" si="14"/>
        <v>2.2152664295241032E-2</v>
      </c>
      <c r="F246" s="92">
        <f t="shared" si="14"/>
        <v>0.10366911079845842</v>
      </c>
      <c r="G246" s="92">
        <f t="shared" si="14"/>
        <v>0.14145894989034019</v>
      </c>
      <c r="H246" s="92">
        <f t="shared" si="14"/>
        <v>4.7014156820557873E-2</v>
      </c>
      <c r="I246" s="92">
        <f t="shared" si="14"/>
        <v>0.1195753414092923</v>
      </c>
      <c r="J246" s="93">
        <f t="shared" si="14"/>
        <v>5.6946265060754918E-2</v>
      </c>
      <c r="K246" s="94">
        <f t="shared" si="14"/>
        <v>0.13521759590785948</v>
      </c>
      <c r="L246" s="95">
        <f t="shared" si="14"/>
        <v>1</v>
      </c>
      <c r="M246" s="1"/>
    </row>
    <row r="247" spans="2:13" x14ac:dyDescent="0.15">
      <c r="B247" s="7">
        <v>40</v>
      </c>
      <c r="C247" s="55" t="s">
        <v>81</v>
      </c>
      <c r="D247" s="111">
        <f t="shared" si="14"/>
        <v>0.51076874769390168</v>
      </c>
      <c r="E247" s="112">
        <f t="shared" si="14"/>
        <v>2.7378430504129265E-2</v>
      </c>
      <c r="F247" s="112">
        <f t="shared" si="14"/>
        <v>0.10278630576446043</v>
      </c>
      <c r="G247" s="112">
        <f t="shared" si="14"/>
        <v>0.10636510857064715</v>
      </c>
      <c r="H247" s="112">
        <f t="shared" si="14"/>
        <v>5.1309571255127313E-2</v>
      </c>
      <c r="I247" s="112">
        <f t="shared" si="14"/>
        <v>8.2049361437908905E-2</v>
      </c>
      <c r="J247" s="113">
        <f t="shared" si="14"/>
        <v>7.2232081423519459E-2</v>
      </c>
      <c r="K247" s="114">
        <f t="shared" si="14"/>
        <v>0.11934247477382527</v>
      </c>
      <c r="L247" s="115">
        <f t="shared" si="14"/>
        <v>1</v>
      </c>
      <c r="M247" s="1"/>
    </row>
    <row r="248" spans="2:13" x14ac:dyDescent="0.15">
      <c r="B248" s="32">
        <v>41</v>
      </c>
      <c r="C248" s="33" t="s">
        <v>82</v>
      </c>
      <c r="D248" s="116">
        <f t="shared" si="14"/>
        <v>0.51024161606190011</v>
      </c>
      <c r="E248" s="117">
        <f t="shared" si="14"/>
        <v>3.2531393068845123E-2</v>
      </c>
      <c r="F248" s="117">
        <f t="shared" si="14"/>
        <v>8.788483774021226E-2</v>
      </c>
      <c r="G248" s="117">
        <f t="shared" si="14"/>
        <v>9.3713065312979724E-2</v>
      </c>
      <c r="H248" s="117">
        <f t="shared" si="14"/>
        <v>6.5818083977496916E-2</v>
      </c>
      <c r="I248" s="117">
        <f t="shared" si="14"/>
        <v>7.5812808402278081E-2</v>
      </c>
      <c r="J248" s="118">
        <f t="shared" si="14"/>
        <v>6.2567265470869618E-2</v>
      </c>
      <c r="K248" s="119">
        <f t="shared" si="14"/>
        <v>0.1339981954362878</v>
      </c>
      <c r="L248" s="120">
        <f t="shared" si="14"/>
        <v>1</v>
      </c>
      <c r="M248" s="1"/>
    </row>
    <row r="249" spans="2:13" x14ac:dyDescent="0.15">
      <c r="B249" s="5">
        <v>42</v>
      </c>
      <c r="C249" s="29" t="s">
        <v>83</v>
      </c>
      <c r="D249" s="91">
        <f t="shared" si="14"/>
        <v>0.58855441872736902</v>
      </c>
      <c r="E249" s="92">
        <f t="shared" si="14"/>
        <v>3.7124101303671025E-2</v>
      </c>
      <c r="F249" s="92">
        <f t="shared" si="14"/>
        <v>5.967694241443223E-3</v>
      </c>
      <c r="G249" s="92">
        <f t="shared" si="14"/>
        <v>7.1698144019073567E-2</v>
      </c>
      <c r="H249" s="92">
        <f t="shared" si="14"/>
        <v>4.4364583451739964E-2</v>
      </c>
      <c r="I249" s="92">
        <f t="shared" si="14"/>
        <v>9.8324706926575828E-2</v>
      </c>
      <c r="J249" s="93">
        <f t="shared" si="14"/>
        <v>1.4407318706572117E-3</v>
      </c>
      <c r="K249" s="94">
        <f t="shared" si="14"/>
        <v>0.1539663513301274</v>
      </c>
      <c r="L249" s="95">
        <f t="shared" si="14"/>
        <v>1</v>
      </c>
      <c r="M249" s="1"/>
    </row>
    <row r="250" spans="2:13" x14ac:dyDescent="0.15">
      <c r="B250" s="5">
        <v>43</v>
      </c>
      <c r="C250" s="29" t="s">
        <v>84</v>
      </c>
      <c r="D250" s="91">
        <f t="shared" si="14"/>
        <v>0.33401671522557774</v>
      </c>
      <c r="E250" s="92">
        <f t="shared" si="14"/>
        <v>2.7021246243810949E-2</v>
      </c>
      <c r="F250" s="92">
        <f t="shared" si="14"/>
        <v>0.18563665008389682</v>
      </c>
      <c r="G250" s="92">
        <f t="shared" si="14"/>
        <v>0.14166057837201826</v>
      </c>
      <c r="H250" s="92">
        <f t="shared" si="14"/>
        <v>5.6104526005066248E-2</v>
      </c>
      <c r="I250" s="92">
        <f t="shared" si="14"/>
        <v>0.12350858283668577</v>
      </c>
      <c r="J250" s="93">
        <f t="shared" si="14"/>
        <v>5.7701551427720453E-2</v>
      </c>
      <c r="K250" s="94">
        <f t="shared" si="14"/>
        <v>0.13205170123294419</v>
      </c>
      <c r="L250" s="95">
        <f t="shared" si="14"/>
        <v>1</v>
      </c>
      <c r="M250" s="1"/>
    </row>
    <row r="251" spans="2:13" x14ac:dyDescent="0.15">
      <c r="B251" s="5">
        <v>44</v>
      </c>
      <c r="C251" s="29" t="s">
        <v>85</v>
      </c>
      <c r="D251" s="91">
        <f t="shared" si="14"/>
        <v>0.3227598138618521</v>
      </c>
      <c r="E251" s="92">
        <f t="shared" si="14"/>
        <v>2.1957308647021081E-2</v>
      </c>
      <c r="F251" s="92">
        <f t="shared" si="14"/>
        <v>0.27519398123470623</v>
      </c>
      <c r="G251" s="92">
        <f t="shared" si="14"/>
        <v>7.6576679570961953E-2</v>
      </c>
      <c r="H251" s="92">
        <f t="shared" si="14"/>
        <v>6.27137318564608E-2</v>
      </c>
      <c r="I251" s="92">
        <f t="shared" si="14"/>
        <v>9.0492025679023633E-2</v>
      </c>
      <c r="J251" s="93">
        <f t="shared" si="14"/>
        <v>5.905298954270969E-2</v>
      </c>
      <c r="K251" s="94">
        <f t="shared" si="14"/>
        <v>0.1503064591499742</v>
      </c>
      <c r="L251" s="95">
        <f t="shared" si="14"/>
        <v>1</v>
      </c>
      <c r="M251" s="1"/>
    </row>
    <row r="252" spans="2:13" x14ac:dyDescent="0.15">
      <c r="B252" s="5">
        <v>45</v>
      </c>
      <c r="C252" s="29" t="s">
        <v>86</v>
      </c>
      <c r="D252" s="91">
        <f t="shared" si="14"/>
        <v>0.49379297993370097</v>
      </c>
      <c r="E252" s="92">
        <f t="shared" si="14"/>
        <v>2.7166874914741033E-2</v>
      </c>
      <c r="F252" s="92">
        <f t="shared" si="14"/>
        <v>7.0490899154649511E-2</v>
      </c>
      <c r="G252" s="92">
        <f t="shared" si="14"/>
        <v>0.11724570232046659</v>
      </c>
      <c r="H252" s="92">
        <f t="shared" si="14"/>
        <v>5.259132856692128E-2</v>
      </c>
      <c r="I252" s="92">
        <f t="shared" si="14"/>
        <v>6.9404271024337827E-2</v>
      </c>
      <c r="J252" s="93">
        <f t="shared" si="14"/>
        <v>5.9043476004884132E-2</v>
      </c>
      <c r="K252" s="94">
        <f t="shared" si="14"/>
        <v>0.16930794408518282</v>
      </c>
      <c r="L252" s="95">
        <f t="shared" si="14"/>
        <v>1</v>
      </c>
      <c r="M252" s="1"/>
    </row>
    <row r="253" spans="2:13" x14ac:dyDescent="0.15">
      <c r="B253" s="5">
        <v>46</v>
      </c>
      <c r="C253" s="29" t="s">
        <v>87</v>
      </c>
      <c r="D253" s="91">
        <f t="shared" si="14"/>
        <v>0.44345655452144506</v>
      </c>
      <c r="E253" s="92">
        <f t="shared" si="14"/>
        <v>2.7563242813830189E-2</v>
      </c>
      <c r="F253" s="92">
        <f t="shared" si="14"/>
        <v>0.12028038108963321</v>
      </c>
      <c r="G253" s="92">
        <f t="shared" si="14"/>
        <v>8.8630011158717964E-2</v>
      </c>
      <c r="H253" s="92">
        <f t="shared" si="14"/>
        <v>5.2676405454213295E-2</v>
      </c>
      <c r="I253" s="92">
        <f t="shared" si="14"/>
        <v>0.10171063210031515</v>
      </c>
      <c r="J253" s="93">
        <f t="shared" si="14"/>
        <v>6.3374420500977427E-2</v>
      </c>
      <c r="K253" s="94">
        <f t="shared" si="14"/>
        <v>0.16568277286184513</v>
      </c>
      <c r="L253" s="95">
        <f t="shared" si="14"/>
        <v>1</v>
      </c>
      <c r="M253" s="1"/>
    </row>
    <row r="254" spans="2:13" x14ac:dyDescent="0.15">
      <c r="B254" s="5">
        <v>47</v>
      </c>
      <c r="C254" s="29" t="s">
        <v>88</v>
      </c>
      <c r="D254" s="91">
        <f t="shared" si="14"/>
        <v>0.38313373866694261</v>
      </c>
      <c r="E254" s="92">
        <f t="shared" si="14"/>
        <v>2.552411284933951E-2</v>
      </c>
      <c r="F254" s="92">
        <f t="shared" si="14"/>
        <v>0.16987701745500025</v>
      </c>
      <c r="G254" s="92">
        <f t="shared" si="14"/>
        <v>0.12160058807193816</v>
      </c>
      <c r="H254" s="92">
        <f t="shared" si="14"/>
        <v>5.5400051013664145E-2</v>
      </c>
      <c r="I254" s="92">
        <f t="shared" si="14"/>
        <v>0.10589377596916867</v>
      </c>
      <c r="J254" s="93">
        <f t="shared" si="14"/>
        <v>6.0276565203911156E-2</v>
      </c>
      <c r="K254" s="94">
        <f t="shared" si="14"/>
        <v>0.13857071597394666</v>
      </c>
      <c r="L254" s="95">
        <f t="shared" si="14"/>
        <v>1</v>
      </c>
      <c r="M254" s="1"/>
    </row>
    <row r="255" spans="2:13" x14ac:dyDescent="0.15">
      <c r="B255" s="5">
        <v>48</v>
      </c>
      <c r="C255" s="29" t="s">
        <v>89</v>
      </c>
      <c r="D255" s="91">
        <f t="shared" si="14"/>
        <v>0.4757544472822875</v>
      </c>
      <c r="E255" s="92">
        <f t="shared" si="14"/>
        <v>3.0108697787176852E-2</v>
      </c>
      <c r="F255" s="92">
        <f t="shared" si="14"/>
        <v>0.16260547917320162</v>
      </c>
      <c r="G255" s="92">
        <f t="shared" si="14"/>
        <v>7.5843669702054264E-2</v>
      </c>
      <c r="H255" s="92">
        <f t="shared" si="14"/>
        <v>4.3979093740681201E-2</v>
      </c>
      <c r="I255" s="92">
        <f t="shared" si="14"/>
        <v>6.324137491808382E-2</v>
      </c>
      <c r="J255" s="93">
        <f t="shared" si="14"/>
        <v>6.324137491808382E-2</v>
      </c>
      <c r="K255" s="94">
        <f t="shared" si="14"/>
        <v>0.1484672373965148</v>
      </c>
      <c r="L255" s="95">
        <f t="shared" si="14"/>
        <v>1</v>
      </c>
      <c r="M255" s="1"/>
    </row>
    <row r="256" spans="2:13" x14ac:dyDescent="0.15">
      <c r="B256" s="5">
        <v>49</v>
      </c>
      <c r="C256" s="29" t="s">
        <v>90</v>
      </c>
      <c r="D256" s="91">
        <f t="shared" si="14"/>
        <v>0.36601803957621076</v>
      </c>
      <c r="E256" s="92">
        <f t="shared" si="14"/>
        <v>2.550736773721551E-2</v>
      </c>
      <c r="F256" s="92">
        <f t="shared" si="14"/>
        <v>0.21733167147319729</v>
      </c>
      <c r="G256" s="92">
        <f t="shared" si="14"/>
        <v>9.2902848977590963E-2</v>
      </c>
      <c r="H256" s="92">
        <f t="shared" si="14"/>
        <v>4.9528299426866852E-2</v>
      </c>
      <c r="I256" s="92">
        <f t="shared" si="14"/>
        <v>5.9672599646420132E-2</v>
      </c>
      <c r="J256" s="93">
        <f t="shared" si="14"/>
        <v>5.9672599646420132E-2</v>
      </c>
      <c r="K256" s="94">
        <f t="shared" si="14"/>
        <v>0.18903917316249849</v>
      </c>
      <c r="L256" s="95">
        <f t="shared" si="14"/>
        <v>1</v>
      </c>
      <c r="M256" s="1"/>
    </row>
    <row r="257" spans="2:15" x14ac:dyDescent="0.15">
      <c r="B257" s="5">
        <v>50</v>
      </c>
      <c r="C257" s="29" t="s">
        <v>91</v>
      </c>
      <c r="D257" s="91">
        <f t="shared" ref="D257:L271" si="15">+D53/$L53</f>
        <v>0.244861566779634</v>
      </c>
      <c r="E257" s="92">
        <f t="shared" si="15"/>
        <v>1.5971094867835201E-2</v>
      </c>
      <c r="F257" s="92">
        <f t="shared" si="15"/>
        <v>0.16745921235463734</v>
      </c>
      <c r="G257" s="92">
        <f t="shared" si="15"/>
        <v>0.17628692442145086</v>
      </c>
      <c r="H257" s="92">
        <f t="shared" si="15"/>
        <v>3.5701206591179938E-2</v>
      </c>
      <c r="I257" s="92">
        <f t="shared" si="15"/>
        <v>0.23956162352993876</v>
      </c>
      <c r="J257" s="93">
        <f t="shared" si="15"/>
        <v>4.640406391521254E-2</v>
      </c>
      <c r="K257" s="94">
        <f t="shared" si="15"/>
        <v>0.1201583714553239</v>
      </c>
      <c r="L257" s="95">
        <f t="shared" si="15"/>
        <v>1</v>
      </c>
      <c r="M257" s="1"/>
    </row>
    <row r="258" spans="2:15" x14ac:dyDescent="0.15">
      <c r="B258" s="5">
        <v>51</v>
      </c>
      <c r="C258" s="29" t="s">
        <v>92</v>
      </c>
      <c r="D258" s="91">
        <f t="shared" si="15"/>
        <v>0.23630297102171627</v>
      </c>
      <c r="E258" s="92">
        <f t="shared" si="15"/>
        <v>1.9186400931027543E-2</v>
      </c>
      <c r="F258" s="92">
        <f t="shared" si="15"/>
        <v>0.32687895938490141</v>
      </c>
      <c r="G258" s="92">
        <f t="shared" si="15"/>
        <v>7.0328232504329236E-2</v>
      </c>
      <c r="H258" s="92">
        <f t="shared" si="15"/>
        <v>5.8639945549369563E-2</v>
      </c>
      <c r="I258" s="92">
        <f t="shared" si="15"/>
        <v>0.16017537577643534</v>
      </c>
      <c r="J258" s="93">
        <f t="shared" si="15"/>
        <v>4.5787187870974515E-2</v>
      </c>
      <c r="K258" s="94">
        <f t="shared" si="15"/>
        <v>0.12848811483222064</v>
      </c>
      <c r="L258" s="95">
        <f t="shared" si="15"/>
        <v>1</v>
      </c>
      <c r="M258" s="1"/>
    </row>
    <row r="259" spans="2:15" x14ac:dyDescent="0.15">
      <c r="B259" s="5">
        <v>52</v>
      </c>
      <c r="C259" s="29" t="s">
        <v>93</v>
      </c>
      <c r="D259" s="91">
        <f t="shared" si="15"/>
        <v>0.33476523212034581</v>
      </c>
      <c r="E259" s="92">
        <f t="shared" si="15"/>
        <v>2.0447107365642751E-2</v>
      </c>
      <c r="F259" s="92">
        <f t="shared" si="15"/>
        <v>0.27256709825347142</v>
      </c>
      <c r="G259" s="92">
        <f t="shared" si="15"/>
        <v>9.759478825693646E-2</v>
      </c>
      <c r="H259" s="92">
        <f t="shared" si="15"/>
        <v>6.8469588709984777E-2</v>
      </c>
      <c r="I259" s="92">
        <f t="shared" si="15"/>
        <v>5.9392620828643175E-2</v>
      </c>
      <c r="J259" s="93">
        <f t="shared" si="15"/>
        <v>5.7152399902128531E-2</v>
      </c>
      <c r="K259" s="94">
        <f t="shared" si="15"/>
        <v>0.1467635644649756</v>
      </c>
      <c r="L259" s="95">
        <f t="shared" si="15"/>
        <v>1</v>
      </c>
      <c r="M259" s="1"/>
    </row>
    <row r="260" spans="2:15" x14ac:dyDescent="0.15">
      <c r="B260" s="5">
        <v>53</v>
      </c>
      <c r="C260" s="29" t="s">
        <v>94</v>
      </c>
      <c r="D260" s="91">
        <f t="shared" si="15"/>
        <v>0.25783724824120369</v>
      </c>
      <c r="E260" s="92">
        <f t="shared" si="15"/>
        <v>2.2929126891022285E-2</v>
      </c>
      <c r="F260" s="92">
        <f t="shared" si="15"/>
        <v>0.37248853061229292</v>
      </c>
      <c r="G260" s="92">
        <f t="shared" si="15"/>
        <v>7.1523560634496289E-2</v>
      </c>
      <c r="H260" s="92">
        <f t="shared" si="15"/>
        <v>5.5564668049621652E-2</v>
      </c>
      <c r="I260" s="92">
        <f t="shared" si="15"/>
        <v>9.1590370773917448E-2</v>
      </c>
      <c r="J260" s="93">
        <f t="shared" si="15"/>
        <v>5.0878309767011701E-2</v>
      </c>
      <c r="K260" s="94">
        <f t="shared" si="15"/>
        <v>0.12806649479744572</v>
      </c>
      <c r="L260" s="95">
        <f t="shared" si="15"/>
        <v>1</v>
      </c>
      <c r="M260" s="1"/>
    </row>
    <row r="261" spans="2:15" x14ac:dyDescent="0.15">
      <c r="B261" s="5">
        <v>54</v>
      </c>
      <c r="C261" s="29" t="s">
        <v>95</v>
      </c>
      <c r="D261" s="91">
        <f t="shared" si="15"/>
        <v>0.25895956165627648</v>
      </c>
      <c r="E261" s="92">
        <f t="shared" si="15"/>
        <v>1.9830597106854132E-2</v>
      </c>
      <c r="F261" s="92">
        <f t="shared" si="15"/>
        <v>0.35653530203157874</v>
      </c>
      <c r="G261" s="92">
        <f t="shared" si="15"/>
        <v>7.2059633393154326E-2</v>
      </c>
      <c r="H261" s="92">
        <f t="shared" si="15"/>
        <v>4.9797651281481496E-2</v>
      </c>
      <c r="I261" s="92">
        <f t="shared" si="15"/>
        <v>6.6353592761579955E-2</v>
      </c>
      <c r="J261" s="93">
        <f t="shared" si="15"/>
        <v>4.9385526541437103E-2</v>
      </c>
      <c r="K261" s="94">
        <f t="shared" si="15"/>
        <v>0.17646366176907488</v>
      </c>
      <c r="L261" s="95">
        <f t="shared" si="15"/>
        <v>1</v>
      </c>
      <c r="M261" s="1"/>
    </row>
    <row r="262" spans="2:15" x14ac:dyDescent="0.15">
      <c r="B262" s="5">
        <v>55</v>
      </c>
      <c r="C262" s="29" t="s">
        <v>96</v>
      </c>
      <c r="D262" s="91">
        <f t="shared" si="15"/>
        <v>0.19131962311534431</v>
      </c>
      <c r="E262" s="92">
        <f t="shared" si="15"/>
        <v>1.6830804915160518E-2</v>
      </c>
      <c r="F262" s="92">
        <f t="shared" si="15"/>
        <v>0.42904105554147914</v>
      </c>
      <c r="G262" s="92">
        <f t="shared" si="15"/>
        <v>7.1204425055223911E-2</v>
      </c>
      <c r="H262" s="92">
        <f t="shared" si="15"/>
        <v>5.2930693013786022E-2</v>
      </c>
      <c r="I262" s="92">
        <f t="shared" si="15"/>
        <v>7.7188927681430972E-2</v>
      </c>
      <c r="J262" s="93">
        <f t="shared" si="15"/>
        <v>4.0532853006927022E-2</v>
      </c>
      <c r="K262" s="94">
        <f t="shared" si="15"/>
        <v>0.16148447067757515</v>
      </c>
      <c r="L262" s="95">
        <f t="shared" si="15"/>
        <v>1</v>
      </c>
      <c r="M262" s="1"/>
    </row>
    <row r="263" spans="2:15" x14ac:dyDescent="0.15">
      <c r="B263" s="5">
        <v>56</v>
      </c>
      <c r="C263" s="29" t="s">
        <v>97</v>
      </c>
      <c r="D263" s="91">
        <f t="shared" si="15"/>
        <v>9.5540481975894209E-2</v>
      </c>
      <c r="E263" s="92">
        <f t="shared" si="15"/>
        <v>9.295071546336086E-3</v>
      </c>
      <c r="F263" s="92">
        <f t="shared" si="15"/>
        <v>0.44023929956094177</v>
      </c>
      <c r="G263" s="92">
        <f t="shared" si="15"/>
        <v>0.11142765109694526</v>
      </c>
      <c r="H263" s="92">
        <f t="shared" si="15"/>
        <v>3.8520102299083994E-2</v>
      </c>
      <c r="I263" s="92">
        <f t="shared" si="15"/>
        <v>0.10394856724484167</v>
      </c>
      <c r="J263" s="93">
        <f t="shared" si="15"/>
        <v>3.0188655756735454E-2</v>
      </c>
      <c r="K263" s="94">
        <f t="shared" si="15"/>
        <v>0.201028826275957</v>
      </c>
      <c r="L263" s="95">
        <f t="shared" si="15"/>
        <v>1</v>
      </c>
      <c r="M263" s="1"/>
    </row>
    <row r="264" spans="2:15" ht="13.5" x14ac:dyDescent="0.15">
      <c r="B264" s="5">
        <v>57</v>
      </c>
      <c r="C264" s="29" t="s">
        <v>98</v>
      </c>
      <c r="D264" s="91">
        <f t="shared" si="15"/>
        <v>0.33774691703181076</v>
      </c>
      <c r="E264" s="92">
        <f t="shared" si="15"/>
        <v>1.9407704116385226E-2</v>
      </c>
      <c r="F264" s="92">
        <f t="shared" si="15"/>
        <v>0.14622756339458759</v>
      </c>
      <c r="G264" s="92">
        <f t="shared" si="15"/>
        <v>8.1113833453636028E-2</v>
      </c>
      <c r="H264" s="92">
        <f t="shared" si="15"/>
        <v>5.5634001329028931E-2</v>
      </c>
      <c r="I264" s="92">
        <f t="shared" si="15"/>
        <v>0.10876225631773957</v>
      </c>
      <c r="J264" s="93">
        <f t="shared" si="15"/>
        <v>8.1035644408050694E-2</v>
      </c>
      <c r="K264" s="94">
        <f t="shared" si="15"/>
        <v>0.25110772435681195</v>
      </c>
      <c r="L264" s="95">
        <f t="shared" si="15"/>
        <v>1</v>
      </c>
      <c r="M264" s="1"/>
      <c r="O264" s="131"/>
    </row>
    <row r="265" spans="2:15" x14ac:dyDescent="0.15">
      <c r="B265" s="5">
        <v>58</v>
      </c>
      <c r="C265" s="29" t="s">
        <v>99</v>
      </c>
      <c r="D265" s="91">
        <f t="shared" si="15"/>
        <v>0.27465516783076926</v>
      </c>
      <c r="E265" s="92">
        <f t="shared" si="15"/>
        <v>2.0511295887962612E-2</v>
      </c>
      <c r="F265" s="92">
        <f t="shared" si="15"/>
        <v>0.28952927893147279</v>
      </c>
      <c r="G265" s="92">
        <f t="shared" si="15"/>
        <v>9.3132058347742214E-2</v>
      </c>
      <c r="H265" s="92">
        <f t="shared" si="15"/>
        <v>3.9470103364210113E-2</v>
      </c>
      <c r="I265" s="92">
        <f t="shared" si="15"/>
        <v>8.26084590049391E-2</v>
      </c>
      <c r="J265" s="93">
        <f t="shared" si="15"/>
        <v>3.1644688375766748E-2</v>
      </c>
      <c r="K265" s="94">
        <f t="shared" si="15"/>
        <v>0.20009363663290389</v>
      </c>
      <c r="L265" s="95">
        <f t="shared" si="15"/>
        <v>1</v>
      </c>
      <c r="M265" s="1"/>
    </row>
    <row r="266" spans="2:15" x14ac:dyDescent="0.15">
      <c r="B266" s="5">
        <v>59</v>
      </c>
      <c r="C266" s="29" t="s">
        <v>100</v>
      </c>
      <c r="D266" s="91">
        <f t="shared" si="15"/>
        <v>0.35415057051310556</v>
      </c>
      <c r="E266" s="92">
        <f t="shared" si="15"/>
        <v>2.4942937527173161E-2</v>
      </c>
      <c r="F266" s="92">
        <f t="shared" si="15"/>
        <v>0.10072007826986247</v>
      </c>
      <c r="G266" s="92">
        <f t="shared" si="15"/>
        <v>0.13538414685533637</v>
      </c>
      <c r="H266" s="92">
        <f t="shared" si="15"/>
        <v>5.3964476808423201E-2</v>
      </c>
      <c r="I266" s="92">
        <f t="shared" si="15"/>
        <v>0.16031815456363044</v>
      </c>
      <c r="J266" s="93">
        <f t="shared" si="15"/>
        <v>5.0230231194871161E-2</v>
      </c>
      <c r="K266" s="94">
        <f t="shared" si="15"/>
        <v>0.17051963546246882</v>
      </c>
      <c r="L266" s="95">
        <f t="shared" si="15"/>
        <v>1</v>
      </c>
      <c r="M266" s="1"/>
      <c r="O266" s="4"/>
    </row>
    <row r="267" spans="2:15" x14ac:dyDescent="0.15">
      <c r="B267" s="5">
        <v>60</v>
      </c>
      <c r="C267" s="29" t="s">
        <v>101</v>
      </c>
      <c r="D267" s="91">
        <f t="shared" si="15"/>
        <v>0.44219783596626905</v>
      </c>
      <c r="E267" s="92">
        <f t="shared" si="15"/>
        <v>2.6853146517380848E-2</v>
      </c>
      <c r="F267" s="92">
        <f t="shared" si="15"/>
        <v>0.13602943586702668</v>
      </c>
      <c r="G267" s="92">
        <f t="shared" si="15"/>
        <v>9.3087633089145541E-2</v>
      </c>
      <c r="H267" s="92">
        <f t="shared" si="15"/>
        <v>7.2535471433057622E-2</v>
      </c>
      <c r="I267" s="92">
        <f t="shared" si="15"/>
        <v>7.1095035268987139E-2</v>
      </c>
      <c r="J267" s="93">
        <f t="shared" si="15"/>
        <v>5.5619580070383777E-2</v>
      </c>
      <c r="K267" s="94">
        <f t="shared" si="15"/>
        <v>0.15820144185813309</v>
      </c>
      <c r="L267" s="95">
        <f t="shared" si="15"/>
        <v>1</v>
      </c>
      <c r="M267" s="1"/>
    </row>
    <row r="268" spans="2:15" x14ac:dyDescent="0.15">
      <c r="B268" s="5">
        <v>61</v>
      </c>
      <c r="C268" s="29" t="s">
        <v>102</v>
      </c>
      <c r="D268" s="91">
        <f t="shared" si="15"/>
        <v>0.38125483401648419</v>
      </c>
      <c r="E268" s="92">
        <f t="shared" si="15"/>
        <v>2.3598944438197846E-2</v>
      </c>
      <c r="F268" s="92">
        <f t="shared" si="15"/>
        <v>0.21117038992412085</v>
      </c>
      <c r="G268" s="92">
        <f t="shared" si="15"/>
        <v>0.10126913163175953</v>
      </c>
      <c r="H268" s="92">
        <f t="shared" si="15"/>
        <v>5.6680014514826592E-2</v>
      </c>
      <c r="I268" s="92">
        <f t="shared" si="15"/>
        <v>8.5202202437536845E-2</v>
      </c>
      <c r="J268" s="93">
        <f t="shared" si="15"/>
        <v>6.0052539583567578E-2</v>
      </c>
      <c r="K268" s="94">
        <f t="shared" si="15"/>
        <v>0.14082448303707415</v>
      </c>
      <c r="L268" s="95">
        <f t="shared" si="15"/>
        <v>1</v>
      </c>
      <c r="M268" s="1"/>
    </row>
    <row r="269" spans="2:15" x14ac:dyDescent="0.15">
      <c r="B269" s="5">
        <v>62</v>
      </c>
      <c r="C269" s="29" t="s">
        <v>103</v>
      </c>
      <c r="D269" s="91">
        <f t="shared" si="15"/>
        <v>0.43748057066896856</v>
      </c>
      <c r="E269" s="92">
        <f t="shared" si="15"/>
        <v>3.0198180203169719E-2</v>
      </c>
      <c r="F269" s="92">
        <f t="shared" si="15"/>
        <v>0.14171311568649755</v>
      </c>
      <c r="G269" s="92">
        <f t="shared" si="15"/>
        <v>7.9464434211720475E-2</v>
      </c>
      <c r="H269" s="92">
        <f t="shared" si="15"/>
        <v>5.3890937852012252E-2</v>
      </c>
      <c r="I269" s="92">
        <f t="shared" si="15"/>
        <v>7.516712817958307E-2</v>
      </c>
      <c r="J269" s="93">
        <f t="shared" si="15"/>
        <v>6.4062893334871931E-2</v>
      </c>
      <c r="K269" s="94">
        <f t="shared" si="15"/>
        <v>0.18208563319804838</v>
      </c>
      <c r="L269" s="95">
        <f t="shared" si="15"/>
        <v>1</v>
      </c>
      <c r="M269" s="1"/>
    </row>
    <row r="270" spans="2:15" ht="12.75" thickBot="1" x14ac:dyDescent="0.2">
      <c r="B270" s="11">
        <v>63</v>
      </c>
      <c r="C270" s="30" t="s">
        <v>104</v>
      </c>
      <c r="D270" s="121">
        <f t="shared" si="15"/>
        <v>0.35827635518178957</v>
      </c>
      <c r="E270" s="122">
        <f t="shared" si="15"/>
        <v>2.5082532981494175E-2</v>
      </c>
      <c r="F270" s="122">
        <f t="shared" si="15"/>
        <v>0.18994356995510475</v>
      </c>
      <c r="G270" s="122">
        <f t="shared" si="15"/>
        <v>0.11807290956902826</v>
      </c>
      <c r="H270" s="122">
        <f t="shared" si="15"/>
        <v>5.505690352222585E-2</v>
      </c>
      <c r="I270" s="122">
        <f t="shared" si="15"/>
        <v>0.10479692505887625</v>
      </c>
      <c r="J270" s="123">
        <f t="shared" si="15"/>
        <v>5.8123140430634775E-2</v>
      </c>
      <c r="K270" s="124">
        <f t="shared" si="15"/>
        <v>0.14877080373148113</v>
      </c>
      <c r="L270" s="125">
        <f t="shared" si="15"/>
        <v>1</v>
      </c>
      <c r="M270" s="1"/>
    </row>
    <row r="271" spans="2:15" ht="12.75" thickTop="1" x14ac:dyDescent="0.15">
      <c r="B271" s="9"/>
      <c r="C271" s="31" t="s">
        <v>105</v>
      </c>
      <c r="D271" s="126">
        <f t="shared" si="15"/>
        <v>0.45269717873289228</v>
      </c>
      <c r="E271" s="127">
        <f t="shared" si="15"/>
        <v>2.4775686139449048E-2</v>
      </c>
      <c r="F271" s="127">
        <f t="shared" si="15"/>
        <v>6.8671343966855813E-2</v>
      </c>
      <c r="G271" s="127">
        <f t="shared" si="15"/>
        <v>0.14351877634739371</v>
      </c>
      <c r="H271" s="127">
        <f t="shared" si="15"/>
        <v>4.7135137709616665E-2</v>
      </c>
      <c r="I271" s="127">
        <f t="shared" si="15"/>
        <v>0.10868855961023681</v>
      </c>
      <c r="J271" s="128">
        <f t="shared" si="15"/>
        <v>4.5000643460305467E-2</v>
      </c>
      <c r="K271" s="129">
        <f t="shared" si="15"/>
        <v>0.15451331749355568</v>
      </c>
      <c r="L271" s="130">
        <f t="shared" si="15"/>
        <v>1</v>
      </c>
      <c r="M271" s="1"/>
    </row>
    <row r="273" spans="2:15" s="131" customFormat="1" ht="13.5" x14ac:dyDescent="0.15">
      <c r="B273" s="132" t="str">
        <f>+$B$1</f>
        <v>平成２５年度</v>
      </c>
      <c r="D273" s="131" t="s">
        <v>120</v>
      </c>
      <c r="M273" s="133"/>
      <c r="O273" s="1"/>
    </row>
    <row r="274" spans="2:15" x14ac:dyDescent="0.15">
      <c r="B274" s="85" t="s">
        <v>118</v>
      </c>
      <c r="M274" s="1"/>
    </row>
    <row r="275" spans="2:15" s="4" customFormat="1" ht="24" x14ac:dyDescent="0.15">
      <c r="B275" s="214" t="s">
        <v>113</v>
      </c>
      <c r="C275" s="215"/>
      <c r="D275" s="40" t="s">
        <v>1</v>
      </c>
      <c r="E275" s="41" t="s">
        <v>2</v>
      </c>
      <c r="F275" s="42" t="s">
        <v>3</v>
      </c>
      <c r="G275" s="42" t="s">
        <v>106</v>
      </c>
      <c r="H275" s="42" t="s">
        <v>107</v>
      </c>
      <c r="I275" s="42" t="s">
        <v>108</v>
      </c>
      <c r="J275" s="46" t="s">
        <v>110</v>
      </c>
      <c r="K275" s="43" t="s">
        <v>111</v>
      </c>
      <c r="L275" s="44" t="s">
        <v>109</v>
      </c>
      <c r="O275" s="1"/>
    </row>
    <row r="276" spans="2:15" x14ac:dyDescent="0.15">
      <c r="B276" s="47" t="s">
        <v>4</v>
      </c>
      <c r="C276" s="48" t="s">
        <v>5</v>
      </c>
      <c r="D276" s="49">
        <f>RANK(D208,D$208:D$270)</f>
        <v>13</v>
      </c>
      <c r="E276" s="50">
        <f t="shared" ref="E276:K276" si="16">RANK(E208,E$208:E$270)</f>
        <v>39</v>
      </c>
      <c r="F276" s="50">
        <f t="shared" si="16"/>
        <v>58</v>
      </c>
      <c r="G276" s="50">
        <f t="shared" si="16"/>
        <v>8</v>
      </c>
      <c r="H276" s="50">
        <f t="shared" si="16"/>
        <v>63</v>
      </c>
      <c r="I276" s="50">
        <f t="shared" si="16"/>
        <v>19</v>
      </c>
      <c r="J276" s="51">
        <f t="shared" si="16"/>
        <v>48</v>
      </c>
      <c r="K276" s="52">
        <f t="shared" si="16"/>
        <v>21</v>
      </c>
      <c r="L276" s="90"/>
      <c r="M276" s="1"/>
    </row>
    <row r="277" spans="2:15" x14ac:dyDescent="0.15">
      <c r="B277" s="5" t="s">
        <v>6</v>
      </c>
      <c r="C277" s="29" t="s">
        <v>7</v>
      </c>
      <c r="D277" s="26">
        <f t="shared" ref="D277:K292" si="17">RANK(D209,D$208:D$270)</f>
        <v>8</v>
      </c>
      <c r="E277" s="6">
        <f t="shared" si="17"/>
        <v>14</v>
      </c>
      <c r="F277" s="6">
        <f t="shared" si="17"/>
        <v>57</v>
      </c>
      <c r="G277" s="6">
        <f t="shared" si="17"/>
        <v>12</v>
      </c>
      <c r="H277" s="6">
        <f t="shared" si="17"/>
        <v>48</v>
      </c>
      <c r="I277" s="6">
        <f t="shared" si="17"/>
        <v>29</v>
      </c>
      <c r="J277" s="23">
        <f t="shared" si="17"/>
        <v>54</v>
      </c>
      <c r="K277" s="13">
        <f t="shared" si="17"/>
        <v>47</v>
      </c>
      <c r="L277" s="95"/>
      <c r="M277" s="1"/>
    </row>
    <row r="278" spans="2:15" x14ac:dyDescent="0.15">
      <c r="B278" s="5" t="s">
        <v>8</v>
      </c>
      <c r="C278" s="29" t="s">
        <v>9</v>
      </c>
      <c r="D278" s="26">
        <f t="shared" si="17"/>
        <v>20</v>
      </c>
      <c r="E278" s="6">
        <f t="shared" si="17"/>
        <v>6</v>
      </c>
      <c r="F278" s="6">
        <f t="shared" si="17"/>
        <v>36</v>
      </c>
      <c r="G278" s="6">
        <f t="shared" si="17"/>
        <v>31</v>
      </c>
      <c r="H278" s="6">
        <f t="shared" si="17"/>
        <v>20</v>
      </c>
      <c r="I278" s="6">
        <f t="shared" si="17"/>
        <v>62</v>
      </c>
      <c r="J278" s="23">
        <f t="shared" si="17"/>
        <v>57</v>
      </c>
      <c r="K278" s="13">
        <f t="shared" si="17"/>
        <v>16</v>
      </c>
      <c r="L278" s="95"/>
      <c r="M278" s="1"/>
    </row>
    <row r="279" spans="2:15" x14ac:dyDescent="0.15">
      <c r="B279" s="5" t="s">
        <v>10</v>
      </c>
      <c r="C279" s="29" t="s">
        <v>11</v>
      </c>
      <c r="D279" s="26">
        <f t="shared" si="17"/>
        <v>37</v>
      </c>
      <c r="E279" s="6">
        <f t="shared" si="17"/>
        <v>57</v>
      </c>
      <c r="F279" s="6">
        <f t="shared" si="17"/>
        <v>55</v>
      </c>
      <c r="G279" s="6">
        <f t="shared" si="17"/>
        <v>6</v>
      </c>
      <c r="H279" s="6">
        <f t="shared" si="17"/>
        <v>59</v>
      </c>
      <c r="I279" s="6">
        <f t="shared" si="17"/>
        <v>4</v>
      </c>
      <c r="J279" s="23">
        <f t="shared" si="17"/>
        <v>55</v>
      </c>
      <c r="K279" s="13">
        <f t="shared" si="17"/>
        <v>25</v>
      </c>
      <c r="L279" s="95"/>
      <c r="M279" s="1"/>
    </row>
    <row r="280" spans="2:15" x14ac:dyDescent="0.15">
      <c r="B280" s="5" t="s">
        <v>12</v>
      </c>
      <c r="C280" s="29" t="s">
        <v>13</v>
      </c>
      <c r="D280" s="26">
        <f t="shared" si="17"/>
        <v>43</v>
      </c>
      <c r="E280" s="6">
        <f t="shared" si="17"/>
        <v>17</v>
      </c>
      <c r="F280" s="6">
        <f t="shared" si="17"/>
        <v>16</v>
      </c>
      <c r="G280" s="6">
        <f t="shared" si="17"/>
        <v>27</v>
      </c>
      <c r="H280" s="6">
        <f t="shared" si="17"/>
        <v>32</v>
      </c>
      <c r="I280" s="6">
        <f t="shared" si="17"/>
        <v>27</v>
      </c>
      <c r="J280" s="23">
        <f t="shared" si="17"/>
        <v>18</v>
      </c>
      <c r="K280" s="13">
        <f t="shared" si="17"/>
        <v>45</v>
      </c>
      <c r="L280" s="95"/>
      <c r="M280" s="1"/>
    </row>
    <row r="281" spans="2:15" x14ac:dyDescent="0.15">
      <c r="B281" s="5" t="s">
        <v>14</v>
      </c>
      <c r="C281" s="29" t="s">
        <v>15</v>
      </c>
      <c r="D281" s="26">
        <f t="shared" si="17"/>
        <v>56</v>
      </c>
      <c r="E281" s="6">
        <f t="shared" si="17"/>
        <v>56</v>
      </c>
      <c r="F281" s="6">
        <f t="shared" si="17"/>
        <v>9</v>
      </c>
      <c r="G281" s="6">
        <f t="shared" si="17"/>
        <v>39</v>
      </c>
      <c r="H281" s="6">
        <f t="shared" si="17"/>
        <v>4</v>
      </c>
      <c r="I281" s="6">
        <f t="shared" si="17"/>
        <v>35</v>
      </c>
      <c r="J281" s="23">
        <f t="shared" si="17"/>
        <v>39</v>
      </c>
      <c r="K281" s="13">
        <f t="shared" si="17"/>
        <v>44</v>
      </c>
      <c r="L281" s="95"/>
      <c r="M281" s="1"/>
    </row>
    <row r="282" spans="2:15" x14ac:dyDescent="0.15">
      <c r="B282" s="5" t="s">
        <v>16</v>
      </c>
      <c r="C282" s="29" t="s">
        <v>17</v>
      </c>
      <c r="D282" s="26">
        <f t="shared" si="17"/>
        <v>3</v>
      </c>
      <c r="E282" s="6">
        <f t="shared" si="17"/>
        <v>8</v>
      </c>
      <c r="F282" s="6">
        <f t="shared" si="17"/>
        <v>56</v>
      </c>
      <c r="G282" s="6">
        <f t="shared" si="17"/>
        <v>14</v>
      </c>
      <c r="H282" s="6">
        <f t="shared" si="17"/>
        <v>12</v>
      </c>
      <c r="I282" s="6">
        <f t="shared" si="17"/>
        <v>58</v>
      </c>
      <c r="J282" s="23">
        <f t="shared" si="17"/>
        <v>50</v>
      </c>
      <c r="K282" s="13">
        <f t="shared" si="17"/>
        <v>56</v>
      </c>
      <c r="L282" s="95"/>
      <c r="M282" s="1"/>
    </row>
    <row r="283" spans="2:15" x14ac:dyDescent="0.15">
      <c r="B283" s="5" t="s">
        <v>18</v>
      </c>
      <c r="C283" s="29" t="s">
        <v>19</v>
      </c>
      <c r="D283" s="26">
        <f t="shared" si="17"/>
        <v>36</v>
      </c>
      <c r="E283" s="6">
        <f t="shared" si="17"/>
        <v>42</v>
      </c>
      <c r="F283" s="6">
        <f t="shared" si="17"/>
        <v>29</v>
      </c>
      <c r="G283" s="6">
        <f t="shared" si="17"/>
        <v>36</v>
      </c>
      <c r="H283" s="6">
        <f t="shared" si="17"/>
        <v>50</v>
      </c>
      <c r="I283" s="6">
        <f t="shared" si="17"/>
        <v>10</v>
      </c>
      <c r="J283" s="23">
        <f t="shared" si="17"/>
        <v>15</v>
      </c>
      <c r="K283" s="13">
        <f t="shared" si="17"/>
        <v>28</v>
      </c>
      <c r="L283" s="95"/>
      <c r="M283" s="1"/>
    </row>
    <row r="284" spans="2:15" x14ac:dyDescent="0.15">
      <c r="B284" s="5" t="s">
        <v>20</v>
      </c>
      <c r="C284" s="29" t="s">
        <v>21</v>
      </c>
      <c r="D284" s="26">
        <f t="shared" si="17"/>
        <v>45</v>
      </c>
      <c r="E284" s="6">
        <f t="shared" si="17"/>
        <v>40</v>
      </c>
      <c r="F284" s="6">
        <f t="shared" si="17"/>
        <v>18</v>
      </c>
      <c r="G284" s="6">
        <f t="shared" si="17"/>
        <v>44</v>
      </c>
      <c r="H284" s="6">
        <f t="shared" si="17"/>
        <v>40</v>
      </c>
      <c r="I284" s="6">
        <f t="shared" si="17"/>
        <v>32</v>
      </c>
      <c r="J284" s="23">
        <f t="shared" si="17"/>
        <v>34</v>
      </c>
      <c r="K284" s="13">
        <f t="shared" si="17"/>
        <v>7</v>
      </c>
      <c r="L284" s="95"/>
      <c r="M284" s="1"/>
    </row>
    <row r="285" spans="2:15" x14ac:dyDescent="0.15">
      <c r="B285" s="5" t="s">
        <v>22</v>
      </c>
      <c r="C285" s="29" t="s">
        <v>23</v>
      </c>
      <c r="D285" s="26">
        <f t="shared" si="17"/>
        <v>44</v>
      </c>
      <c r="E285" s="6">
        <f t="shared" si="17"/>
        <v>36</v>
      </c>
      <c r="F285" s="6">
        <f t="shared" si="17"/>
        <v>20</v>
      </c>
      <c r="G285" s="6">
        <f t="shared" si="17"/>
        <v>26</v>
      </c>
      <c r="H285" s="6">
        <f t="shared" si="17"/>
        <v>10</v>
      </c>
      <c r="I285" s="6">
        <f t="shared" si="17"/>
        <v>16</v>
      </c>
      <c r="J285" s="23">
        <f t="shared" si="17"/>
        <v>32</v>
      </c>
      <c r="K285" s="13">
        <f t="shared" si="17"/>
        <v>41</v>
      </c>
      <c r="L285" s="95"/>
      <c r="M285" s="1"/>
    </row>
    <row r="286" spans="2:15" x14ac:dyDescent="0.15">
      <c r="B286" s="5" t="s">
        <v>24</v>
      </c>
      <c r="C286" s="29" t="s">
        <v>25</v>
      </c>
      <c r="D286" s="26">
        <f t="shared" si="17"/>
        <v>35</v>
      </c>
      <c r="E286" s="6">
        <f t="shared" si="17"/>
        <v>23</v>
      </c>
      <c r="F286" s="6">
        <f t="shared" si="17"/>
        <v>44</v>
      </c>
      <c r="G286" s="6">
        <f t="shared" si="17"/>
        <v>9</v>
      </c>
      <c r="H286" s="6">
        <f t="shared" si="17"/>
        <v>8</v>
      </c>
      <c r="I286" s="6">
        <f t="shared" si="17"/>
        <v>40</v>
      </c>
      <c r="J286" s="23">
        <f t="shared" si="17"/>
        <v>35</v>
      </c>
      <c r="K286" s="13">
        <f t="shared" si="17"/>
        <v>10</v>
      </c>
      <c r="L286" s="95"/>
      <c r="M286" s="1"/>
    </row>
    <row r="287" spans="2:15" x14ac:dyDescent="0.15">
      <c r="B287" s="5" t="s">
        <v>26</v>
      </c>
      <c r="C287" s="29" t="s">
        <v>27</v>
      </c>
      <c r="D287" s="26">
        <f t="shared" si="17"/>
        <v>38</v>
      </c>
      <c r="E287" s="6">
        <f t="shared" si="17"/>
        <v>30</v>
      </c>
      <c r="F287" s="6">
        <f t="shared" si="17"/>
        <v>28</v>
      </c>
      <c r="G287" s="6">
        <f t="shared" si="17"/>
        <v>10</v>
      </c>
      <c r="H287" s="6">
        <f t="shared" si="17"/>
        <v>19</v>
      </c>
      <c r="I287" s="6">
        <f t="shared" si="17"/>
        <v>15</v>
      </c>
      <c r="J287" s="23">
        <f t="shared" si="17"/>
        <v>17</v>
      </c>
      <c r="K287" s="13">
        <f t="shared" si="17"/>
        <v>59</v>
      </c>
      <c r="L287" s="95"/>
      <c r="M287" s="1"/>
    </row>
    <row r="288" spans="2:15" x14ac:dyDescent="0.15">
      <c r="B288" s="5" t="s">
        <v>28</v>
      </c>
      <c r="C288" s="29" t="s">
        <v>29</v>
      </c>
      <c r="D288" s="26">
        <f t="shared" si="17"/>
        <v>18</v>
      </c>
      <c r="E288" s="6">
        <f t="shared" si="17"/>
        <v>5</v>
      </c>
      <c r="F288" s="6">
        <f t="shared" si="17"/>
        <v>52</v>
      </c>
      <c r="G288" s="6">
        <f t="shared" si="17"/>
        <v>34</v>
      </c>
      <c r="H288" s="6">
        <f t="shared" si="17"/>
        <v>43</v>
      </c>
      <c r="I288" s="6">
        <f t="shared" si="17"/>
        <v>59</v>
      </c>
      <c r="J288" s="23">
        <f t="shared" si="17"/>
        <v>38</v>
      </c>
      <c r="K288" s="13">
        <f t="shared" si="17"/>
        <v>2</v>
      </c>
      <c r="L288" s="95"/>
      <c r="M288" s="1"/>
    </row>
    <row r="289" spans="2:13" x14ac:dyDescent="0.15">
      <c r="B289" s="5" t="s">
        <v>30</v>
      </c>
      <c r="C289" s="29" t="s">
        <v>31</v>
      </c>
      <c r="D289" s="26">
        <f t="shared" si="17"/>
        <v>50</v>
      </c>
      <c r="E289" s="6">
        <f t="shared" si="17"/>
        <v>44</v>
      </c>
      <c r="F289" s="6">
        <f t="shared" si="17"/>
        <v>34</v>
      </c>
      <c r="G289" s="6">
        <f t="shared" si="17"/>
        <v>46</v>
      </c>
      <c r="H289" s="6">
        <f t="shared" si="17"/>
        <v>52</v>
      </c>
      <c r="I289" s="6">
        <f t="shared" si="17"/>
        <v>3</v>
      </c>
      <c r="J289" s="23">
        <f t="shared" si="17"/>
        <v>43</v>
      </c>
      <c r="K289" s="13">
        <f t="shared" si="17"/>
        <v>15</v>
      </c>
      <c r="L289" s="95"/>
      <c r="M289" s="1"/>
    </row>
    <row r="290" spans="2:13" x14ac:dyDescent="0.15">
      <c r="B290" s="69" t="s">
        <v>32</v>
      </c>
      <c r="C290" s="70" t="s">
        <v>33</v>
      </c>
      <c r="D290" s="71">
        <f t="shared" si="17"/>
        <v>46</v>
      </c>
      <c r="E290" s="72">
        <f t="shared" si="17"/>
        <v>48</v>
      </c>
      <c r="F290" s="72">
        <f t="shared" si="17"/>
        <v>19</v>
      </c>
      <c r="G290" s="72">
        <f t="shared" si="17"/>
        <v>49</v>
      </c>
      <c r="H290" s="72">
        <f t="shared" si="17"/>
        <v>49</v>
      </c>
      <c r="I290" s="72">
        <f t="shared" si="17"/>
        <v>2</v>
      </c>
      <c r="J290" s="73">
        <f t="shared" si="17"/>
        <v>20</v>
      </c>
      <c r="K290" s="74">
        <f t="shared" si="17"/>
        <v>60</v>
      </c>
      <c r="L290" s="100"/>
      <c r="M290" s="1"/>
    </row>
    <row r="291" spans="2:13" x14ac:dyDescent="0.15">
      <c r="B291" s="5" t="s">
        <v>34</v>
      </c>
      <c r="C291" s="29" t="s">
        <v>35</v>
      </c>
      <c r="D291" s="26">
        <f t="shared" si="17"/>
        <v>48</v>
      </c>
      <c r="E291" s="6">
        <f t="shared" si="17"/>
        <v>38</v>
      </c>
      <c r="F291" s="6">
        <f t="shared" si="17"/>
        <v>21</v>
      </c>
      <c r="G291" s="6">
        <f t="shared" si="17"/>
        <v>38</v>
      </c>
      <c r="H291" s="6">
        <f t="shared" si="17"/>
        <v>30</v>
      </c>
      <c r="I291" s="6">
        <f t="shared" si="17"/>
        <v>23</v>
      </c>
      <c r="J291" s="23">
        <f t="shared" si="17"/>
        <v>52</v>
      </c>
      <c r="K291" s="13">
        <f t="shared" si="17"/>
        <v>8</v>
      </c>
      <c r="L291" s="95"/>
      <c r="M291" s="1"/>
    </row>
    <row r="292" spans="2:13" x14ac:dyDescent="0.15">
      <c r="B292" s="69" t="s">
        <v>36</v>
      </c>
      <c r="C292" s="70" t="s">
        <v>37</v>
      </c>
      <c r="D292" s="71">
        <f t="shared" si="17"/>
        <v>10</v>
      </c>
      <c r="E292" s="72">
        <f t="shared" si="17"/>
        <v>7</v>
      </c>
      <c r="F292" s="72">
        <f t="shared" si="17"/>
        <v>48</v>
      </c>
      <c r="G292" s="72">
        <f t="shared" si="17"/>
        <v>25</v>
      </c>
      <c r="H292" s="72">
        <f t="shared" si="17"/>
        <v>22</v>
      </c>
      <c r="I292" s="72">
        <f t="shared" si="17"/>
        <v>26</v>
      </c>
      <c r="J292" s="73">
        <f t="shared" si="17"/>
        <v>27</v>
      </c>
      <c r="K292" s="74">
        <f t="shared" si="17"/>
        <v>62</v>
      </c>
      <c r="L292" s="100"/>
      <c r="M292" s="1"/>
    </row>
    <row r="293" spans="2:13" x14ac:dyDescent="0.15">
      <c r="B293" s="5" t="s">
        <v>38</v>
      </c>
      <c r="C293" s="29" t="s">
        <v>39</v>
      </c>
      <c r="D293" s="26">
        <f t="shared" ref="D293:K308" si="18">RANK(D225,D$208:D$270)</f>
        <v>14</v>
      </c>
      <c r="E293" s="6">
        <f t="shared" si="18"/>
        <v>26</v>
      </c>
      <c r="F293" s="6">
        <f t="shared" si="18"/>
        <v>49</v>
      </c>
      <c r="G293" s="6">
        <f t="shared" si="18"/>
        <v>11</v>
      </c>
      <c r="H293" s="6">
        <f t="shared" si="18"/>
        <v>35</v>
      </c>
      <c r="I293" s="6">
        <f t="shared" si="18"/>
        <v>43</v>
      </c>
      <c r="J293" s="23">
        <f t="shared" si="18"/>
        <v>33</v>
      </c>
      <c r="K293" s="13">
        <f t="shared" si="18"/>
        <v>38</v>
      </c>
      <c r="L293" s="95"/>
      <c r="M293" s="1"/>
    </row>
    <row r="294" spans="2:13" x14ac:dyDescent="0.15">
      <c r="B294" s="5" t="s">
        <v>40</v>
      </c>
      <c r="C294" s="29" t="s">
        <v>41</v>
      </c>
      <c r="D294" s="26">
        <f t="shared" si="18"/>
        <v>15</v>
      </c>
      <c r="E294" s="6">
        <f t="shared" si="18"/>
        <v>19</v>
      </c>
      <c r="F294" s="6">
        <f t="shared" si="18"/>
        <v>53</v>
      </c>
      <c r="G294" s="6">
        <f t="shared" si="18"/>
        <v>16</v>
      </c>
      <c r="H294" s="6">
        <f t="shared" si="18"/>
        <v>28</v>
      </c>
      <c r="I294" s="6">
        <f t="shared" si="18"/>
        <v>39</v>
      </c>
      <c r="J294" s="23">
        <f t="shared" si="18"/>
        <v>47</v>
      </c>
      <c r="K294" s="13">
        <f t="shared" si="18"/>
        <v>32</v>
      </c>
      <c r="L294" s="95"/>
      <c r="M294" s="1"/>
    </row>
    <row r="295" spans="2:13" x14ac:dyDescent="0.15">
      <c r="B295" s="5" t="s">
        <v>42</v>
      </c>
      <c r="C295" s="29" t="s">
        <v>43</v>
      </c>
      <c r="D295" s="26">
        <f t="shared" si="18"/>
        <v>21</v>
      </c>
      <c r="E295" s="6">
        <f t="shared" si="18"/>
        <v>37</v>
      </c>
      <c r="F295" s="6">
        <f t="shared" si="18"/>
        <v>46</v>
      </c>
      <c r="G295" s="6">
        <f t="shared" si="18"/>
        <v>4</v>
      </c>
      <c r="H295" s="6">
        <f t="shared" si="18"/>
        <v>58</v>
      </c>
      <c r="I295" s="6">
        <f t="shared" si="18"/>
        <v>50</v>
      </c>
      <c r="J295" s="23">
        <f t="shared" si="18"/>
        <v>24</v>
      </c>
      <c r="K295" s="13">
        <f t="shared" si="18"/>
        <v>19</v>
      </c>
      <c r="L295" s="95"/>
      <c r="M295" s="1"/>
    </row>
    <row r="296" spans="2:13" x14ac:dyDescent="0.15">
      <c r="B296" s="5" t="s">
        <v>44</v>
      </c>
      <c r="C296" s="29" t="s">
        <v>45</v>
      </c>
      <c r="D296" s="26">
        <f t="shared" si="18"/>
        <v>5</v>
      </c>
      <c r="E296" s="6">
        <f t="shared" si="18"/>
        <v>46</v>
      </c>
      <c r="F296" s="6">
        <f t="shared" si="18"/>
        <v>63</v>
      </c>
      <c r="G296" s="6">
        <f t="shared" si="18"/>
        <v>19</v>
      </c>
      <c r="H296" s="6">
        <f t="shared" si="18"/>
        <v>56</v>
      </c>
      <c r="I296" s="6">
        <f t="shared" si="18"/>
        <v>60</v>
      </c>
      <c r="J296" s="23">
        <f t="shared" si="18"/>
        <v>63</v>
      </c>
      <c r="K296" s="13">
        <f t="shared" si="18"/>
        <v>3</v>
      </c>
      <c r="L296" s="95"/>
      <c r="M296" s="1"/>
    </row>
    <row r="297" spans="2:13" x14ac:dyDescent="0.15">
      <c r="B297" s="5" t="s">
        <v>46</v>
      </c>
      <c r="C297" s="29" t="s">
        <v>47</v>
      </c>
      <c r="D297" s="26">
        <f t="shared" si="18"/>
        <v>6</v>
      </c>
      <c r="E297" s="6">
        <f t="shared" si="18"/>
        <v>9</v>
      </c>
      <c r="F297" s="6">
        <f t="shared" si="18"/>
        <v>51</v>
      </c>
      <c r="G297" s="6">
        <f t="shared" si="18"/>
        <v>20</v>
      </c>
      <c r="H297" s="6">
        <f t="shared" si="18"/>
        <v>44</v>
      </c>
      <c r="I297" s="6">
        <f t="shared" si="18"/>
        <v>36</v>
      </c>
      <c r="J297" s="23">
        <f t="shared" si="18"/>
        <v>36</v>
      </c>
      <c r="K297" s="13">
        <f t="shared" si="18"/>
        <v>53</v>
      </c>
      <c r="L297" s="95"/>
      <c r="M297" s="1"/>
    </row>
    <row r="298" spans="2:13" x14ac:dyDescent="0.15">
      <c r="B298" s="5" t="s">
        <v>48</v>
      </c>
      <c r="C298" s="29" t="s">
        <v>49</v>
      </c>
      <c r="D298" s="26">
        <f t="shared" si="18"/>
        <v>4</v>
      </c>
      <c r="E298" s="6">
        <f t="shared" si="18"/>
        <v>15</v>
      </c>
      <c r="F298" s="6">
        <f t="shared" si="18"/>
        <v>59</v>
      </c>
      <c r="G298" s="6">
        <f t="shared" si="18"/>
        <v>24</v>
      </c>
      <c r="H298" s="6">
        <f t="shared" si="18"/>
        <v>11</v>
      </c>
      <c r="I298" s="6">
        <f t="shared" si="18"/>
        <v>63</v>
      </c>
      <c r="J298" s="23">
        <f t="shared" si="18"/>
        <v>59</v>
      </c>
      <c r="K298" s="13">
        <f t="shared" si="18"/>
        <v>29</v>
      </c>
      <c r="L298" s="95"/>
      <c r="M298" s="1"/>
    </row>
    <row r="299" spans="2:13" x14ac:dyDescent="0.15">
      <c r="B299" s="5" t="s">
        <v>50</v>
      </c>
      <c r="C299" s="29" t="s">
        <v>51</v>
      </c>
      <c r="D299" s="26">
        <f t="shared" si="18"/>
        <v>23</v>
      </c>
      <c r="E299" s="6">
        <f t="shared" si="18"/>
        <v>53</v>
      </c>
      <c r="F299" s="6">
        <f t="shared" si="18"/>
        <v>41</v>
      </c>
      <c r="G299" s="6">
        <f t="shared" si="18"/>
        <v>33</v>
      </c>
      <c r="H299" s="6">
        <f t="shared" si="18"/>
        <v>25</v>
      </c>
      <c r="I299" s="6">
        <f t="shared" si="18"/>
        <v>9</v>
      </c>
      <c r="J299" s="23">
        <f t="shared" si="18"/>
        <v>42</v>
      </c>
      <c r="K299" s="13">
        <f t="shared" si="18"/>
        <v>36</v>
      </c>
      <c r="L299" s="95"/>
      <c r="M299" s="1"/>
    </row>
    <row r="300" spans="2:13" x14ac:dyDescent="0.15">
      <c r="B300" s="5" t="s">
        <v>52</v>
      </c>
      <c r="C300" s="29" t="s">
        <v>53</v>
      </c>
      <c r="D300" s="26">
        <f t="shared" si="18"/>
        <v>1</v>
      </c>
      <c r="E300" s="6">
        <f t="shared" si="18"/>
        <v>22</v>
      </c>
      <c r="F300" s="6">
        <f t="shared" si="18"/>
        <v>61</v>
      </c>
      <c r="G300" s="6">
        <f t="shared" si="18"/>
        <v>42</v>
      </c>
      <c r="H300" s="6">
        <f t="shared" si="18"/>
        <v>45</v>
      </c>
      <c r="I300" s="6">
        <f t="shared" si="18"/>
        <v>61</v>
      </c>
      <c r="J300" s="23">
        <f t="shared" si="18"/>
        <v>61</v>
      </c>
      <c r="K300" s="13">
        <f t="shared" si="18"/>
        <v>27</v>
      </c>
      <c r="L300" s="95"/>
      <c r="M300" s="1"/>
    </row>
    <row r="301" spans="2:13" x14ac:dyDescent="0.15">
      <c r="B301" s="5" t="s">
        <v>54</v>
      </c>
      <c r="C301" s="29" t="s">
        <v>55</v>
      </c>
      <c r="D301" s="134">
        <f t="shared" si="18"/>
        <v>33</v>
      </c>
      <c r="E301" s="135">
        <f t="shared" si="18"/>
        <v>47</v>
      </c>
      <c r="F301" s="135">
        <f t="shared" si="18"/>
        <v>50</v>
      </c>
      <c r="G301" s="135">
        <f t="shared" si="18"/>
        <v>3</v>
      </c>
      <c r="H301" s="135">
        <f t="shared" si="18"/>
        <v>36</v>
      </c>
      <c r="I301" s="135">
        <f t="shared" si="18"/>
        <v>22</v>
      </c>
      <c r="J301" s="136">
        <f t="shared" si="18"/>
        <v>49</v>
      </c>
      <c r="K301" s="137">
        <f t="shared" si="18"/>
        <v>12</v>
      </c>
      <c r="L301" s="138"/>
      <c r="M301" s="1"/>
    </row>
    <row r="302" spans="2:13" x14ac:dyDescent="0.15">
      <c r="B302" s="5" t="s">
        <v>56</v>
      </c>
      <c r="C302" s="29" t="s">
        <v>57</v>
      </c>
      <c r="D302" s="26">
        <f t="shared" si="18"/>
        <v>19</v>
      </c>
      <c r="E302" s="6">
        <f t="shared" si="18"/>
        <v>10</v>
      </c>
      <c r="F302" s="6">
        <f t="shared" si="18"/>
        <v>38</v>
      </c>
      <c r="G302" s="6">
        <f t="shared" si="18"/>
        <v>17</v>
      </c>
      <c r="H302" s="6">
        <f t="shared" si="18"/>
        <v>31</v>
      </c>
      <c r="I302" s="6">
        <f t="shared" si="18"/>
        <v>13</v>
      </c>
      <c r="J302" s="23">
        <f t="shared" si="18"/>
        <v>10</v>
      </c>
      <c r="K302" s="13">
        <f t="shared" si="18"/>
        <v>63</v>
      </c>
      <c r="L302" s="95"/>
      <c r="M302" s="1"/>
    </row>
    <row r="303" spans="2:13" x14ac:dyDescent="0.15">
      <c r="B303" s="5" t="s">
        <v>58</v>
      </c>
      <c r="C303" s="29" t="s">
        <v>59</v>
      </c>
      <c r="D303" s="26">
        <f t="shared" si="18"/>
        <v>22</v>
      </c>
      <c r="E303" s="6">
        <f t="shared" si="18"/>
        <v>24</v>
      </c>
      <c r="F303" s="6">
        <f t="shared" si="18"/>
        <v>26</v>
      </c>
      <c r="G303" s="6">
        <f t="shared" si="18"/>
        <v>37</v>
      </c>
      <c r="H303" s="6">
        <f t="shared" si="18"/>
        <v>18</v>
      </c>
      <c r="I303" s="6">
        <f t="shared" si="18"/>
        <v>18</v>
      </c>
      <c r="J303" s="23">
        <f t="shared" si="18"/>
        <v>12</v>
      </c>
      <c r="K303" s="13">
        <f t="shared" si="18"/>
        <v>61</v>
      </c>
      <c r="L303" s="95"/>
      <c r="M303" s="1"/>
    </row>
    <row r="304" spans="2:13" x14ac:dyDescent="0.15">
      <c r="B304" s="61" t="s">
        <v>60</v>
      </c>
      <c r="C304" s="62" t="s">
        <v>61</v>
      </c>
      <c r="D304" s="63">
        <f t="shared" si="18"/>
        <v>41</v>
      </c>
      <c r="E304" s="64">
        <f t="shared" si="18"/>
        <v>49</v>
      </c>
      <c r="F304" s="64">
        <f t="shared" si="18"/>
        <v>37</v>
      </c>
      <c r="G304" s="64">
        <f t="shared" si="18"/>
        <v>13</v>
      </c>
      <c r="H304" s="64">
        <f t="shared" si="18"/>
        <v>51</v>
      </c>
      <c r="I304" s="64">
        <f t="shared" si="18"/>
        <v>7</v>
      </c>
      <c r="J304" s="65">
        <f t="shared" si="18"/>
        <v>30</v>
      </c>
      <c r="K304" s="66">
        <f t="shared" si="18"/>
        <v>40</v>
      </c>
      <c r="L304" s="105"/>
      <c r="M304" s="1"/>
    </row>
    <row r="305" spans="2:13" x14ac:dyDescent="0.15">
      <c r="B305" s="5" t="s">
        <v>62</v>
      </c>
      <c r="C305" s="29" t="s">
        <v>63</v>
      </c>
      <c r="D305" s="26">
        <f t="shared" si="18"/>
        <v>11</v>
      </c>
      <c r="E305" s="6">
        <f t="shared" si="18"/>
        <v>21</v>
      </c>
      <c r="F305" s="6">
        <f t="shared" si="18"/>
        <v>60</v>
      </c>
      <c r="G305" s="6">
        <f t="shared" si="18"/>
        <v>7</v>
      </c>
      <c r="H305" s="6">
        <f t="shared" si="18"/>
        <v>57</v>
      </c>
      <c r="I305" s="6">
        <f t="shared" si="18"/>
        <v>46</v>
      </c>
      <c r="J305" s="23">
        <f t="shared" si="18"/>
        <v>60</v>
      </c>
      <c r="K305" s="13">
        <f t="shared" si="18"/>
        <v>14</v>
      </c>
      <c r="L305" s="95"/>
      <c r="M305" s="1"/>
    </row>
    <row r="306" spans="2:13" x14ac:dyDescent="0.15">
      <c r="B306" s="5" t="s">
        <v>64</v>
      </c>
      <c r="C306" s="29" t="s">
        <v>65</v>
      </c>
      <c r="D306" s="26">
        <f t="shared" si="18"/>
        <v>30</v>
      </c>
      <c r="E306" s="6">
        <f t="shared" si="18"/>
        <v>52</v>
      </c>
      <c r="F306" s="6">
        <f t="shared" si="18"/>
        <v>31</v>
      </c>
      <c r="G306" s="6">
        <f t="shared" si="18"/>
        <v>2</v>
      </c>
      <c r="H306" s="6">
        <f t="shared" si="18"/>
        <v>6</v>
      </c>
      <c r="I306" s="6">
        <f t="shared" si="18"/>
        <v>52</v>
      </c>
      <c r="J306" s="23">
        <f t="shared" si="18"/>
        <v>53</v>
      </c>
      <c r="K306" s="13">
        <f t="shared" si="18"/>
        <v>55</v>
      </c>
      <c r="L306" s="95"/>
      <c r="M306" s="1"/>
    </row>
    <row r="307" spans="2:13" x14ac:dyDescent="0.15">
      <c r="B307" s="5" t="s">
        <v>66</v>
      </c>
      <c r="C307" s="29" t="s">
        <v>67</v>
      </c>
      <c r="D307" s="26">
        <f t="shared" si="18"/>
        <v>28</v>
      </c>
      <c r="E307" s="6">
        <f t="shared" si="18"/>
        <v>43</v>
      </c>
      <c r="F307" s="6">
        <f t="shared" si="18"/>
        <v>54</v>
      </c>
      <c r="G307" s="6">
        <f t="shared" si="18"/>
        <v>5</v>
      </c>
      <c r="H307" s="6">
        <f t="shared" si="18"/>
        <v>55</v>
      </c>
      <c r="I307" s="6">
        <f t="shared" si="18"/>
        <v>20</v>
      </c>
      <c r="J307" s="23">
        <f t="shared" si="18"/>
        <v>46</v>
      </c>
      <c r="K307" s="13">
        <f t="shared" si="18"/>
        <v>11</v>
      </c>
      <c r="L307" s="95"/>
      <c r="M307" s="1"/>
    </row>
    <row r="308" spans="2:13" x14ac:dyDescent="0.15">
      <c r="B308" s="77" t="s">
        <v>68</v>
      </c>
      <c r="C308" s="78" t="s">
        <v>69</v>
      </c>
      <c r="D308" s="79">
        <f t="shared" si="18"/>
        <v>31</v>
      </c>
      <c r="E308" s="80">
        <f t="shared" si="18"/>
        <v>33</v>
      </c>
      <c r="F308" s="80">
        <f t="shared" si="18"/>
        <v>27</v>
      </c>
      <c r="G308" s="80">
        <f t="shared" si="18"/>
        <v>32</v>
      </c>
      <c r="H308" s="80">
        <f t="shared" si="18"/>
        <v>39</v>
      </c>
      <c r="I308" s="80">
        <f t="shared" si="18"/>
        <v>24</v>
      </c>
      <c r="J308" s="81">
        <f t="shared" si="18"/>
        <v>3</v>
      </c>
      <c r="K308" s="82">
        <f t="shared" si="18"/>
        <v>50</v>
      </c>
      <c r="L308" s="110"/>
      <c r="M308" s="1"/>
    </row>
    <row r="309" spans="2:13" x14ac:dyDescent="0.15">
      <c r="B309" s="5" t="s">
        <v>70</v>
      </c>
      <c r="C309" s="29" t="s">
        <v>71</v>
      </c>
      <c r="D309" s="26">
        <f t="shared" ref="D309:K324" si="19">RANK(D241,D$208:D$270)</f>
        <v>34</v>
      </c>
      <c r="E309" s="6">
        <f t="shared" si="19"/>
        <v>35</v>
      </c>
      <c r="F309" s="6">
        <f t="shared" si="19"/>
        <v>40</v>
      </c>
      <c r="G309" s="6">
        <f t="shared" si="19"/>
        <v>15</v>
      </c>
      <c r="H309" s="6">
        <f t="shared" si="19"/>
        <v>41</v>
      </c>
      <c r="I309" s="6">
        <f t="shared" si="19"/>
        <v>17</v>
      </c>
      <c r="J309" s="23">
        <f t="shared" si="19"/>
        <v>28</v>
      </c>
      <c r="K309" s="13">
        <f t="shared" si="19"/>
        <v>24</v>
      </c>
      <c r="L309" s="95"/>
      <c r="M309" s="1"/>
    </row>
    <row r="310" spans="2:13" x14ac:dyDescent="0.15">
      <c r="B310" s="5" t="s">
        <v>72</v>
      </c>
      <c r="C310" s="29" t="s">
        <v>73</v>
      </c>
      <c r="D310" s="26">
        <f t="shared" si="19"/>
        <v>39</v>
      </c>
      <c r="E310" s="6">
        <f t="shared" si="19"/>
        <v>32</v>
      </c>
      <c r="F310" s="6">
        <f t="shared" si="19"/>
        <v>25</v>
      </c>
      <c r="G310" s="6">
        <f t="shared" si="19"/>
        <v>21</v>
      </c>
      <c r="H310" s="6">
        <f t="shared" si="19"/>
        <v>33</v>
      </c>
      <c r="I310" s="6">
        <f t="shared" si="19"/>
        <v>34</v>
      </c>
      <c r="J310" s="23">
        <f t="shared" si="19"/>
        <v>16</v>
      </c>
      <c r="K310" s="13">
        <f t="shared" si="19"/>
        <v>22</v>
      </c>
      <c r="L310" s="95"/>
      <c r="M310" s="1"/>
    </row>
    <row r="311" spans="2:13" x14ac:dyDescent="0.15">
      <c r="B311" s="77" t="s">
        <v>74</v>
      </c>
      <c r="C311" s="78" t="s">
        <v>75</v>
      </c>
      <c r="D311" s="79">
        <f t="shared" si="19"/>
        <v>24</v>
      </c>
      <c r="E311" s="80">
        <f t="shared" si="19"/>
        <v>25</v>
      </c>
      <c r="F311" s="80">
        <f t="shared" si="19"/>
        <v>45</v>
      </c>
      <c r="G311" s="80">
        <f t="shared" si="19"/>
        <v>18</v>
      </c>
      <c r="H311" s="80">
        <f t="shared" si="19"/>
        <v>46</v>
      </c>
      <c r="I311" s="80">
        <f t="shared" si="19"/>
        <v>8</v>
      </c>
      <c r="J311" s="81">
        <f t="shared" si="19"/>
        <v>31</v>
      </c>
      <c r="K311" s="82">
        <f t="shared" si="19"/>
        <v>54</v>
      </c>
      <c r="L311" s="110"/>
      <c r="M311" s="1"/>
    </row>
    <row r="312" spans="2:13" x14ac:dyDescent="0.15">
      <c r="B312" s="77" t="s">
        <v>76</v>
      </c>
      <c r="C312" s="78" t="s">
        <v>77</v>
      </c>
      <c r="D312" s="79">
        <f t="shared" si="19"/>
        <v>27</v>
      </c>
      <c r="E312" s="80">
        <f t="shared" si="19"/>
        <v>34</v>
      </c>
      <c r="F312" s="80">
        <f t="shared" si="19"/>
        <v>43</v>
      </c>
      <c r="G312" s="80">
        <f t="shared" si="19"/>
        <v>28</v>
      </c>
      <c r="H312" s="80">
        <f t="shared" si="19"/>
        <v>37</v>
      </c>
      <c r="I312" s="80">
        <f t="shared" si="19"/>
        <v>14</v>
      </c>
      <c r="J312" s="81">
        <f t="shared" si="19"/>
        <v>25</v>
      </c>
      <c r="K312" s="82">
        <f t="shared" si="19"/>
        <v>31</v>
      </c>
      <c r="L312" s="110"/>
      <c r="M312" s="1"/>
    </row>
    <row r="313" spans="2:13" x14ac:dyDescent="0.15">
      <c r="B313" s="5" t="s">
        <v>78</v>
      </c>
      <c r="C313" s="29" t="s">
        <v>79</v>
      </c>
      <c r="D313" s="26">
        <f t="shared" si="19"/>
        <v>17</v>
      </c>
      <c r="E313" s="6">
        <f t="shared" si="19"/>
        <v>11</v>
      </c>
      <c r="F313" s="6">
        <f t="shared" si="19"/>
        <v>42</v>
      </c>
      <c r="G313" s="6">
        <f t="shared" si="19"/>
        <v>30</v>
      </c>
      <c r="H313" s="6">
        <f t="shared" si="19"/>
        <v>21</v>
      </c>
      <c r="I313" s="6">
        <f t="shared" si="19"/>
        <v>41</v>
      </c>
      <c r="J313" s="23">
        <f t="shared" si="19"/>
        <v>29</v>
      </c>
      <c r="K313" s="13">
        <f t="shared" si="19"/>
        <v>37</v>
      </c>
      <c r="L313" s="95"/>
      <c r="M313" s="1"/>
    </row>
    <row r="314" spans="2:13" x14ac:dyDescent="0.15">
      <c r="B314" s="5">
        <v>39</v>
      </c>
      <c r="C314" s="29" t="s">
        <v>80</v>
      </c>
      <c r="D314" s="26">
        <f t="shared" si="19"/>
        <v>32</v>
      </c>
      <c r="E314" s="6">
        <f t="shared" si="19"/>
        <v>50</v>
      </c>
      <c r="F314" s="6">
        <f t="shared" si="19"/>
        <v>32</v>
      </c>
      <c r="G314" s="6">
        <f t="shared" si="19"/>
        <v>23</v>
      </c>
      <c r="H314" s="6">
        <f t="shared" si="19"/>
        <v>47</v>
      </c>
      <c r="I314" s="6">
        <f t="shared" si="19"/>
        <v>12</v>
      </c>
      <c r="J314" s="23">
        <f t="shared" si="19"/>
        <v>23</v>
      </c>
      <c r="K314" s="13">
        <f t="shared" si="19"/>
        <v>46</v>
      </c>
      <c r="L314" s="95"/>
      <c r="M314" s="1"/>
    </row>
    <row r="315" spans="2:13" x14ac:dyDescent="0.15">
      <c r="B315" s="7">
        <v>40</v>
      </c>
      <c r="C315" s="55" t="s">
        <v>81</v>
      </c>
      <c r="D315" s="56">
        <f t="shared" si="19"/>
        <v>7</v>
      </c>
      <c r="E315" s="8">
        <f t="shared" si="19"/>
        <v>13</v>
      </c>
      <c r="F315" s="8">
        <f t="shared" si="19"/>
        <v>33</v>
      </c>
      <c r="G315" s="8">
        <f t="shared" si="19"/>
        <v>45</v>
      </c>
      <c r="H315" s="8">
        <f t="shared" si="19"/>
        <v>34</v>
      </c>
      <c r="I315" s="8">
        <f t="shared" si="19"/>
        <v>45</v>
      </c>
      <c r="J315" s="57">
        <f t="shared" si="19"/>
        <v>2</v>
      </c>
      <c r="K315" s="58">
        <f t="shared" si="19"/>
        <v>58</v>
      </c>
      <c r="L315" s="115"/>
      <c r="M315" s="1"/>
    </row>
    <row r="316" spans="2:13" x14ac:dyDescent="0.15">
      <c r="B316" s="32">
        <v>41</v>
      </c>
      <c r="C316" s="33" t="s">
        <v>82</v>
      </c>
      <c r="D316" s="34">
        <f t="shared" si="19"/>
        <v>9</v>
      </c>
      <c r="E316" s="35">
        <f t="shared" si="19"/>
        <v>2</v>
      </c>
      <c r="F316" s="35">
        <f t="shared" si="19"/>
        <v>39</v>
      </c>
      <c r="G316" s="35">
        <f t="shared" si="19"/>
        <v>50</v>
      </c>
      <c r="H316" s="35">
        <f t="shared" si="19"/>
        <v>3</v>
      </c>
      <c r="I316" s="35">
        <f t="shared" si="19"/>
        <v>48</v>
      </c>
      <c r="J316" s="36">
        <f t="shared" si="19"/>
        <v>7</v>
      </c>
      <c r="K316" s="37">
        <f t="shared" si="19"/>
        <v>48</v>
      </c>
      <c r="L316" s="120"/>
      <c r="M316" s="1"/>
    </row>
    <row r="317" spans="2:13" x14ac:dyDescent="0.15">
      <c r="B317" s="5">
        <v>42</v>
      </c>
      <c r="C317" s="29" t="s">
        <v>83</v>
      </c>
      <c r="D317" s="26">
        <f t="shared" si="19"/>
        <v>2</v>
      </c>
      <c r="E317" s="6">
        <f t="shared" si="19"/>
        <v>1</v>
      </c>
      <c r="F317" s="6">
        <f t="shared" si="19"/>
        <v>62</v>
      </c>
      <c r="G317" s="6">
        <f t="shared" si="19"/>
        <v>60</v>
      </c>
      <c r="H317" s="6">
        <f t="shared" si="19"/>
        <v>53</v>
      </c>
      <c r="I317" s="6">
        <f t="shared" si="19"/>
        <v>33</v>
      </c>
      <c r="J317" s="23">
        <f t="shared" si="19"/>
        <v>62</v>
      </c>
      <c r="K317" s="13">
        <f t="shared" si="19"/>
        <v>30</v>
      </c>
      <c r="L317" s="95"/>
      <c r="M317" s="1"/>
    </row>
    <row r="318" spans="2:13" x14ac:dyDescent="0.15">
      <c r="B318" s="5">
        <v>43</v>
      </c>
      <c r="C318" s="29" t="s">
        <v>84</v>
      </c>
      <c r="D318" s="26">
        <f t="shared" si="19"/>
        <v>54</v>
      </c>
      <c r="E318" s="6">
        <f t="shared" si="19"/>
        <v>18</v>
      </c>
      <c r="F318" s="6">
        <f t="shared" si="19"/>
        <v>13</v>
      </c>
      <c r="G318" s="6">
        <f t="shared" si="19"/>
        <v>22</v>
      </c>
      <c r="H318" s="6">
        <f t="shared" si="19"/>
        <v>13</v>
      </c>
      <c r="I318" s="6">
        <f t="shared" si="19"/>
        <v>11</v>
      </c>
      <c r="J318" s="23">
        <f t="shared" si="19"/>
        <v>21</v>
      </c>
      <c r="K318" s="13">
        <f t="shared" si="19"/>
        <v>49</v>
      </c>
      <c r="L318" s="95"/>
      <c r="M318" s="1"/>
    </row>
    <row r="319" spans="2:13" x14ac:dyDescent="0.15">
      <c r="B319" s="5">
        <v>44</v>
      </c>
      <c r="C319" s="29" t="s">
        <v>85</v>
      </c>
      <c r="D319" s="26">
        <f t="shared" si="19"/>
        <v>55</v>
      </c>
      <c r="E319" s="6">
        <f t="shared" si="19"/>
        <v>51</v>
      </c>
      <c r="F319" s="6">
        <f t="shared" si="19"/>
        <v>7</v>
      </c>
      <c r="G319" s="6">
        <f t="shared" si="19"/>
        <v>57</v>
      </c>
      <c r="H319" s="6">
        <f t="shared" si="19"/>
        <v>5</v>
      </c>
      <c r="I319" s="6">
        <f t="shared" si="19"/>
        <v>38</v>
      </c>
      <c r="J319" s="23">
        <f t="shared" si="19"/>
        <v>13</v>
      </c>
      <c r="K319" s="13">
        <f t="shared" si="19"/>
        <v>33</v>
      </c>
      <c r="L319" s="95"/>
      <c r="M319" s="1"/>
    </row>
    <row r="320" spans="2:13" x14ac:dyDescent="0.15">
      <c r="B320" s="5">
        <v>45</v>
      </c>
      <c r="C320" s="29" t="s">
        <v>86</v>
      </c>
      <c r="D320" s="26">
        <f t="shared" si="19"/>
        <v>12</v>
      </c>
      <c r="E320" s="6">
        <f t="shared" si="19"/>
        <v>16</v>
      </c>
      <c r="F320" s="6">
        <f t="shared" si="19"/>
        <v>47</v>
      </c>
      <c r="G320" s="6">
        <f t="shared" si="19"/>
        <v>41</v>
      </c>
      <c r="H320" s="6">
        <f t="shared" si="19"/>
        <v>29</v>
      </c>
      <c r="I320" s="6">
        <f t="shared" si="19"/>
        <v>53</v>
      </c>
      <c r="J320" s="23">
        <f t="shared" si="19"/>
        <v>14</v>
      </c>
      <c r="K320" s="13">
        <f t="shared" si="19"/>
        <v>18</v>
      </c>
      <c r="L320" s="95"/>
      <c r="M320" s="1"/>
    </row>
    <row r="321" spans="2:13" x14ac:dyDescent="0.15">
      <c r="B321" s="5">
        <v>46</v>
      </c>
      <c r="C321" s="29" t="s">
        <v>87</v>
      </c>
      <c r="D321" s="26">
        <f t="shared" si="19"/>
        <v>25</v>
      </c>
      <c r="E321" s="6">
        <f t="shared" si="19"/>
        <v>12</v>
      </c>
      <c r="F321" s="6">
        <f t="shared" si="19"/>
        <v>30</v>
      </c>
      <c r="G321" s="6">
        <f t="shared" si="19"/>
        <v>54</v>
      </c>
      <c r="H321" s="6">
        <f t="shared" si="19"/>
        <v>27</v>
      </c>
      <c r="I321" s="6">
        <f t="shared" si="19"/>
        <v>31</v>
      </c>
      <c r="J321" s="23">
        <f t="shared" si="19"/>
        <v>5</v>
      </c>
      <c r="K321" s="13">
        <f t="shared" si="19"/>
        <v>20</v>
      </c>
      <c r="L321" s="95"/>
      <c r="M321" s="1"/>
    </row>
    <row r="322" spans="2:13" x14ac:dyDescent="0.15">
      <c r="B322" s="5">
        <v>47</v>
      </c>
      <c r="C322" s="29" t="s">
        <v>88</v>
      </c>
      <c r="D322" s="26">
        <f t="shared" si="19"/>
        <v>40</v>
      </c>
      <c r="E322" s="6">
        <f t="shared" si="19"/>
        <v>27</v>
      </c>
      <c r="F322" s="6">
        <f t="shared" si="19"/>
        <v>14</v>
      </c>
      <c r="G322" s="6">
        <f t="shared" si="19"/>
        <v>35</v>
      </c>
      <c r="H322" s="6">
        <f t="shared" si="19"/>
        <v>16</v>
      </c>
      <c r="I322" s="6">
        <f t="shared" si="19"/>
        <v>25</v>
      </c>
      <c r="J322" s="23">
        <f t="shared" si="19"/>
        <v>8</v>
      </c>
      <c r="K322" s="13">
        <f t="shared" si="19"/>
        <v>43</v>
      </c>
      <c r="L322" s="95"/>
      <c r="M322" s="1"/>
    </row>
    <row r="323" spans="2:13" x14ac:dyDescent="0.15">
      <c r="B323" s="5">
        <v>48</v>
      </c>
      <c r="C323" s="29" t="s">
        <v>89</v>
      </c>
      <c r="D323" s="26">
        <f t="shared" si="19"/>
        <v>16</v>
      </c>
      <c r="E323" s="6">
        <f t="shared" si="19"/>
        <v>4</v>
      </c>
      <c r="F323" s="6">
        <f t="shared" si="19"/>
        <v>17</v>
      </c>
      <c r="G323" s="6">
        <f t="shared" si="19"/>
        <v>58</v>
      </c>
      <c r="H323" s="6">
        <f t="shared" si="19"/>
        <v>54</v>
      </c>
      <c r="I323" s="6">
        <f t="shared" si="19"/>
        <v>55</v>
      </c>
      <c r="J323" s="23">
        <f t="shared" si="19"/>
        <v>6</v>
      </c>
      <c r="K323" s="13">
        <f t="shared" si="19"/>
        <v>35</v>
      </c>
      <c r="L323" s="95"/>
      <c r="M323" s="1"/>
    </row>
    <row r="324" spans="2:13" x14ac:dyDescent="0.15">
      <c r="B324" s="5">
        <v>49</v>
      </c>
      <c r="C324" s="29" t="s">
        <v>90</v>
      </c>
      <c r="D324" s="26">
        <f t="shared" si="19"/>
        <v>47</v>
      </c>
      <c r="E324" s="6">
        <f t="shared" si="19"/>
        <v>28</v>
      </c>
      <c r="F324" s="6">
        <f t="shared" si="19"/>
        <v>10</v>
      </c>
      <c r="G324" s="6">
        <f t="shared" si="19"/>
        <v>53</v>
      </c>
      <c r="H324" s="6">
        <f t="shared" si="19"/>
        <v>42</v>
      </c>
      <c r="I324" s="6">
        <f t="shared" si="19"/>
        <v>56</v>
      </c>
      <c r="J324" s="23">
        <f t="shared" si="19"/>
        <v>11</v>
      </c>
      <c r="K324" s="13">
        <f t="shared" si="19"/>
        <v>6</v>
      </c>
      <c r="L324" s="95"/>
      <c r="M324" s="1"/>
    </row>
    <row r="325" spans="2:13" x14ac:dyDescent="0.15">
      <c r="B325" s="5">
        <v>50</v>
      </c>
      <c r="C325" s="29" t="s">
        <v>91</v>
      </c>
      <c r="D325" s="26">
        <f t="shared" ref="D325:K338" si="20">RANK(D257,D$208:D$270)</f>
        <v>60</v>
      </c>
      <c r="E325" s="6">
        <f t="shared" si="20"/>
        <v>62</v>
      </c>
      <c r="F325" s="6">
        <f t="shared" si="20"/>
        <v>15</v>
      </c>
      <c r="G325" s="6">
        <f t="shared" si="20"/>
        <v>1</v>
      </c>
      <c r="H325" s="6">
        <f t="shared" si="20"/>
        <v>62</v>
      </c>
      <c r="I325" s="6">
        <f t="shared" si="20"/>
        <v>1</v>
      </c>
      <c r="J325" s="23">
        <f t="shared" si="20"/>
        <v>44</v>
      </c>
      <c r="K325" s="13">
        <f t="shared" si="20"/>
        <v>57</v>
      </c>
      <c r="L325" s="95"/>
      <c r="M325" s="1"/>
    </row>
    <row r="326" spans="2:13" x14ac:dyDescent="0.15">
      <c r="B326" s="5">
        <v>51</v>
      </c>
      <c r="C326" s="29" t="s">
        <v>92</v>
      </c>
      <c r="D326" s="26">
        <f t="shared" si="20"/>
        <v>61</v>
      </c>
      <c r="E326" s="6">
        <f t="shared" si="20"/>
        <v>60</v>
      </c>
      <c r="F326" s="6">
        <f t="shared" si="20"/>
        <v>5</v>
      </c>
      <c r="G326" s="6">
        <f t="shared" si="20"/>
        <v>63</v>
      </c>
      <c r="H326" s="6">
        <f t="shared" si="20"/>
        <v>7</v>
      </c>
      <c r="I326" s="6">
        <f t="shared" si="20"/>
        <v>6</v>
      </c>
      <c r="J326" s="23">
        <f t="shared" si="20"/>
        <v>45</v>
      </c>
      <c r="K326" s="13">
        <f t="shared" si="20"/>
        <v>51</v>
      </c>
      <c r="L326" s="95"/>
      <c r="M326" s="1"/>
    </row>
    <row r="327" spans="2:13" x14ac:dyDescent="0.15">
      <c r="B327" s="5">
        <v>52</v>
      </c>
      <c r="C327" s="29" t="s">
        <v>93</v>
      </c>
      <c r="D327" s="26">
        <f t="shared" si="20"/>
        <v>53</v>
      </c>
      <c r="E327" s="6">
        <f t="shared" si="20"/>
        <v>55</v>
      </c>
      <c r="F327" s="6">
        <f t="shared" si="20"/>
        <v>8</v>
      </c>
      <c r="G327" s="6">
        <f t="shared" si="20"/>
        <v>48</v>
      </c>
      <c r="H327" s="6">
        <f t="shared" si="20"/>
        <v>2</v>
      </c>
      <c r="I327" s="6">
        <f t="shared" si="20"/>
        <v>57</v>
      </c>
      <c r="J327" s="23">
        <f t="shared" si="20"/>
        <v>22</v>
      </c>
      <c r="K327" s="13">
        <f t="shared" si="20"/>
        <v>39</v>
      </c>
      <c r="L327" s="95"/>
      <c r="M327" s="1"/>
    </row>
    <row r="328" spans="2:13" x14ac:dyDescent="0.15">
      <c r="B328" s="5">
        <v>53</v>
      </c>
      <c r="C328" s="29" t="s">
        <v>94</v>
      </c>
      <c r="D328" s="26">
        <f t="shared" si="20"/>
        <v>59</v>
      </c>
      <c r="E328" s="6">
        <f t="shared" si="20"/>
        <v>45</v>
      </c>
      <c r="F328" s="6">
        <f t="shared" si="20"/>
        <v>3</v>
      </c>
      <c r="G328" s="6">
        <f t="shared" si="20"/>
        <v>61</v>
      </c>
      <c r="H328" s="6">
        <f t="shared" si="20"/>
        <v>15</v>
      </c>
      <c r="I328" s="6">
        <f t="shared" si="20"/>
        <v>37</v>
      </c>
      <c r="J328" s="23">
        <f t="shared" si="20"/>
        <v>37</v>
      </c>
      <c r="K328" s="13">
        <f t="shared" si="20"/>
        <v>52</v>
      </c>
      <c r="L328" s="95"/>
      <c r="M328" s="1"/>
    </row>
    <row r="329" spans="2:13" x14ac:dyDescent="0.15">
      <c r="B329" s="5">
        <v>54</v>
      </c>
      <c r="C329" s="29" t="s">
        <v>95</v>
      </c>
      <c r="D329" s="26">
        <f t="shared" si="20"/>
        <v>58</v>
      </c>
      <c r="E329" s="6">
        <f t="shared" si="20"/>
        <v>58</v>
      </c>
      <c r="F329" s="6">
        <f t="shared" si="20"/>
        <v>4</v>
      </c>
      <c r="G329" s="6">
        <f t="shared" si="20"/>
        <v>59</v>
      </c>
      <c r="H329" s="6">
        <f t="shared" si="20"/>
        <v>38</v>
      </c>
      <c r="I329" s="6">
        <f t="shared" si="20"/>
        <v>54</v>
      </c>
      <c r="J329" s="23">
        <f t="shared" si="20"/>
        <v>41</v>
      </c>
      <c r="K329" s="13">
        <f t="shared" si="20"/>
        <v>13</v>
      </c>
      <c r="L329" s="95"/>
      <c r="M329" s="1"/>
    </row>
    <row r="330" spans="2:13" x14ac:dyDescent="0.15">
      <c r="B330" s="5">
        <v>55</v>
      </c>
      <c r="C330" s="29" t="s">
        <v>96</v>
      </c>
      <c r="D330" s="26">
        <f t="shared" si="20"/>
        <v>62</v>
      </c>
      <c r="E330" s="6">
        <f t="shared" si="20"/>
        <v>61</v>
      </c>
      <c r="F330" s="6">
        <f t="shared" si="20"/>
        <v>2</v>
      </c>
      <c r="G330" s="6">
        <f t="shared" si="20"/>
        <v>62</v>
      </c>
      <c r="H330" s="6">
        <f t="shared" si="20"/>
        <v>26</v>
      </c>
      <c r="I330" s="6">
        <f t="shared" si="20"/>
        <v>47</v>
      </c>
      <c r="J330" s="23">
        <f t="shared" si="20"/>
        <v>51</v>
      </c>
      <c r="K330" s="13">
        <f t="shared" si="20"/>
        <v>23</v>
      </c>
      <c r="L330" s="95"/>
      <c r="M330" s="1"/>
    </row>
    <row r="331" spans="2:13" x14ac:dyDescent="0.15">
      <c r="B331" s="5">
        <v>56</v>
      </c>
      <c r="C331" s="29" t="s">
        <v>97</v>
      </c>
      <c r="D331" s="26">
        <f t="shared" si="20"/>
        <v>63</v>
      </c>
      <c r="E331" s="6">
        <f t="shared" si="20"/>
        <v>63</v>
      </c>
      <c r="F331" s="6">
        <f t="shared" si="20"/>
        <v>1</v>
      </c>
      <c r="G331" s="6">
        <f t="shared" si="20"/>
        <v>43</v>
      </c>
      <c r="H331" s="6">
        <f t="shared" si="20"/>
        <v>61</v>
      </c>
      <c r="I331" s="6">
        <f t="shared" si="20"/>
        <v>30</v>
      </c>
      <c r="J331" s="23">
        <f t="shared" si="20"/>
        <v>58</v>
      </c>
      <c r="K331" s="13">
        <f t="shared" si="20"/>
        <v>4</v>
      </c>
      <c r="L331" s="95"/>
      <c r="M331" s="1"/>
    </row>
    <row r="332" spans="2:13" x14ac:dyDescent="0.15">
      <c r="B332" s="5">
        <v>57</v>
      </c>
      <c r="C332" s="29" t="s">
        <v>98</v>
      </c>
      <c r="D332" s="26">
        <f t="shared" si="20"/>
        <v>52</v>
      </c>
      <c r="E332" s="6">
        <f t="shared" si="20"/>
        <v>59</v>
      </c>
      <c r="F332" s="6">
        <f t="shared" si="20"/>
        <v>22</v>
      </c>
      <c r="G332" s="6">
        <f t="shared" si="20"/>
        <v>55</v>
      </c>
      <c r="H332" s="6">
        <f t="shared" si="20"/>
        <v>14</v>
      </c>
      <c r="I332" s="6">
        <f t="shared" si="20"/>
        <v>21</v>
      </c>
      <c r="J332" s="23">
        <f t="shared" si="20"/>
        <v>1</v>
      </c>
      <c r="K332" s="13">
        <f t="shared" si="20"/>
        <v>1</v>
      </c>
      <c r="L332" s="95"/>
      <c r="M332" s="1"/>
    </row>
    <row r="333" spans="2:13" x14ac:dyDescent="0.15">
      <c r="B333" s="5">
        <v>58</v>
      </c>
      <c r="C333" s="29" t="s">
        <v>99</v>
      </c>
      <c r="D333" s="26">
        <f t="shared" si="20"/>
        <v>57</v>
      </c>
      <c r="E333" s="6">
        <f t="shared" si="20"/>
        <v>54</v>
      </c>
      <c r="F333" s="6">
        <f t="shared" si="20"/>
        <v>6</v>
      </c>
      <c r="G333" s="6">
        <f t="shared" si="20"/>
        <v>51</v>
      </c>
      <c r="H333" s="6">
        <f t="shared" si="20"/>
        <v>60</v>
      </c>
      <c r="I333" s="6">
        <f t="shared" si="20"/>
        <v>44</v>
      </c>
      <c r="J333" s="23">
        <f t="shared" si="20"/>
        <v>56</v>
      </c>
      <c r="K333" s="13">
        <f t="shared" si="20"/>
        <v>5</v>
      </c>
      <c r="L333" s="95"/>
      <c r="M333" s="1"/>
    </row>
    <row r="334" spans="2:13" x14ac:dyDescent="0.15">
      <c r="B334" s="5">
        <v>59</v>
      </c>
      <c r="C334" s="29" t="s">
        <v>100</v>
      </c>
      <c r="D334" s="26">
        <f t="shared" si="20"/>
        <v>51</v>
      </c>
      <c r="E334" s="6">
        <f t="shared" si="20"/>
        <v>31</v>
      </c>
      <c r="F334" s="6">
        <f t="shared" si="20"/>
        <v>35</v>
      </c>
      <c r="G334" s="6">
        <f t="shared" si="20"/>
        <v>29</v>
      </c>
      <c r="H334" s="6">
        <f t="shared" si="20"/>
        <v>23</v>
      </c>
      <c r="I334" s="6">
        <f t="shared" si="20"/>
        <v>5</v>
      </c>
      <c r="J334" s="23">
        <f t="shared" si="20"/>
        <v>40</v>
      </c>
      <c r="K334" s="13">
        <f t="shared" si="20"/>
        <v>17</v>
      </c>
      <c r="L334" s="95"/>
      <c r="M334" s="1"/>
    </row>
    <row r="335" spans="2:13" x14ac:dyDescent="0.15">
      <c r="B335" s="5">
        <v>60</v>
      </c>
      <c r="C335" s="29" t="s">
        <v>101</v>
      </c>
      <c r="D335" s="26">
        <f t="shared" si="20"/>
        <v>26</v>
      </c>
      <c r="E335" s="6">
        <f t="shared" si="20"/>
        <v>20</v>
      </c>
      <c r="F335" s="6">
        <f t="shared" si="20"/>
        <v>24</v>
      </c>
      <c r="G335" s="6">
        <f t="shared" si="20"/>
        <v>52</v>
      </c>
      <c r="H335" s="6">
        <f t="shared" si="20"/>
        <v>1</v>
      </c>
      <c r="I335" s="6">
        <f t="shared" si="20"/>
        <v>51</v>
      </c>
      <c r="J335" s="23">
        <f t="shared" si="20"/>
        <v>26</v>
      </c>
      <c r="K335" s="13">
        <f t="shared" si="20"/>
        <v>26</v>
      </c>
      <c r="L335" s="95"/>
      <c r="M335" s="1"/>
    </row>
    <row r="336" spans="2:13" x14ac:dyDescent="0.15">
      <c r="B336" s="5">
        <v>61</v>
      </c>
      <c r="C336" s="29" t="s">
        <v>102</v>
      </c>
      <c r="D336" s="26">
        <f t="shared" si="20"/>
        <v>42</v>
      </c>
      <c r="E336" s="6">
        <f t="shared" si="20"/>
        <v>41</v>
      </c>
      <c r="F336" s="6">
        <f t="shared" si="20"/>
        <v>11</v>
      </c>
      <c r="G336" s="6">
        <f t="shared" si="20"/>
        <v>47</v>
      </c>
      <c r="H336" s="6">
        <f t="shared" si="20"/>
        <v>9</v>
      </c>
      <c r="I336" s="6">
        <f t="shared" si="20"/>
        <v>42</v>
      </c>
      <c r="J336" s="23">
        <f t="shared" si="20"/>
        <v>9</v>
      </c>
      <c r="K336" s="13">
        <f t="shared" si="20"/>
        <v>42</v>
      </c>
      <c r="L336" s="95"/>
      <c r="M336" s="1"/>
    </row>
    <row r="337" spans="2:13" x14ac:dyDescent="0.15">
      <c r="B337" s="5">
        <v>62</v>
      </c>
      <c r="C337" s="29" t="s">
        <v>103</v>
      </c>
      <c r="D337" s="26">
        <f t="shared" si="20"/>
        <v>29</v>
      </c>
      <c r="E337" s="6">
        <f t="shared" si="20"/>
        <v>3</v>
      </c>
      <c r="F337" s="6">
        <f t="shared" si="20"/>
        <v>23</v>
      </c>
      <c r="G337" s="6">
        <f t="shared" si="20"/>
        <v>56</v>
      </c>
      <c r="H337" s="6">
        <f t="shared" si="20"/>
        <v>24</v>
      </c>
      <c r="I337" s="6">
        <f t="shared" si="20"/>
        <v>49</v>
      </c>
      <c r="J337" s="23">
        <f t="shared" si="20"/>
        <v>4</v>
      </c>
      <c r="K337" s="13">
        <f t="shared" si="20"/>
        <v>9</v>
      </c>
      <c r="L337" s="95"/>
      <c r="M337" s="1"/>
    </row>
    <row r="338" spans="2:13" ht="12.75" thickBot="1" x14ac:dyDescent="0.2">
      <c r="B338" s="11">
        <v>63</v>
      </c>
      <c r="C338" s="30" t="s">
        <v>104</v>
      </c>
      <c r="D338" s="27">
        <f t="shared" si="20"/>
        <v>49</v>
      </c>
      <c r="E338" s="12">
        <f t="shared" si="20"/>
        <v>29</v>
      </c>
      <c r="F338" s="12">
        <f t="shared" si="20"/>
        <v>12</v>
      </c>
      <c r="G338" s="12">
        <f t="shared" si="20"/>
        <v>40</v>
      </c>
      <c r="H338" s="12">
        <f t="shared" si="20"/>
        <v>17</v>
      </c>
      <c r="I338" s="12">
        <f t="shared" si="20"/>
        <v>28</v>
      </c>
      <c r="J338" s="24">
        <f t="shared" si="20"/>
        <v>19</v>
      </c>
      <c r="K338" s="14">
        <f t="shared" si="20"/>
        <v>34</v>
      </c>
      <c r="L338" s="125"/>
      <c r="M338" s="1"/>
    </row>
    <row r="339" spans="2:13" ht="12.75" thickTop="1" x14ac:dyDescent="0.15">
      <c r="B339" s="9"/>
      <c r="C339" s="31" t="s">
        <v>105</v>
      </c>
      <c r="D339" s="126"/>
      <c r="E339" s="127"/>
      <c r="F339" s="127"/>
      <c r="G339" s="127"/>
      <c r="H339" s="127"/>
      <c r="I339" s="127"/>
      <c r="J339" s="128"/>
      <c r="K339" s="129"/>
      <c r="L339" s="130"/>
      <c r="M339" s="1"/>
    </row>
  </sheetData>
  <mergeCells count="5">
    <mergeCell ref="B3:C3"/>
    <mergeCell ref="B71:C71"/>
    <mergeCell ref="B139:C139"/>
    <mergeCell ref="B207:C207"/>
    <mergeCell ref="B275:C275"/>
  </mergeCells>
  <phoneticPr fontId="3"/>
  <pageMargins left="0.59055118110236227" right="0.59055118110236227" top="0.59055118110236227" bottom="0.59055118110236227" header="0.31496062992125984" footer="0.31496062992125984"/>
  <pageSetup paperSize="9" scale="77" fitToHeight="0" orientation="portrait" horizontalDpi="0" verticalDpi="0" r:id="rId1"/>
  <headerFooter>
    <oddFooter>&amp;R&amp;"ＭＳ Ｐゴシック,標準"&amp;9&amp;F　&amp;A</oddFooter>
  </headerFooter>
  <rowBreaks count="4" manualBreakCount="4">
    <brk id="68" max="13" man="1"/>
    <brk id="136" max="13" man="1"/>
    <brk id="204" max="13" man="1"/>
    <brk id="2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cp:lastPrinted>2019-02-22T11:50:53Z</cp:lastPrinted>
  <dcterms:created xsi:type="dcterms:W3CDTF">2017-05-27T12:26:51Z</dcterms:created>
  <dcterms:modified xsi:type="dcterms:W3CDTF">2023-03-15T13:59:50Z</dcterms:modified>
</cp:coreProperties>
</file>