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4分析資料/"/>
    </mc:Choice>
  </mc:AlternateContent>
  <xr:revisionPtr revIDLastSave="115" documentId="13_ncr:1_{7C2AA82D-0597-4546-84F4-8DDA8DAB5F42}" xr6:coauthVersionLast="47" xr6:coauthVersionMax="47" xr10:uidLastSave="{C37A85C1-FDEF-4393-91DB-57165816E076}"/>
  <bookViews>
    <workbookView xWindow="-120" yWindow="-120" windowWidth="20730" windowHeight="11040" xr2:uid="{00000000-000D-0000-FFFF-FFFF00000000}"/>
  </bookViews>
  <sheets>
    <sheet name="R04" sheetId="11" r:id="rId1"/>
    <sheet name="R03" sheetId="10" r:id="rId2"/>
    <sheet name="R02" sheetId="9" r:id="rId3"/>
    <sheet name="R01" sheetId="8" r:id="rId4"/>
    <sheet name="H30" sheetId="7" r:id="rId5"/>
    <sheet name="H29" sheetId="6" r:id="rId6"/>
    <sheet name="H28" sheetId="5" r:id="rId7"/>
    <sheet name="H27" sheetId="1" r:id="rId8"/>
    <sheet name="H26" sheetId="2" r:id="rId9"/>
    <sheet name="H25" sheetId="4" r:id="rId10"/>
  </sheets>
  <definedNames>
    <definedName name="_xlnm.Print_Area" localSheetId="9">'H25'!$A$1:$R$342</definedName>
    <definedName name="_xlnm.Print_Area" localSheetId="8">'H26'!$A$1:$R$342</definedName>
    <definedName name="_xlnm.Print_Area" localSheetId="7">'H27'!$A$1:$R$342</definedName>
    <definedName name="_xlnm.Print_Area" localSheetId="6">'H28'!$A$1:$R$342</definedName>
    <definedName name="_xlnm.Print_Area" localSheetId="5">'H29'!$A$1:$R$342</definedName>
    <definedName name="_xlnm.Print_Area" localSheetId="4">'H30'!$A$1:$R$342</definedName>
    <definedName name="_xlnm.Print_Area" localSheetId="3">'R01'!$A$1:$R$342</definedName>
    <definedName name="_xlnm.Print_Area" localSheetId="2">'R02'!$A$1:$R$342</definedName>
    <definedName name="_xlnm.Print_Area" localSheetId="1">'R03'!$A$1:$R$342</definedName>
    <definedName name="_xlnm.Print_Area" localSheetId="0">'R04'!$A$1:$R$342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3" i="11" l="1"/>
  <c r="O273" i="11"/>
  <c r="N273" i="11"/>
  <c r="M273" i="11"/>
  <c r="L273" i="11"/>
  <c r="K273" i="11"/>
  <c r="J273" i="11"/>
  <c r="I273" i="11"/>
  <c r="H273" i="11"/>
  <c r="G273" i="11"/>
  <c r="F273" i="11"/>
  <c r="E273" i="11"/>
  <c r="D273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D271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D270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P267" i="11"/>
  <c r="O267" i="11"/>
  <c r="N267" i="11"/>
  <c r="M267" i="11"/>
  <c r="L267" i="11"/>
  <c r="K267" i="11"/>
  <c r="J267" i="11"/>
  <c r="I267" i="11"/>
  <c r="H267" i="11"/>
  <c r="G267" i="11"/>
  <c r="F267" i="11"/>
  <c r="E267" i="11"/>
  <c r="D267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D246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D243" i="11"/>
  <c r="P242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D241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P238" i="11"/>
  <c r="O238" i="11"/>
  <c r="N238" i="11"/>
  <c r="M238" i="11"/>
  <c r="L238" i="11"/>
  <c r="K238" i="11"/>
  <c r="J238" i="11"/>
  <c r="I238" i="11"/>
  <c r="H238" i="11"/>
  <c r="G238" i="11"/>
  <c r="F238" i="11"/>
  <c r="E238" i="11"/>
  <c r="D238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D237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D235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D234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D229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D228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D211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37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D136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B70" i="11"/>
  <c r="B139" i="11" s="1"/>
  <c r="B207" i="11" s="1"/>
  <c r="B276" i="11" s="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D137" i="11" s="1"/>
  <c r="P273" i="10"/>
  <c r="O273" i="10"/>
  <c r="N273" i="10"/>
  <c r="M273" i="10"/>
  <c r="L273" i="10"/>
  <c r="K273" i="10"/>
  <c r="J273" i="10"/>
  <c r="I273" i="10"/>
  <c r="H273" i="10"/>
  <c r="G273" i="10"/>
  <c r="F273" i="10"/>
  <c r="E273" i="10"/>
  <c r="D273" i="10"/>
  <c r="P272" i="10"/>
  <c r="O272" i="10"/>
  <c r="N272" i="10"/>
  <c r="M272" i="10"/>
  <c r="L272" i="10"/>
  <c r="K272" i="10"/>
  <c r="J272" i="10"/>
  <c r="I272" i="10"/>
  <c r="H272" i="10"/>
  <c r="G272" i="10"/>
  <c r="F272" i="10"/>
  <c r="E272" i="10"/>
  <c r="D272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D271" i="10"/>
  <c r="P270" i="10"/>
  <c r="O270" i="10"/>
  <c r="N270" i="10"/>
  <c r="M270" i="10"/>
  <c r="L270" i="10"/>
  <c r="K270" i="10"/>
  <c r="J270" i="10"/>
  <c r="I270" i="10"/>
  <c r="H270" i="10"/>
  <c r="G270" i="10"/>
  <c r="F270" i="10"/>
  <c r="E270" i="10"/>
  <c r="D270" i="10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P268" i="10"/>
  <c r="O268" i="10"/>
  <c r="N268" i="10"/>
  <c r="M268" i="10"/>
  <c r="L268" i="10"/>
  <c r="K268" i="10"/>
  <c r="J268" i="10"/>
  <c r="I268" i="10"/>
  <c r="H268" i="10"/>
  <c r="G268" i="10"/>
  <c r="F268" i="10"/>
  <c r="E268" i="10"/>
  <c r="D268" i="10"/>
  <c r="P267" i="10"/>
  <c r="O267" i="10"/>
  <c r="N267" i="10"/>
  <c r="M267" i="10"/>
  <c r="L267" i="10"/>
  <c r="K267" i="10"/>
  <c r="J267" i="10"/>
  <c r="I267" i="10"/>
  <c r="H267" i="10"/>
  <c r="G267" i="10"/>
  <c r="F267" i="10"/>
  <c r="E267" i="10"/>
  <c r="D267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D246" i="10"/>
  <c r="P245" i="10"/>
  <c r="O245" i="10"/>
  <c r="N245" i="10"/>
  <c r="M245" i="10"/>
  <c r="L245" i="10"/>
  <c r="K245" i="10"/>
  <c r="J245" i="10"/>
  <c r="I245" i="10"/>
  <c r="H245" i="10"/>
  <c r="G245" i="10"/>
  <c r="F245" i="10"/>
  <c r="E245" i="10"/>
  <c r="D245" i="10"/>
  <c r="P244" i="10"/>
  <c r="O244" i="10"/>
  <c r="N244" i="10"/>
  <c r="M244" i="10"/>
  <c r="L244" i="10"/>
  <c r="K244" i="10"/>
  <c r="J244" i="10"/>
  <c r="I244" i="10"/>
  <c r="H244" i="10"/>
  <c r="G244" i="10"/>
  <c r="F244" i="10"/>
  <c r="E244" i="10"/>
  <c r="D244" i="10"/>
  <c r="P243" i="10"/>
  <c r="O243" i="10"/>
  <c r="N243" i="10"/>
  <c r="M243" i="10"/>
  <c r="L243" i="10"/>
  <c r="K243" i="10"/>
  <c r="J243" i="10"/>
  <c r="I243" i="10"/>
  <c r="H243" i="10"/>
  <c r="G243" i="10"/>
  <c r="F243" i="10"/>
  <c r="E243" i="10"/>
  <c r="D243" i="10"/>
  <c r="P242" i="10"/>
  <c r="O242" i="10"/>
  <c r="N242" i="10"/>
  <c r="M242" i="10"/>
  <c r="L242" i="10"/>
  <c r="K242" i="10"/>
  <c r="J242" i="10"/>
  <c r="I242" i="10"/>
  <c r="H242" i="10"/>
  <c r="G242" i="10"/>
  <c r="F242" i="10"/>
  <c r="E242" i="10"/>
  <c r="D242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D241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D239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D235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D229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D228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D227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D225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D222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P218" i="10"/>
  <c r="O218" i="10"/>
  <c r="N218" i="10"/>
  <c r="M218" i="10"/>
  <c r="L218" i="10"/>
  <c r="L287" i="10" s="1"/>
  <c r="K218" i="10"/>
  <c r="J218" i="10"/>
  <c r="I218" i="10"/>
  <c r="H218" i="10"/>
  <c r="G218" i="10"/>
  <c r="F218" i="10"/>
  <c r="E218" i="10"/>
  <c r="D218" i="10"/>
  <c r="D287" i="10" s="1"/>
  <c r="P217" i="10"/>
  <c r="O217" i="10"/>
  <c r="N217" i="10"/>
  <c r="M217" i="10"/>
  <c r="L217" i="10"/>
  <c r="K217" i="10"/>
  <c r="J217" i="10"/>
  <c r="I217" i="10"/>
  <c r="I286" i="10" s="1"/>
  <c r="H217" i="10"/>
  <c r="G217" i="10"/>
  <c r="F217" i="10"/>
  <c r="E217" i="10"/>
  <c r="D217" i="10"/>
  <c r="P216" i="10"/>
  <c r="O216" i="10"/>
  <c r="N216" i="10"/>
  <c r="N285" i="10" s="1"/>
  <c r="M216" i="10"/>
  <c r="L216" i="10"/>
  <c r="K216" i="10"/>
  <c r="J216" i="10"/>
  <c r="I216" i="10"/>
  <c r="H216" i="10"/>
  <c r="G216" i="10"/>
  <c r="F216" i="10"/>
  <c r="F285" i="10" s="1"/>
  <c r="E216" i="10"/>
  <c r="D216" i="10"/>
  <c r="P215" i="10"/>
  <c r="O215" i="10"/>
  <c r="N215" i="10"/>
  <c r="M215" i="10"/>
  <c r="L215" i="10"/>
  <c r="K215" i="10"/>
  <c r="K284" i="10" s="1"/>
  <c r="J215" i="10"/>
  <c r="I215" i="10"/>
  <c r="H215" i="10"/>
  <c r="G215" i="10"/>
  <c r="F215" i="10"/>
  <c r="E215" i="10"/>
  <c r="D215" i="10"/>
  <c r="P214" i="10"/>
  <c r="O214" i="10"/>
  <c r="N214" i="10"/>
  <c r="M214" i="10"/>
  <c r="L214" i="10"/>
  <c r="K214" i="10"/>
  <c r="J214" i="10"/>
  <c r="I214" i="10"/>
  <c r="H214" i="10"/>
  <c r="H283" i="10" s="1"/>
  <c r="G214" i="10"/>
  <c r="F214" i="10"/>
  <c r="E214" i="10"/>
  <c r="D214" i="10"/>
  <c r="P213" i="10"/>
  <c r="O213" i="10"/>
  <c r="N213" i="10"/>
  <c r="M213" i="10"/>
  <c r="M282" i="10" s="1"/>
  <c r="L213" i="10"/>
  <c r="K213" i="10"/>
  <c r="J213" i="10"/>
  <c r="I213" i="10"/>
  <c r="H213" i="10"/>
  <c r="G213" i="10"/>
  <c r="F213" i="10"/>
  <c r="E213" i="10"/>
  <c r="E282" i="10" s="1"/>
  <c r="D213" i="10"/>
  <c r="P212" i="10"/>
  <c r="O212" i="10"/>
  <c r="N212" i="10"/>
  <c r="M212" i="10"/>
  <c r="L212" i="10"/>
  <c r="K212" i="10"/>
  <c r="J212" i="10"/>
  <c r="J281" i="10" s="1"/>
  <c r="I212" i="10"/>
  <c r="H212" i="10"/>
  <c r="G212" i="10"/>
  <c r="F212" i="10"/>
  <c r="E212" i="10"/>
  <c r="D212" i="10"/>
  <c r="P211" i="10"/>
  <c r="O211" i="10"/>
  <c r="O280" i="10" s="1"/>
  <c r="N211" i="10"/>
  <c r="M211" i="10"/>
  <c r="L211" i="10"/>
  <c r="K211" i="10"/>
  <c r="J211" i="10"/>
  <c r="I211" i="10"/>
  <c r="H211" i="10"/>
  <c r="G211" i="10"/>
  <c r="G280" i="10" s="1"/>
  <c r="F211" i="10"/>
  <c r="E211" i="10"/>
  <c r="D211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37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B70" i="10"/>
  <c r="B139" i="10" s="1"/>
  <c r="B207" i="10" s="1"/>
  <c r="B276" i="10" s="1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T274" i="9"/>
  <c r="T239" i="9"/>
  <c r="T237" i="9"/>
  <c r="T227" i="9"/>
  <c r="T225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74" i="9"/>
  <c r="Q137" i="9"/>
  <c r="P169" i="11" l="1"/>
  <c r="M184" i="11"/>
  <c r="H145" i="11"/>
  <c r="P163" i="11"/>
  <c r="E274" i="11"/>
  <c r="M274" i="11"/>
  <c r="N274" i="11"/>
  <c r="P196" i="11"/>
  <c r="D151" i="11"/>
  <c r="E154" i="11"/>
  <c r="E284" i="11"/>
  <c r="F287" i="11"/>
  <c r="J177" i="11"/>
  <c r="K286" i="11"/>
  <c r="I147" i="11"/>
  <c r="H176" i="11"/>
  <c r="K177" i="11"/>
  <c r="J283" i="11"/>
  <c r="N195" i="11"/>
  <c r="L145" i="11"/>
  <c r="O146" i="11"/>
  <c r="M149" i="11"/>
  <c r="L183" i="11"/>
  <c r="O282" i="11"/>
  <c r="H285" i="11"/>
  <c r="S99" i="11"/>
  <c r="J144" i="11"/>
  <c r="K187" i="11"/>
  <c r="L198" i="11"/>
  <c r="O199" i="11"/>
  <c r="K148" i="11"/>
  <c r="N287" i="11"/>
  <c r="K144" i="11"/>
  <c r="N153" i="11"/>
  <c r="J173" i="11"/>
  <c r="O188" i="11"/>
  <c r="I194" i="11"/>
  <c r="M198" i="11"/>
  <c r="M284" i="11"/>
  <c r="F152" i="11"/>
  <c r="F179" i="11"/>
  <c r="F146" i="11"/>
  <c r="G146" i="11"/>
  <c r="G180" i="11"/>
  <c r="F148" i="11"/>
  <c r="G151" i="11"/>
  <c r="F156" i="11"/>
  <c r="F153" i="11"/>
  <c r="G204" i="11"/>
  <c r="F150" i="11"/>
  <c r="G153" i="11"/>
  <c r="E152" i="11"/>
  <c r="E160" i="11"/>
  <c r="D146" i="11"/>
  <c r="E149" i="11"/>
  <c r="D154" i="11"/>
  <c r="E157" i="11"/>
  <c r="D162" i="11"/>
  <c r="D145" i="11"/>
  <c r="E156" i="11"/>
  <c r="D161" i="11"/>
  <c r="D147" i="11"/>
  <c r="E150" i="11"/>
  <c r="D163" i="11"/>
  <c r="E166" i="11"/>
  <c r="D171" i="11"/>
  <c r="J151" i="11"/>
  <c r="K155" i="11"/>
  <c r="D159" i="11"/>
  <c r="K162" i="11"/>
  <c r="H167" i="11"/>
  <c r="N178" i="11"/>
  <c r="E172" i="11"/>
  <c r="G197" i="11"/>
  <c r="D289" i="11"/>
  <c r="M292" i="11"/>
  <c r="D297" i="11"/>
  <c r="L305" i="11"/>
  <c r="S74" i="11"/>
  <c r="N149" i="11"/>
  <c r="L155" i="11"/>
  <c r="F163" i="11"/>
  <c r="S95" i="11"/>
  <c r="O172" i="11"/>
  <c r="D177" i="11"/>
  <c r="G189" i="11"/>
  <c r="D166" i="11"/>
  <c r="D190" i="11"/>
  <c r="J280" i="11"/>
  <c r="J320" i="11"/>
  <c r="J298" i="11"/>
  <c r="J312" i="11"/>
  <c r="J300" i="11"/>
  <c r="J336" i="11"/>
  <c r="J328" i="11"/>
  <c r="E281" i="11"/>
  <c r="E308" i="11"/>
  <c r="E282" i="11"/>
  <c r="M281" i="11"/>
  <c r="M280" i="11"/>
  <c r="M287" i="11"/>
  <c r="M304" i="11"/>
  <c r="H282" i="11"/>
  <c r="H328" i="11"/>
  <c r="K283" i="11"/>
  <c r="K328" i="11"/>
  <c r="F284" i="11"/>
  <c r="N284" i="11"/>
  <c r="N313" i="11"/>
  <c r="I285" i="11"/>
  <c r="D286" i="11"/>
  <c r="L286" i="11"/>
  <c r="G287" i="11"/>
  <c r="O287" i="11"/>
  <c r="K291" i="11"/>
  <c r="F292" i="11"/>
  <c r="N292" i="11"/>
  <c r="I293" i="11"/>
  <c r="D294" i="11"/>
  <c r="G295" i="11"/>
  <c r="O295" i="11"/>
  <c r="J296" i="11"/>
  <c r="H298" i="11"/>
  <c r="I301" i="11"/>
  <c r="H274" i="11"/>
  <c r="H137" i="11"/>
  <c r="P274" i="11"/>
  <c r="P137" i="11"/>
  <c r="J198" i="11"/>
  <c r="J143" i="11"/>
  <c r="D144" i="11"/>
  <c r="L144" i="11"/>
  <c r="F145" i="11"/>
  <c r="N145" i="11"/>
  <c r="I146" i="11"/>
  <c r="S77" i="11"/>
  <c r="K147" i="11"/>
  <c r="E148" i="11"/>
  <c r="M148" i="11"/>
  <c r="G149" i="11"/>
  <c r="O149" i="11"/>
  <c r="S80" i="11"/>
  <c r="J150" i="11"/>
  <c r="L151" i="11"/>
  <c r="N152" i="11"/>
  <c r="H153" i="11"/>
  <c r="P153" i="11"/>
  <c r="K154" i="11"/>
  <c r="G156" i="11"/>
  <c r="O156" i="11"/>
  <c r="I157" i="11"/>
  <c r="L158" i="11"/>
  <c r="F159" i="11"/>
  <c r="N159" i="11"/>
  <c r="H160" i="11"/>
  <c r="P160" i="11"/>
  <c r="J161" i="11"/>
  <c r="E162" i="11"/>
  <c r="M162" i="11"/>
  <c r="G163" i="11"/>
  <c r="O163" i="11"/>
  <c r="S94" i="11"/>
  <c r="J164" i="11"/>
  <c r="D165" i="11"/>
  <c r="L165" i="11"/>
  <c r="O166" i="11"/>
  <c r="G169" i="11"/>
  <c r="S100" i="11"/>
  <c r="J170" i="11"/>
  <c r="H172" i="11"/>
  <c r="P172" i="11"/>
  <c r="E174" i="11"/>
  <c r="M174" i="11"/>
  <c r="H175" i="11"/>
  <c r="P175" i="11"/>
  <c r="K179" i="11"/>
  <c r="F180" i="11"/>
  <c r="F183" i="11"/>
  <c r="N183" i="11"/>
  <c r="D185" i="11"/>
  <c r="L185" i="11"/>
  <c r="G186" i="11"/>
  <c r="O186" i="11"/>
  <c r="J187" i="11"/>
  <c r="E188" i="11"/>
  <c r="M188" i="11"/>
  <c r="P189" i="11"/>
  <c r="I192" i="11"/>
  <c r="E196" i="11"/>
  <c r="M196" i="11"/>
  <c r="P197" i="11"/>
  <c r="N199" i="11"/>
  <c r="I200" i="11"/>
  <c r="P143" i="11"/>
  <c r="O169" i="11"/>
  <c r="G187" i="11"/>
  <c r="J190" i="11"/>
  <c r="D152" i="11"/>
  <c r="S85" i="11"/>
  <c r="L159" i="11"/>
  <c r="J165" i="11"/>
  <c r="E169" i="11"/>
  <c r="P173" i="11"/>
  <c r="S107" i="11"/>
  <c r="O290" i="11"/>
  <c r="F295" i="11"/>
  <c r="G298" i="11"/>
  <c r="O274" i="11"/>
  <c r="O137" i="11"/>
  <c r="P146" i="11"/>
  <c r="M152" i="11"/>
  <c r="I161" i="11"/>
  <c r="K205" i="11"/>
  <c r="K185" i="11"/>
  <c r="K193" i="11"/>
  <c r="K143" i="11"/>
  <c r="K201" i="11"/>
  <c r="E144" i="11"/>
  <c r="G145" i="11"/>
  <c r="S76" i="11"/>
  <c r="O145" i="11"/>
  <c r="J146" i="11"/>
  <c r="L147" i="11"/>
  <c r="N148" i="11"/>
  <c r="H149" i="11"/>
  <c r="P149" i="11"/>
  <c r="M151" i="11"/>
  <c r="G152" i="11"/>
  <c r="O152" i="11"/>
  <c r="I153" i="11"/>
  <c r="L154" i="11"/>
  <c r="N155" i="11"/>
  <c r="H156" i="11"/>
  <c r="P156" i="11"/>
  <c r="J157" i="11"/>
  <c r="M158" i="11"/>
  <c r="G159" i="11"/>
  <c r="O159" i="11"/>
  <c r="I160" i="11"/>
  <c r="S91" i="11"/>
  <c r="K161" i="11"/>
  <c r="F162" i="11"/>
  <c r="N162" i="11"/>
  <c r="H163" i="11"/>
  <c r="K164" i="11"/>
  <c r="M165" i="11"/>
  <c r="F168" i="11"/>
  <c r="H169" i="11"/>
  <c r="K170" i="11"/>
  <c r="F171" i="11"/>
  <c r="N171" i="11"/>
  <c r="I172" i="11"/>
  <c r="S103" i="11"/>
  <c r="K173" i="11"/>
  <c r="F174" i="11"/>
  <c r="N174" i="11"/>
  <c r="I178" i="11"/>
  <c r="O180" i="11"/>
  <c r="D182" i="11"/>
  <c r="L182" i="11"/>
  <c r="O183" i="11"/>
  <c r="J184" i="11"/>
  <c r="E185" i="11"/>
  <c r="M185" i="11"/>
  <c r="H186" i="11"/>
  <c r="P186" i="11"/>
  <c r="F188" i="11"/>
  <c r="N188" i="11"/>
  <c r="I189" i="11"/>
  <c r="L190" i="11"/>
  <c r="G191" i="11"/>
  <c r="O191" i="11"/>
  <c r="J192" i="11"/>
  <c r="E193" i="11"/>
  <c r="M193" i="11"/>
  <c r="H194" i="11"/>
  <c r="P194" i="11"/>
  <c r="K195" i="11"/>
  <c r="F196" i="11"/>
  <c r="N196" i="11"/>
  <c r="I197" i="11"/>
  <c r="D198" i="11"/>
  <c r="G199" i="11"/>
  <c r="J200" i="11"/>
  <c r="E201" i="11"/>
  <c r="M201" i="11"/>
  <c r="H202" i="11"/>
  <c r="P202" i="11"/>
  <c r="K203" i="11"/>
  <c r="F204" i="11"/>
  <c r="N204" i="11"/>
  <c r="I205" i="11"/>
  <c r="E159" i="11"/>
  <c r="J194" i="11"/>
  <c r="M202" i="11"/>
  <c r="H150" i="11"/>
  <c r="L152" i="11"/>
  <c r="G157" i="11"/>
  <c r="N160" i="11"/>
  <c r="M163" i="11"/>
  <c r="F175" i="11"/>
  <c r="J185" i="11"/>
  <c r="D191" i="11"/>
  <c r="D199" i="11"/>
  <c r="E179" i="11"/>
  <c r="I201" i="11"/>
  <c r="L281" i="11"/>
  <c r="L325" i="11"/>
  <c r="L282" i="11"/>
  <c r="L301" i="11"/>
  <c r="I288" i="11"/>
  <c r="G290" i="11"/>
  <c r="K294" i="11"/>
  <c r="J299" i="11"/>
  <c r="I177" i="11"/>
  <c r="I143" i="11"/>
  <c r="H146" i="11"/>
  <c r="L148" i="11"/>
  <c r="S81" i="11"/>
  <c r="J154" i="11"/>
  <c r="N163" i="11"/>
  <c r="N166" i="11"/>
  <c r="D174" i="11"/>
  <c r="L177" i="11"/>
  <c r="J182" i="11"/>
  <c r="H200" i="11"/>
  <c r="F155" i="11"/>
  <c r="F176" i="11"/>
  <c r="J201" i="11"/>
  <c r="M289" i="11"/>
  <c r="D143" i="11"/>
  <c r="F144" i="11"/>
  <c r="P145" i="11"/>
  <c r="M147" i="11"/>
  <c r="O148" i="11"/>
  <c r="L150" i="11"/>
  <c r="H152" i="11"/>
  <c r="P152" i="11"/>
  <c r="M154" i="11"/>
  <c r="G155" i="11"/>
  <c r="I156" i="11"/>
  <c r="K157" i="11"/>
  <c r="F158" i="11"/>
  <c r="P159" i="11"/>
  <c r="J160" i="11"/>
  <c r="L161" i="11"/>
  <c r="G162" i="11"/>
  <c r="I163" i="11"/>
  <c r="D167" i="11"/>
  <c r="L167" i="11"/>
  <c r="G168" i="11"/>
  <c r="D170" i="11"/>
  <c r="L170" i="11"/>
  <c r="G171" i="11"/>
  <c r="O171" i="11"/>
  <c r="S102" i="11"/>
  <c r="J172" i="11"/>
  <c r="D173" i="11"/>
  <c r="L173" i="11"/>
  <c r="M176" i="11"/>
  <c r="J178" i="11"/>
  <c r="H180" i="11"/>
  <c r="P180" i="11"/>
  <c r="J181" i="11"/>
  <c r="E182" i="11"/>
  <c r="M182" i="11"/>
  <c r="H183" i="11"/>
  <c r="P183" i="11"/>
  <c r="K184" i="11"/>
  <c r="F185" i="11"/>
  <c r="N185" i="11"/>
  <c r="I186" i="11"/>
  <c r="D187" i="11"/>
  <c r="L187" i="11"/>
  <c r="G188" i="11"/>
  <c r="J189" i="11"/>
  <c r="E190" i="11"/>
  <c r="M190" i="11"/>
  <c r="H191" i="11"/>
  <c r="P191" i="11"/>
  <c r="K192" i="11"/>
  <c r="F193" i="11"/>
  <c r="N193" i="11"/>
  <c r="D195" i="11"/>
  <c r="L195" i="11"/>
  <c r="G196" i="11"/>
  <c r="O196" i="11"/>
  <c r="J197" i="11"/>
  <c r="E198" i="11"/>
  <c r="H199" i="11"/>
  <c r="P199" i="11"/>
  <c r="K200" i="11"/>
  <c r="F201" i="11"/>
  <c r="N201" i="11"/>
  <c r="I202" i="11"/>
  <c r="D203" i="11"/>
  <c r="L203" i="11"/>
  <c r="O204" i="11"/>
  <c r="J205" i="11"/>
  <c r="E137" i="11"/>
  <c r="I167" i="11"/>
  <c r="O173" i="11"/>
  <c r="M180" i="11"/>
  <c r="I184" i="11"/>
  <c r="M191" i="11"/>
  <c r="H184" i="11"/>
  <c r="H192" i="11"/>
  <c r="M156" i="11"/>
  <c r="O157" i="11"/>
  <c r="S88" i="11"/>
  <c r="H161" i="11"/>
  <c r="P164" i="11"/>
  <c r="P167" i="11"/>
  <c r="K171" i="11"/>
  <c r="F178" i="11"/>
  <c r="E194" i="11"/>
  <c r="L199" i="11"/>
  <c r="D158" i="11"/>
  <c r="J291" i="11"/>
  <c r="L297" i="11"/>
  <c r="E145" i="11"/>
  <c r="D148" i="11"/>
  <c r="K151" i="11"/>
  <c r="N156" i="11"/>
  <c r="L162" i="11"/>
  <c r="K165" i="11"/>
  <c r="L171" i="11"/>
  <c r="L174" i="11"/>
  <c r="O175" i="11"/>
  <c r="S106" i="11"/>
  <c r="E180" i="11"/>
  <c r="M183" i="11"/>
  <c r="J288" i="11"/>
  <c r="N144" i="11"/>
  <c r="E147" i="11"/>
  <c r="D150" i="11"/>
  <c r="N151" i="11"/>
  <c r="J153" i="11"/>
  <c r="O155" i="11"/>
  <c r="S87" i="11"/>
  <c r="H159" i="11"/>
  <c r="E143" i="11"/>
  <c r="M192" i="11"/>
  <c r="G144" i="11"/>
  <c r="L146" i="11"/>
  <c r="F147" i="11"/>
  <c r="N147" i="11"/>
  <c r="H148" i="11"/>
  <c r="P148" i="11"/>
  <c r="J149" i="11"/>
  <c r="M150" i="11"/>
  <c r="O151" i="11"/>
  <c r="I152" i="11"/>
  <c r="S83" i="11"/>
  <c r="K153" i="11"/>
  <c r="F154" i="11"/>
  <c r="N154" i="11"/>
  <c r="H155" i="11"/>
  <c r="P155" i="11"/>
  <c r="J156" i="11"/>
  <c r="D157" i="11"/>
  <c r="L157" i="11"/>
  <c r="G158" i="11"/>
  <c r="O158" i="11"/>
  <c r="I159" i="11"/>
  <c r="S90" i="11"/>
  <c r="K160" i="11"/>
  <c r="E161" i="11"/>
  <c r="M161" i="11"/>
  <c r="E164" i="11"/>
  <c r="M164" i="11"/>
  <c r="G165" i="11"/>
  <c r="O165" i="11"/>
  <c r="J166" i="11"/>
  <c r="M167" i="11"/>
  <c r="H168" i="11"/>
  <c r="P168" i="11"/>
  <c r="J169" i="11"/>
  <c r="E170" i="11"/>
  <c r="M170" i="11"/>
  <c r="H171" i="11"/>
  <c r="P171" i="11"/>
  <c r="N176" i="11"/>
  <c r="H177" i="11"/>
  <c r="K178" i="11"/>
  <c r="N179" i="11"/>
  <c r="I180" i="11"/>
  <c r="S111" i="11"/>
  <c r="K181" i="11"/>
  <c r="F182" i="11"/>
  <c r="N182" i="11"/>
  <c r="J186" i="11"/>
  <c r="E187" i="11"/>
  <c r="E195" i="11"/>
  <c r="M203" i="11"/>
  <c r="P204" i="11"/>
  <c r="M137" i="11"/>
  <c r="M144" i="11"/>
  <c r="K167" i="11"/>
  <c r="N191" i="11"/>
  <c r="F274" i="11"/>
  <c r="F137" i="11"/>
  <c r="S78" i="11"/>
  <c r="P150" i="11"/>
  <c r="I154" i="11"/>
  <c r="J158" i="11"/>
  <c r="H164" i="11"/>
  <c r="M169" i="11"/>
  <c r="I176" i="11"/>
  <c r="L191" i="11"/>
  <c r="I145" i="11"/>
  <c r="D281" i="11"/>
  <c r="D315" i="11"/>
  <c r="E292" i="11"/>
  <c r="E300" i="11"/>
  <c r="F149" i="11"/>
  <c r="O153" i="11"/>
  <c r="S84" i="11"/>
  <c r="P157" i="11"/>
  <c r="I164" i="11"/>
  <c r="G175" i="11"/>
  <c r="O181" i="11"/>
  <c r="O197" i="11"/>
  <c r="D149" i="11"/>
  <c r="G183" i="11"/>
  <c r="E289" i="11"/>
  <c r="J274" i="11"/>
  <c r="J137" i="11"/>
  <c r="L143" i="11"/>
  <c r="K146" i="11"/>
  <c r="G148" i="11"/>
  <c r="F151" i="11"/>
  <c r="N158" i="11"/>
  <c r="D274" i="11"/>
  <c r="L274" i="11"/>
  <c r="L137" i="11"/>
  <c r="F187" i="11"/>
  <c r="F143" i="11"/>
  <c r="F195" i="11"/>
  <c r="N143" i="11"/>
  <c r="N203" i="11"/>
  <c r="H144" i="11"/>
  <c r="P144" i="11"/>
  <c r="J145" i="11"/>
  <c r="E146" i="11"/>
  <c r="M146" i="11"/>
  <c r="G147" i="11"/>
  <c r="O147" i="11"/>
  <c r="I148" i="11"/>
  <c r="S79" i="11"/>
  <c r="K149" i="11"/>
  <c r="N150" i="11"/>
  <c r="H151" i="11"/>
  <c r="P151" i="11"/>
  <c r="J152" i="11"/>
  <c r="D153" i="11"/>
  <c r="L153" i="11"/>
  <c r="G154" i="11"/>
  <c r="O154" i="11"/>
  <c r="I155" i="11"/>
  <c r="S86" i="11"/>
  <c r="K156" i="11"/>
  <c r="M157" i="11"/>
  <c r="I162" i="11"/>
  <c r="S93" i="11"/>
  <c r="K163" i="11"/>
  <c r="F164" i="11"/>
  <c r="N164" i="11"/>
  <c r="H165" i="11"/>
  <c r="P165" i="11"/>
  <c r="F167" i="11"/>
  <c r="N167" i="11"/>
  <c r="K169" i="11"/>
  <c r="F170" i="11"/>
  <c r="N170" i="11"/>
  <c r="I171" i="11"/>
  <c r="L175" i="11"/>
  <c r="D178" i="11"/>
  <c r="L178" i="11"/>
  <c r="G179" i="11"/>
  <c r="O179" i="11"/>
  <c r="S110" i="11"/>
  <c r="J180" i="11"/>
  <c r="D181" i="11"/>
  <c r="L181" i="11"/>
  <c r="H185" i="11"/>
  <c r="K186" i="11"/>
  <c r="N187" i="11"/>
  <c r="H193" i="11"/>
  <c r="K194" i="11"/>
  <c r="P201" i="11"/>
  <c r="K202" i="11"/>
  <c r="F203" i="11"/>
  <c r="N137" i="11"/>
  <c r="P181" i="11"/>
  <c r="P188" i="11"/>
  <c r="M290" i="11"/>
  <c r="F160" i="11"/>
  <c r="P161" i="11"/>
  <c r="M166" i="11"/>
  <c r="N175" i="11"/>
  <c r="D183" i="11"/>
  <c r="J193" i="11"/>
  <c r="E202" i="11"/>
  <c r="G143" i="11"/>
  <c r="N168" i="11"/>
  <c r="E186" i="11"/>
  <c r="I280" i="11"/>
  <c r="I297" i="11"/>
  <c r="G282" i="11"/>
  <c r="G296" i="11"/>
  <c r="L289" i="11"/>
  <c r="H293" i="11"/>
  <c r="O298" i="11"/>
  <c r="G274" i="11"/>
  <c r="G137" i="11"/>
  <c r="M145" i="11"/>
  <c r="J147" i="11"/>
  <c r="I150" i="11"/>
  <c r="D155" i="11"/>
  <c r="H157" i="11"/>
  <c r="F166" i="11"/>
  <c r="G172" i="11"/>
  <c r="J176" i="11"/>
  <c r="G181" i="11"/>
  <c r="M199" i="11"/>
  <c r="H143" i="11"/>
  <c r="E158" i="11"/>
  <c r="F172" i="11"/>
  <c r="P205" i="11"/>
  <c r="H290" i="11"/>
  <c r="I274" i="11"/>
  <c r="I137" i="11"/>
  <c r="O160" i="11"/>
  <c r="O143" i="11"/>
  <c r="O189" i="11"/>
  <c r="S113" i="11"/>
  <c r="S109" i="11"/>
  <c r="S105" i="11"/>
  <c r="S101" i="11"/>
  <c r="S97" i="11"/>
  <c r="I144" i="11"/>
  <c r="S75" i="11"/>
  <c r="K145" i="11"/>
  <c r="N146" i="11"/>
  <c r="H147" i="11"/>
  <c r="P147" i="11"/>
  <c r="J148" i="11"/>
  <c r="L149" i="11"/>
  <c r="G150" i="11"/>
  <c r="O150" i="11"/>
  <c r="I151" i="11"/>
  <c r="S82" i="11"/>
  <c r="K152" i="11"/>
  <c r="E153" i="11"/>
  <c r="M153" i="11"/>
  <c r="H154" i="11"/>
  <c r="P154" i="11"/>
  <c r="J155" i="11"/>
  <c r="D156" i="11"/>
  <c r="L156" i="11"/>
  <c r="F157" i="11"/>
  <c r="I158" i="11"/>
  <c r="S89" i="11"/>
  <c r="K159" i="11"/>
  <c r="M160" i="11"/>
  <c r="G161" i="11"/>
  <c r="O161" i="11"/>
  <c r="S92" i="11"/>
  <c r="J162" i="11"/>
  <c r="L163" i="11"/>
  <c r="I165" i="11"/>
  <c r="L166" i="11"/>
  <c r="G167" i="11"/>
  <c r="O167" i="11"/>
  <c r="S98" i="11"/>
  <c r="J168" i="11"/>
  <c r="D169" i="11"/>
  <c r="L169" i="11"/>
  <c r="G170" i="11"/>
  <c r="M172" i="11"/>
  <c r="G173" i="11"/>
  <c r="S104" i="11"/>
  <c r="J174" i="11"/>
  <c r="M175" i="11"/>
  <c r="P176" i="11"/>
  <c r="E178" i="11"/>
  <c r="M178" i="11"/>
  <c r="H179" i="11"/>
  <c r="P179" i="11"/>
  <c r="F184" i="11"/>
  <c r="N184" i="11"/>
  <c r="I185" i="11"/>
  <c r="F192" i="11"/>
  <c r="I193" i="11"/>
  <c r="G195" i="11"/>
  <c r="F200" i="11"/>
  <c r="N200" i="11"/>
  <c r="L202" i="11"/>
  <c r="O203" i="11"/>
  <c r="E165" i="11"/>
  <c r="I168" i="11"/>
  <c r="D175" i="11"/>
  <c r="N192" i="11"/>
  <c r="I204" i="11"/>
  <c r="D291" i="11"/>
  <c r="O162" i="11"/>
  <c r="G166" i="11"/>
  <c r="K168" i="11"/>
  <c r="O170" i="11"/>
  <c r="K172" i="11"/>
  <c r="E173" i="11"/>
  <c r="M173" i="11"/>
  <c r="G174" i="11"/>
  <c r="O174" i="11"/>
  <c r="I175" i="11"/>
  <c r="K176" i="11"/>
  <c r="E177" i="11"/>
  <c r="M177" i="11"/>
  <c r="G178" i="11"/>
  <c r="O178" i="11"/>
  <c r="I179" i="11"/>
  <c r="K180" i="11"/>
  <c r="E181" i="11"/>
  <c r="M181" i="11"/>
  <c r="G182" i="11"/>
  <c r="O182" i="11"/>
  <c r="I183" i="11"/>
  <c r="D184" i="11"/>
  <c r="L184" i="11"/>
  <c r="G185" i="11"/>
  <c r="O185" i="11"/>
  <c r="M187" i="11"/>
  <c r="H188" i="11"/>
  <c r="K189" i="11"/>
  <c r="F190" i="11"/>
  <c r="N190" i="11"/>
  <c r="I191" i="11"/>
  <c r="D192" i="11"/>
  <c r="L192" i="11"/>
  <c r="G193" i="11"/>
  <c r="O193" i="11"/>
  <c r="M195" i="11"/>
  <c r="H196" i="11"/>
  <c r="K197" i="11"/>
  <c r="F198" i="11"/>
  <c r="N198" i="11"/>
  <c r="I199" i="11"/>
  <c r="D200" i="11"/>
  <c r="L200" i="11"/>
  <c r="G201" i="11"/>
  <c r="O201" i="11"/>
  <c r="J202" i="11"/>
  <c r="E203" i="11"/>
  <c r="H204" i="11"/>
  <c r="K280" i="11"/>
  <c r="K304" i="11"/>
  <c r="K301" i="11"/>
  <c r="K312" i="11"/>
  <c r="K300" i="11"/>
  <c r="K336" i="11"/>
  <c r="K303" i="11"/>
  <c r="K299" i="11"/>
  <c r="K320" i="11"/>
  <c r="F281" i="11"/>
  <c r="F311" i="11"/>
  <c r="F280" i="11"/>
  <c r="F297" i="11"/>
  <c r="F335" i="11"/>
  <c r="F293" i="11"/>
  <c r="N281" i="11"/>
  <c r="N321" i="11"/>
  <c r="N307" i="11"/>
  <c r="I282" i="11"/>
  <c r="D283" i="11"/>
  <c r="L283" i="11"/>
  <c r="G284" i="11"/>
  <c r="O284" i="11"/>
  <c r="J285" i="11"/>
  <c r="E286" i="11"/>
  <c r="M286" i="11"/>
  <c r="H287" i="11"/>
  <c r="K288" i="11"/>
  <c r="F289" i="11"/>
  <c r="N289" i="11"/>
  <c r="I290" i="11"/>
  <c r="L291" i="11"/>
  <c r="G292" i="11"/>
  <c r="O292" i="11"/>
  <c r="J293" i="11"/>
  <c r="E294" i="11"/>
  <c r="M294" i="11"/>
  <c r="N157" i="11"/>
  <c r="H158" i="11"/>
  <c r="P158" i="11"/>
  <c r="J159" i="11"/>
  <c r="D160" i="11"/>
  <c r="L160" i="11"/>
  <c r="F161" i="11"/>
  <c r="N161" i="11"/>
  <c r="H162" i="11"/>
  <c r="P162" i="11"/>
  <c r="J163" i="11"/>
  <c r="D164" i="11"/>
  <c r="L164" i="11"/>
  <c r="F165" i="11"/>
  <c r="N165" i="11"/>
  <c r="H166" i="11"/>
  <c r="P166" i="11"/>
  <c r="J167" i="11"/>
  <c r="D168" i="11"/>
  <c r="L168" i="11"/>
  <c r="F169" i="11"/>
  <c r="N169" i="11"/>
  <c r="H170" i="11"/>
  <c r="P170" i="11"/>
  <c r="J171" i="11"/>
  <c r="D172" i="11"/>
  <c r="L172" i="11"/>
  <c r="F173" i="11"/>
  <c r="N173" i="11"/>
  <c r="H174" i="11"/>
  <c r="P174" i="11"/>
  <c r="J175" i="11"/>
  <c r="D176" i="11"/>
  <c r="L176" i="11"/>
  <c r="F177" i="11"/>
  <c r="N177" i="11"/>
  <c r="H178" i="11"/>
  <c r="P178" i="11"/>
  <c r="J179" i="11"/>
  <c r="D180" i="11"/>
  <c r="L180" i="11"/>
  <c r="F181" i="11"/>
  <c r="N181" i="11"/>
  <c r="H182" i="11"/>
  <c r="P182" i="11"/>
  <c r="J183" i="11"/>
  <c r="E184" i="11"/>
  <c r="P185" i="11"/>
  <c r="I188" i="11"/>
  <c r="D189" i="11"/>
  <c r="L189" i="11"/>
  <c r="G190" i="11"/>
  <c r="O190" i="11"/>
  <c r="J191" i="11"/>
  <c r="E192" i="11"/>
  <c r="P193" i="11"/>
  <c r="I196" i="11"/>
  <c r="D197" i="11"/>
  <c r="L197" i="11"/>
  <c r="G198" i="11"/>
  <c r="O198" i="11"/>
  <c r="J199" i="11"/>
  <c r="E200" i="11"/>
  <c r="H201" i="11"/>
  <c r="D205" i="11"/>
  <c r="L205" i="11"/>
  <c r="K302" i="11"/>
  <c r="I166" i="11"/>
  <c r="E168" i="11"/>
  <c r="M168" i="11"/>
  <c r="I170" i="11"/>
  <c r="I174" i="11"/>
  <c r="K175" i="11"/>
  <c r="E176" i="11"/>
  <c r="G177" i="11"/>
  <c r="O177" i="11"/>
  <c r="I182" i="11"/>
  <c r="K183" i="11"/>
  <c r="D186" i="11"/>
  <c r="L186" i="11"/>
  <c r="O187" i="11"/>
  <c r="J188" i="11"/>
  <c r="E189" i="11"/>
  <c r="M189" i="11"/>
  <c r="H190" i="11"/>
  <c r="P190" i="11"/>
  <c r="K191" i="11"/>
  <c r="D194" i="11"/>
  <c r="L194" i="11"/>
  <c r="O195" i="11"/>
  <c r="J196" i="11"/>
  <c r="E197" i="11"/>
  <c r="M197" i="11"/>
  <c r="H198" i="11"/>
  <c r="P198" i="11"/>
  <c r="K199" i="11"/>
  <c r="D202" i="11"/>
  <c r="G203" i="11"/>
  <c r="J204" i="11"/>
  <c r="E205" i="11"/>
  <c r="M205" i="11"/>
  <c r="N172" i="11"/>
  <c r="H173" i="11"/>
  <c r="P177" i="11"/>
  <c r="D179" i="11"/>
  <c r="L179" i="11"/>
  <c r="N180" i="11"/>
  <c r="H181" i="11"/>
  <c r="G184" i="11"/>
  <c r="O184" i="11"/>
  <c r="M186" i="11"/>
  <c r="H187" i="11"/>
  <c r="P187" i="11"/>
  <c r="K188" i="11"/>
  <c r="F189" i="11"/>
  <c r="N189" i="11"/>
  <c r="I190" i="11"/>
  <c r="G192" i="11"/>
  <c r="O192" i="11"/>
  <c r="M194" i="11"/>
  <c r="H195" i="11"/>
  <c r="P195" i="11"/>
  <c r="K196" i="11"/>
  <c r="F197" i="11"/>
  <c r="N197" i="11"/>
  <c r="I198" i="11"/>
  <c r="G200" i="11"/>
  <c r="O200" i="11"/>
  <c r="H203" i="11"/>
  <c r="P203" i="11"/>
  <c r="K204" i="11"/>
  <c r="F205" i="11"/>
  <c r="N205" i="11"/>
  <c r="M143" i="11"/>
  <c r="M200" i="11"/>
  <c r="F331" i="11"/>
  <c r="N341" i="11"/>
  <c r="I281" i="11"/>
  <c r="D282" i="11"/>
  <c r="O291" i="11"/>
  <c r="G307" i="11"/>
  <c r="J308" i="11"/>
  <c r="E309" i="11"/>
  <c r="M309" i="11"/>
  <c r="H310" i="11"/>
  <c r="K311" i="11"/>
  <c r="F312" i="11"/>
  <c r="N312" i="11"/>
  <c r="I313" i="11"/>
  <c r="D314" i="11"/>
  <c r="L314" i="11"/>
  <c r="G315" i="11"/>
  <c r="O315" i="11"/>
  <c r="J316" i="11"/>
  <c r="E317" i="11"/>
  <c r="M317" i="11"/>
  <c r="H318" i="11"/>
  <c r="K319" i="11"/>
  <c r="F320" i="11"/>
  <c r="N320" i="11"/>
  <c r="I321" i="11"/>
  <c r="D322" i="11"/>
  <c r="L322" i="11"/>
  <c r="G323" i="11"/>
  <c r="O323" i="11"/>
  <c r="J324" i="11"/>
  <c r="E325" i="11"/>
  <c r="M325" i="11"/>
  <c r="H326" i="11"/>
  <c r="K327" i="11"/>
  <c r="F328" i="11"/>
  <c r="N328" i="11"/>
  <c r="I329" i="11"/>
  <c r="D330" i="11"/>
  <c r="L330" i="11"/>
  <c r="G331" i="11"/>
  <c r="O331" i="11"/>
  <c r="J332" i="11"/>
  <c r="E333" i="11"/>
  <c r="M333" i="11"/>
  <c r="H334" i="11"/>
  <c r="G339" i="11"/>
  <c r="K274" i="11"/>
  <c r="K137" i="11"/>
  <c r="O144" i="11"/>
  <c r="I149" i="11"/>
  <c r="K150" i="11"/>
  <c r="E151" i="11"/>
  <c r="E155" i="11"/>
  <c r="M155" i="11"/>
  <c r="K158" i="11"/>
  <c r="M159" i="11"/>
  <c r="G160" i="11"/>
  <c r="E163" i="11"/>
  <c r="G164" i="11"/>
  <c r="O164" i="11"/>
  <c r="S96" i="11"/>
  <c r="K166" i="11"/>
  <c r="E167" i="11"/>
  <c r="O168" i="11"/>
  <c r="I169" i="11"/>
  <c r="E171" i="11"/>
  <c r="M171" i="11"/>
  <c r="I173" i="11"/>
  <c r="K174" i="11"/>
  <c r="E175" i="11"/>
  <c r="G176" i="11"/>
  <c r="O176" i="11"/>
  <c r="S108" i="11"/>
  <c r="M179" i="11"/>
  <c r="I181" i="11"/>
  <c r="S112" i="11"/>
  <c r="K182" i="11"/>
  <c r="E183" i="11"/>
  <c r="P184" i="11"/>
  <c r="F186" i="11"/>
  <c r="N186" i="11"/>
  <c r="I187" i="11"/>
  <c r="D188" i="11"/>
  <c r="L188" i="11"/>
  <c r="E191" i="11"/>
  <c r="P192" i="11"/>
  <c r="F194" i="11"/>
  <c r="N194" i="11"/>
  <c r="I195" i="11"/>
  <c r="D196" i="11"/>
  <c r="L196" i="11"/>
  <c r="E199" i="11"/>
  <c r="P200" i="11"/>
  <c r="F202" i="11"/>
  <c r="N202" i="11"/>
  <c r="I203" i="11"/>
  <c r="D204" i="11"/>
  <c r="L204" i="11"/>
  <c r="G205" i="11"/>
  <c r="O205" i="11"/>
  <c r="H189" i="11"/>
  <c r="K190" i="11"/>
  <c r="F191" i="11"/>
  <c r="D193" i="11"/>
  <c r="L193" i="11"/>
  <c r="G194" i="11"/>
  <c r="O194" i="11"/>
  <c r="J195" i="11"/>
  <c r="H197" i="11"/>
  <c r="K198" i="11"/>
  <c r="F199" i="11"/>
  <c r="D201" i="11"/>
  <c r="H205" i="11"/>
  <c r="H316" i="11"/>
  <c r="F282" i="11"/>
  <c r="N282" i="11"/>
  <c r="I283" i="11"/>
  <c r="L284" i="11"/>
  <c r="E295" i="11"/>
  <c r="I299" i="11"/>
  <c r="J302" i="11"/>
  <c r="I307" i="11"/>
  <c r="D308" i="11"/>
  <c r="L308" i="11"/>
  <c r="G309" i="11"/>
  <c r="O309" i="11"/>
  <c r="J310" i="11"/>
  <c r="E311" i="11"/>
  <c r="M311" i="11"/>
  <c r="H312" i="11"/>
  <c r="K313" i="11"/>
  <c r="F314" i="11"/>
  <c r="N314" i="11"/>
  <c r="I315" i="11"/>
  <c r="D316" i="11"/>
  <c r="L316" i="11"/>
  <c r="G317" i="11"/>
  <c r="O317" i="11"/>
  <c r="J318" i="11"/>
  <c r="E319" i="11"/>
  <c r="M319" i="11"/>
  <c r="H336" i="11"/>
  <c r="D307" i="11"/>
  <c r="D331" i="11"/>
  <c r="D280" i="11"/>
  <c r="D323" i="11"/>
  <c r="D309" i="11"/>
  <c r="D295" i="11"/>
  <c r="L313" i="11"/>
  <c r="L287" i="11"/>
  <c r="L341" i="11"/>
  <c r="L337" i="11"/>
  <c r="L303" i="11"/>
  <c r="L333" i="11"/>
  <c r="L329" i="11"/>
  <c r="L321" i="11"/>
  <c r="L280" i="11"/>
  <c r="G281" i="11"/>
  <c r="O281" i="11"/>
  <c r="J282" i="11"/>
  <c r="E283" i="11"/>
  <c r="M283" i="11"/>
  <c r="H284" i="11"/>
  <c r="K285" i="11"/>
  <c r="F286" i="11"/>
  <c r="N286" i="11"/>
  <c r="I287" i="11"/>
  <c r="D288" i="11"/>
  <c r="L288" i="11"/>
  <c r="G289" i="11"/>
  <c r="O289" i="11"/>
  <c r="D284" i="11"/>
  <c r="L317" i="11"/>
  <c r="E310" i="11"/>
  <c r="M306" i="11"/>
  <c r="H281" i="11"/>
  <c r="O286" i="11"/>
  <c r="M288" i="11"/>
  <c r="N291" i="11"/>
  <c r="D293" i="11"/>
  <c r="G294" i="11"/>
  <c r="K335" i="11"/>
  <c r="F336" i="11"/>
  <c r="N336" i="11"/>
  <c r="I337" i="11"/>
  <c r="D338" i="11"/>
  <c r="L338" i="11"/>
  <c r="O339" i="11"/>
  <c r="J340" i="11"/>
  <c r="E341" i="11"/>
  <c r="M341" i="11"/>
  <c r="H342" i="11"/>
  <c r="L201" i="11"/>
  <c r="G202" i="11"/>
  <c r="O202" i="11"/>
  <c r="J203" i="11"/>
  <c r="E204" i="11"/>
  <c r="M204" i="11"/>
  <c r="G319" i="11"/>
  <c r="O329" i="11"/>
  <c r="J281" i="11"/>
  <c r="M282" i="11"/>
  <c r="H283" i="11"/>
  <c r="D287" i="11"/>
  <c r="O288" i="11"/>
  <c r="E298" i="11"/>
  <c r="M298" i="11"/>
  <c r="F301" i="11"/>
  <c r="N301" i="11"/>
  <c r="D303" i="11"/>
  <c r="G304" i="11"/>
  <c r="E306" i="11"/>
  <c r="F309" i="11"/>
  <c r="D311" i="11"/>
  <c r="K316" i="11"/>
  <c r="N317" i="11"/>
  <c r="D319" i="11"/>
  <c r="K324" i="11"/>
  <c r="N325" i="11"/>
  <c r="D327" i="11"/>
  <c r="K332" i="11"/>
  <c r="N333" i="11"/>
  <c r="D335" i="11"/>
  <c r="K340" i="11"/>
  <c r="H320" i="11"/>
  <c r="K321" i="11"/>
  <c r="F322" i="11"/>
  <c r="N322" i="11"/>
  <c r="I323" i="11"/>
  <c r="D324" i="11"/>
  <c r="L324" i="11"/>
  <c r="G325" i="11"/>
  <c r="O325" i="11"/>
  <c r="J326" i="11"/>
  <c r="E327" i="11"/>
  <c r="M327" i="11"/>
  <c r="K329" i="11"/>
  <c r="F330" i="11"/>
  <c r="N330" i="11"/>
  <c r="I331" i="11"/>
  <c r="D332" i="11"/>
  <c r="L332" i="11"/>
  <c r="G333" i="11"/>
  <c r="O333" i="11"/>
  <c r="J334" i="11"/>
  <c r="E335" i="11"/>
  <c r="M335" i="11"/>
  <c r="K337" i="11"/>
  <c r="F338" i="11"/>
  <c r="N338" i="11"/>
  <c r="I339" i="11"/>
  <c r="D340" i="11"/>
  <c r="L340" i="11"/>
  <c r="G341" i="11"/>
  <c r="O341" i="11"/>
  <c r="J342" i="11"/>
  <c r="G299" i="11"/>
  <c r="G310" i="11"/>
  <c r="D339" i="11"/>
  <c r="M300" i="11"/>
  <c r="H301" i="11"/>
  <c r="F303" i="11"/>
  <c r="N303" i="11"/>
  <c r="I304" i="11"/>
  <c r="D305" i="11"/>
  <c r="G306" i="11"/>
  <c r="O306" i="11"/>
  <c r="L294" i="11"/>
  <c r="N295" i="11"/>
  <c r="I296" i="11"/>
  <c r="T227" i="11"/>
  <c r="K297" i="11"/>
  <c r="F298" i="11"/>
  <c r="N298" i="11"/>
  <c r="D300" i="11"/>
  <c r="L300" i="11"/>
  <c r="G301" i="11"/>
  <c r="O301" i="11"/>
  <c r="E303" i="11"/>
  <c r="M303" i="11"/>
  <c r="H304" i="11"/>
  <c r="K305" i="11"/>
  <c r="F306" i="11"/>
  <c r="N306" i="11"/>
  <c r="H307" i="11"/>
  <c r="K308" i="11"/>
  <c r="N309" i="11"/>
  <c r="I310" i="11"/>
  <c r="L311" i="11"/>
  <c r="G312" i="11"/>
  <c r="O312" i="11"/>
  <c r="J313" i="11"/>
  <c r="E314" i="11"/>
  <c r="M314" i="11"/>
  <c r="H315" i="11"/>
  <c r="F317" i="11"/>
  <c r="I318" i="11"/>
  <c r="L319" i="11"/>
  <c r="G320" i="11"/>
  <c r="O320" i="11"/>
  <c r="J321" i="11"/>
  <c r="E322" i="11"/>
  <c r="M322" i="11"/>
  <c r="H323" i="11"/>
  <c r="F325" i="11"/>
  <c r="I326" i="11"/>
  <c r="L327" i="11"/>
  <c r="G328" i="11"/>
  <c r="O328" i="11"/>
  <c r="J329" i="11"/>
  <c r="E330" i="11"/>
  <c r="M330" i="11"/>
  <c r="H331" i="11"/>
  <c r="F333" i="11"/>
  <c r="I334" i="11"/>
  <c r="L335" i="11"/>
  <c r="G336" i="11"/>
  <c r="O336" i="11"/>
  <c r="J337" i="11"/>
  <c r="E338" i="11"/>
  <c r="M338" i="11"/>
  <c r="H339" i="11"/>
  <c r="F341" i="11"/>
  <c r="I342" i="11"/>
  <c r="O293" i="11"/>
  <c r="H296" i="11"/>
  <c r="O304" i="11"/>
  <c r="O307" i="11"/>
  <c r="O313" i="11"/>
  <c r="H332" i="11"/>
  <c r="G335" i="11"/>
  <c r="F339" i="11"/>
  <c r="J290" i="11"/>
  <c r="E291" i="11"/>
  <c r="M291" i="11"/>
  <c r="H292" i="11"/>
  <c r="K293" i="11"/>
  <c r="F294" i="11"/>
  <c r="N294" i="11"/>
  <c r="H295" i="11"/>
  <c r="K296" i="11"/>
  <c r="E297" i="11"/>
  <c r="M297" i="11"/>
  <c r="F300" i="11"/>
  <c r="N300" i="11"/>
  <c r="D302" i="11"/>
  <c r="L302" i="11"/>
  <c r="G303" i="11"/>
  <c r="O303" i="11"/>
  <c r="J304" i="11"/>
  <c r="E305" i="11"/>
  <c r="M305" i="11"/>
  <c r="H306" i="11"/>
  <c r="J307" i="11"/>
  <c r="M308" i="11"/>
  <c r="H309" i="11"/>
  <c r="K310" i="11"/>
  <c r="N311" i="11"/>
  <c r="D313" i="11"/>
  <c r="G314" i="11"/>
  <c r="O314" i="11"/>
  <c r="K318" i="11"/>
  <c r="N319" i="11"/>
  <c r="D321" i="11"/>
  <c r="G322" i="11"/>
  <c r="O322" i="11"/>
  <c r="K326" i="11"/>
  <c r="N327" i="11"/>
  <c r="D329" i="11"/>
  <c r="G330" i="11"/>
  <c r="O330" i="11"/>
  <c r="K334" i="11"/>
  <c r="N335" i="11"/>
  <c r="D337" i="11"/>
  <c r="G338" i="11"/>
  <c r="O338" i="11"/>
  <c r="K342" i="11"/>
  <c r="N280" i="11"/>
  <c r="G297" i="11"/>
  <c r="H300" i="11"/>
  <c r="M302" i="11"/>
  <c r="N305" i="11"/>
  <c r="O308" i="11"/>
  <c r="G311" i="11"/>
  <c r="F315" i="11"/>
  <c r="O321" i="11"/>
  <c r="H340" i="11"/>
  <c r="K282" i="11"/>
  <c r="F283" i="11"/>
  <c r="N283" i="11"/>
  <c r="I284" i="11"/>
  <c r="D285" i="11"/>
  <c r="L285" i="11"/>
  <c r="G286" i="11"/>
  <c r="J287" i="11"/>
  <c r="E288" i="11"/>
  <c r="H289" i="11"/>
  <c r="K290" i="11"/>
  <c r="F291" i="11"/>
  <c r="I292" i="11"/>
  <c r="L293" i="11"/>
  <c r="O294" i="11"/>
  <c r="I295" i="11"/>
  <c r="D296" i="11"/>
  <c r="L296" i="11"/>
  <c r="N297" i="11"/>
  <c r="I298" i="11"/>
  <c r="D299" i="11"/>
  <c r="L299" i="11"/>
  <c r="G300" i="11"/>
  <c r="O300" i="11"/>
  <c r="J301" i="11"/>
  <c r="E302" i="11"/>
  <c r="H303" i="11"/>
  <c r="F305" i="11"/>
  <c r="I306" i="11"/>
  <c r="T237" i="11"/>
  <c r="K307" i="11"/>
  <c r="F308" i="11"/>
  <c r="N308" i="11"/>
  <c r="I309" i="11"/>
  <c r="O311" i="11"/>
  <c r="H314" i="11"/>
  <c r="K315" i="11"/>
  <c r="O319" i="11"/>
  <c r="H322" i="11"/>
  <c r="K323" i="11"/>
  <c r="O327" i="11"/>
  <c r="H330" i="11"/>
  <c r="K331" i="11"/>
  <c r="O335" i="11"/>
  <c r="H338" i="11"/>
  <c r="K339" i="11"/>
  <c r="O305" i="11"/>
  <c r="F319" i="11"/>
  <c r="N329" i="11"/>
  <c r="G283" i="11"/>
  <c r="O283" i="11"/>
  <c r="J284" i="11"/>
  <c r="E285" i="11"/>
  <c r="M285" i="11"/>
  <c r="H286" i="11"/>
  <c r="K287" i="11"/>
  <c r="F288" i="11"/>
  <c r="N288" i="11"/>
  <c r="I289" i="11"/>
  <c r="D290" i="11"/>
  <c r="L290" i="11"/>
  <c r="G291" i="11"/>
  <c r="J292" i="11"/>
  <c r="H294" i="11"/>
  <c r="M296" i="11"/>
  <c r="O297" i="11"/>
  <c r="I303" i="11"/>
  <c r="G305" i="11"/>
  <c r="J306" i="11"/>
  <c r="L307" i="11"/>
  <c r="G308" i="11"/>
  <c r="M310" i="11"/>
  <c r="F313" i="11"/>
  <c r="L315" i="11"/>
  <c r="G316" i="11"/>
  <c r="O316" i="11"/>
  <c r="F321" i="11"/>
  <c r="L323" i="11"/>
  <c r="G324" i="11"/>
  <c r="O324" i="11"/>
  <c r="F329" i="11"/>
  <c r="L331" i="11"/>
  <c r="G332" i="11"/>
  <c r="O332" i="11"/>
  <c r="F337" i="11"/>
  <c r="L339" i="11"/>
  <c r="G340" i="11"/>
  <c r="O340" i="11"/>
  <c r="F323" i="11"/>
  <c r="G280" i="11"/>
  <c r="O280" i="11"/>
  <c r="K284" i="11"/>
  <c r="F285" i="11"/>
  <c r="N285" i="11"/>
  <c r="I286" i="11"/>
  <c r="G288" i="11"/>
  <c r="J289" i="11"/>
  <c r="E290" i="11"/>
  <c r="H291" i="11"/>
  <c r="K292" i="11"/>
  <c r="N293" i="11"/>
  <c r="I294" i="11"/>
  <c r="T225" i="11"/>
  <c r="K295" i="11"/>
  <c r="F296" i="11"/>
  <c r="N296" i="11"/>
  <c r="H297" i="11"/>
  <c r="K298" i="11"/>
  <c r="F299" i="11"/>
  <c r="N299" i="11"/>
  <c r="D301" i="11"/>
  <c r="G302" i="11"/>
  <c r="O302" i="11"/>
  <c r="E304" i="11"/>
  <c r="K306" i="11"/>
  <c r="H308" i="11"/>
  <c r="K309" i="11"/>
  <c r="G313" i="11"/>
  <c r="J314" i="11"/>
  <c r="K317" i="11"/>
  <c r="G321" i="11"/>
  <c r="J322" i="11"/>
  <c r="K325" i="11"/>
  <c r="G329" i="11"/>
  <c r="J330" i="11"/>
  <c r="K333" i="11"/>
  <c r="G337" i="11"/>
  <c r="J338" i="11"/>
  <c r="K341" i="11"/>
  <c r="F327" i="11"/>
  <c r="N337" i="11"/>
  <c r="H280" i="11"/>
  <c r="K281" i="11"/>
  <c r="G285" i="11"/>
  <c r="O285" i="11"/>
  <c r="J286" i="11"/>
  <c r="E287" i="11"/>
  <c r="H288" i="11"/>
  <c r="K289" i="11"/>
  <c r="F290" i="11"/>
  <c r="N290" i="11"/>
  <c r="I291" i="11"/>
  <c r="D292" i="11"/>
  <c r="G293" i="11"/>
  <c r="J294" i="11"/>
  <c r="L295" i="11"/>
  <c r="O296" i="11"/>
  <c r="O299" i="11"/>
  <c r="H302" i="11"/>
  <c r="I305" i="11"/>
  <c r="F307" i="11"/>
  <c r="L309" i="11"/>
  <c r="O310" i="11"/>
  <c r="K314" i="11"/>
  <c r="N315" i="11"/>
  <c r="D317" i="11"/>
  <c r="G318" i="11"/>
  <c r="O318" i="11"/>
  <c r="K322" i="11"/>
  <c r="N323" i="11"/>
  <c r="D325" i="11"/>
  <c r="G326" i="11"/>
  <c r="O326" i="11"/>
  <c r="K330" i="11"/>
  <c r="N331" i="11"/>
  <c r="D333" i="11"/>
  <c r="G334" i="11"/>
  <c r="O334" i="11"/>
  <c r="K338" i="11"/>
  <c r="N339" i="11"/>
  <c r="D341" i="11"/>
  <c r="G342" i="11"/>
  <c r="O342" i="11"/>
  <c r="E280" i="11"/>
  <c r="E296" i="11"/>
  <c r="H324" i="11"/>
  <c r="G327" i="11"/>
  <c r="O337" i="11"/>
  <c r="I312" i="11"/>
  <c r="J315" i="11"/>
  <c r="E316" i="11"/>
  <c r="M316" i="11"/>
  <c r="H317" i="11"/>
  <c r="I320" i="11"/>
  <c r="J323" i="11"/>
  <c r="E324" i="11"/>
  <c r="M324" i="11"/>
  <c r="H325" i="11"/>
  <c r="I328" i="11"/>
  <c r="J331" i="11"/>
  <c r="E332" i="11"/>
  <c r="M332" i="11"/>
  <c r="H333" i="11"/>
  <c r="I336" i="11"/>
  <c r="J339" i="11"/>
  <c r="E340" i="11"/>
  <c r="M340" i="11"/>
  <c r="H341" i="11"/>
  <c r="E293" i="11"/>
  <c r="M293" i="11"/>
  <c r="J295" i="11"/>
  <c r="E299" i="11"/>
  <c r="M299" i="11"/>
  <c r="F302" i="11"/>
  <c r="N302" i="11"/>
  <c r="D304" i="11"/>
  <c r="L304" i="11"/>
  <c r="D310" i="11"/>
  <c r="L310" i="11"/>
  <c r="E313" i="11"/>
  <c r="M313" i="11"/>
  <c r="F316" i="11"/>
  <c r="N316" i="11"/>
  <c r="I317" i="11"/>
  <c r="D318" i="11"/>
  <c r="L318" i="11"/>
  <c r="E321" i="11"/>
  <c r="M321" i="11"/>
  <c r="F324" i="11"/>
  <c r="N324" i="11"/>
  <c r="I325" i="11"/>
  <c r="D326" i="11"/>
  <c r="L326" i="11"/>
  <c r="E329" i="11"/>
  <c r="M329" i="11"/>
  <c r="F332" i="11"/>
  <c r="N332" i="11"/>
  <c r="I333" i="11"/>
  <c r="D334" i="11"/>
  <c r="L334" i="11"/>
  <c r="E337" i="11"/>
  <c r="M337" i="11"/>
  <c r="F340" i="11"/>
  <c r="N340" i="11"/>
  <c r="I341" i="11"/>
  <c r="D342" i="11"/>
  <c r="L342" i="11"/>
  <c r="I300" i="11"/>
  <c r="J303" i="11"/>
  <c r="H305" i="11"/>
  <c r="E307" i="11"/>
  <c r="M307" i="11"/>
  <c r="J309" i="11"/>
  <c r="H311" i="11"/>
  <c r="I314" i="11"/>
  <c r="J317" i="11"/>
  <c r="E318" i="11"/>
  <c r="M318" i="11"/>
  <c r="H319" i="11"/>
  <c r="I322" i="11"/>
  <c r="J325" i="11"/>
  <c r="E326" i="11"/>
  <c r="M326" i="11"/>
  <c r="H327" i="11"/>
  <c r="I330" i="11"/>
  <c r="J333" i="11"/>
  <c r="E334" i="11"/>
  <c r="M334" i="11"/>
  <c r="H335" i="11"/>
  <c r="I338" i="11"/>
  <c r="J341" i="11"/>
  <c r="E342" i="11"/>
  <c r="M342" i="11"/>
  <c r="L292" i="11"/>
  <c r="D298" i="11"/>
  <c r="L298" i="11"/>
  <c r="E301" i="11"/>
  <c r="M301" i="11"/>
  <c r="F304" i="11"/>
  <c r="N304" i="11"/>
  <c r="D306" i="11"/>
  <c r="L306" i="11"/>
  <c r="I308" i="11"/>
  <c r="T239" i="11"/>
  <c r="F310" i="11"/>
  <c r="N310" i="11"/>
  <c r="I311" i="11"/>
  <c r="D312" i="11"/>
  <c r="L312" i="11"/>
  <c r="E315" i="11"/>
  <c r="M315" i="11"/>
  <c r="F318" i="11"/>
  <c r="N318" i="11"/>
  <c r="I319" i="11"/>
  <c r="D320" i="11"/>
  <c r="L320" i="11"/>
  <c r="E323" i="11"/>
  <c r="M323" i="11"/>
  <c r="F326" i="11"/>
  <c r="N326" i="11"/>
  <c r="I327" i="11"/>
  <c r="D328" i="11"/>
  <c r="L328" i="11"/>
  <c r="E331" i="11"/>
  <c r="M331" i="11"/>
  <c r="F334" i="11"/>
  <c r="N334" i="11"/>
  <c r="I335" i="11"/>
  <c r="D336" i="11"/>
  <c r="L336" i="11"/>
  <c r="E339" i="11"/>
  <c r="M339" i="11"/>
  <c r="F342" i="11"/>
  <c r="N342" i="11"/>
  <c r="M295" i="11"/>
  <c r="J297" i="11"/>
  <c r="H299" i="11"/>
  <c r="I302" i="11"/>
  <c r="J305" i="11"/>
  <c r="J311" i="11"/>
  <c r="E312" i="11"/>
  <c r="M312" i="11"/>
  <c r="H313" i="11"/>
  <c r="I316" i="11"/>
  <c r="J319" i="11"/>
  <c r="E320" i="11"/>
  <c r="M320" i="11"/>
  <c r="H321" i="11"/>
  <c r="I324" i="11"/>
  <c r="J327" i="11"/>
  <c r="E328" i="11"/>
  <c r="M328" i="11"/>
  <c r="H329" i="11"/>
  <c r="I332" i="11"/>
  <c r="J335" i="11"/>
  <c r="E336" i="11"/>
  <c r="M336" i="11"/>
  <c r="H337" i="11"/>
  <c r="I340" i="11"/>
  <c r="N144" i="10"/>
  <c r="O192" i="10"/>
  <c r="L143" i="10"/>
  <c r="F144" i="10"/>
  <c r="D190" i="10"/>
  <c r="S74" i="10"/>
  <c r="N152" i="10"/>
  <c r="J177" i="10"/>
  <c r="M186" i="10"/>
  <c r="N146" i="10"/>
  <c r="J150" i="10"/>
  <c r="J158" i="10"/>
  <c r="M159" i="10"/>
  <c r="J174" i="10"/>
  <c r="L183" i="10"/>
  <c r="L145" i="10"/>
  <c r="O146" i="10"/>
  <c r="H149" i="10"/>
  <c r="P149" i="10"/>
  <c r="S93" i="10"/>
  <c r="S101" i="10"/>
  <c r="S109" i="10"/>
  <c r="L185" i="10"/>
  <c r="J195" i="10"/>
  <c r="H143" i="10"/>
  <c r="P143" i="10"/>
  <c r="J144" i="10"/>
  <c r="M145" i="10"/>
  <c r="N156" i="10"/>
  <c r="M161" i="10"/>
  <c r="L166" i="10"/>
  <c r="L182" i="10"/>
  <c r="J172" i="10"/>
  <c r="P163" i="10"/>
  <c r="L147" i="10"/>
  <c r="S95" i="10"/>
  <c r="J173" i="10"/>
  <c r="M190" i="10"/>
  <c r="M198" i="10"/>
  <c r="I143" i="10"/>
  <c r="K144" i="10"/>
  <c r="L155" i="10"/>
  <c r="H167" i="10"/>
  <c r="J146" i="10"/>
  <c r="J178" i="10"/>
  <c r="K181" i="10"/>
  <c r="H145" i="10"/>
  <c r="S81" i="10"/>
  <c r="H153" i="10"/>
  <c r="P153" i="10"/>
  <c r="K162" i="10"/>
  <c r="L165" i="10"/>
  <c r="S97" i="10"/>
  <c r="N171" i="10"/>
  <c r="S105" i="10"/>
  <c r="S113" i="10"/>
  <c r="D151" i="10"/>
  <c r="F152" i="10"/>
  <c r="G199" i="10"/>
  <c r="D145" i="10"/>
  <c r="G146" i="10"/>
  <c r="D169" i="10"/>
  <c r="F148" i="10"/>
  <c r="F156" i="10"/>
  <c r="G175" i="10"/>
  <c r="D147" i="10"/>
  <c r="D159" i="10"/>
  <c r="E145" i="10"/>
  <c r="D155" i="10"/>
  <c r="F166" i="10"/>
  <c r="D170" i="10"/>
  <c r="F163" i="10"/>
  <c r="N274" i="10"/>
  <c r="N137" i="10"/>
  <c r="H147" i="10"/>
  <c r="N150" i="10"/>
  <c r="L153" i="10"/>
  <c r="P155" i="10"/>
  <c r="F158" i="10"/>
  <c r="J160" i="10"/>
  <c r="H163" i="10"/>
  <c r="L169" i="10"/>
  <c r="L173" i="10"/>
  <c r="J176" i="10"/>
  <c r="P179" i="10"/>
  <c r="N182" i="10"/>
  <c r="L187" i="10"/>
  <c r="H291" i="10"/>
  <c r="J148" i="10"/>
  <c r="J152" i="10"/>
  <c r="D157" i="10"/>
  <c r="P159" i="10"/>
  <c r="L161" i="10"/>
  <c r="P167" i="10"/>
  <c r="H171" i="10"/>
  <c r="N174" i="10"/>
  <c r="F178" i="10"/>
  <c r="J180" i="10"/>
  <c r="P183" i="10"/>
  <c r="J154" i="10"/>
  <c r="K292" i="10"/>
  <c r="G274" i="10"/>
  <c r="G137" i="10"/>
  <c r="K148" i="10"/>
  <c r="I163" i="10"/>
  <c r="H274" i="10"/>
  <c r="H137" i="10"/>
  <c r="J143" i="10"/>
  <c r="F145" i="10"/>
  <c r="N145" i="10"/>
  <c r="H146" i="10"/>
  <c r="P146" i="10"/>
  <c r="J147" i="10"/>
  <c r="D148" i="10"/>
  <c r="L148" i="10"/>
  <c r="F149" i="10"/>
  <c r="N149" i="10"/>
  <c r="H150" i="10"/>
  <c r="P150" i="10"/>
  <c r="J151" i="10"/>
  <c r="D152" i="10"/>
  <c r="L152" i="10"/>
  <c r="F153" i="10"/>
  <c r="N153" i="10"/>
  <c r="H154" i="10"/>
  <c r="P154" i="10"/>
  <c r="J155" i="10"/>
  <c r="D156" i="10"/>
  <c r="L156" i="10"/>
  <c r="F157" i="10"/>
  <c r="N157" i="10"/>
  <c r="H158" i="10"/>
  <c r="P158" i="10"/>
  <c r="J159" i="10"/>
  <c r="D160" i="10"/>
  <c r="L160" i="10"/>
  <c r="F161" i="10"/>
  <c r="N161" i="10"/>
  <c r="H162" i="10"/>
  <c r="P162" i="10"/>
  <c r="J163" i="10"/>
  <c r="D164" i="10"/>
  <c r="L164" i="10"/>
  <c r="F165" i="10"/>
  <c r="N165" i="10"/>
  <c r="H166" i="10"/>
  <c r="P166" i="10"/>
  <c r="J167" i="10"/>
  <c r="D168" i="10"/>
  <c r="L168" i="10"/>
  <c r="F169" i="10"/>
  <c r="N169" i="10"/>
  <c r="H170" i="10"/>
  <c r="P170" i="10"/>
  <c r="J171" i="10"/>
  <c r="D172" i="10"/>
  <c r="L172" i="10"/>
  <c r="F173" i="10"/>
  <c r="N173" i="10"/>
  <c r="H174" i="10"/>
  <c r="P174" i="10"/>
  <c r="J175" i="10"/>
  <c r="D176" i="10"/>
  <c r="L176" i="10"/>
  <c r="F177" i="10"/>
  <c r="N177" i="10"/>
  <c r="H178" i="10"/>
  <c r="P178" i="10"/>
  <c r="J179" i="10"/>
  <c r="D180" i="10"/>
  <c r="L180" i="10"/>
  <c r="F181" i="10"/>
  <c r="N181" i="10"/>
  <c r="H182" i="10"/>
  <c r="H185" i="10"/>
  <c r="P185" i="10"/>
  <c r="F187" i="10"/>
  <c r="I188" i="10"/>
  <c r="D189" i="10"/>
  <c r="L189" i="10"/>
  <c r="J191" i="10"/>
  <c r="H193" i="10"/>
  <c r="N195" i="10"/>
  <c r="I196" i="10"/>
  <c r="D197" i="10"/>
  <c r="L197" i="10"/>
  <c r="H201" i="10"/>
  <c r="N203" i="10"/>
  <c r="I204" i="10"/>
  <c r="L205" i="10"/>
  <c r="P204" i="10"/>
  <c r="D173" i="10"/>
  <c r="L177" i="10"/>
  <c r="L181" i="10"/>
  <c r="D187" i="10"/>
  <c r="L151" i="10"/>
  <c r="J289" i="10"/>
  <c r="O274" i="10"/>
  <c r="O137" i="10"/>
  <c r="I147" i="10"/>
  <c r="G150" i="10"/>
  <c r="S82" i="10"/>
  <c r="O154" i="10"/>
  <c r="S86" i="10"/>
  <c r="O158" i="10"/>
  <c r="E161" i="10"/>
  <c r="K164" i="10"/>
  <c r="I167" i="10"/>
  <c r="M169" i="10"/>
  <c r="E173" i="10"/>
  <c r="I175" i="10"/>
  <c r="G178" i="10"/>
  <c r="E181" i="10"/>
  <c r="D184" i="10"/>
  <c r="N190" i="10"/>
  <c r="J194" i="10"/>
  <c r="D200" i="10"/>
  <c r="D144" i="10"/>
  <c r="K143" i="10"/>
  <c r="G145" i="10"/>
  <c r="K147" i="10"/>
  <c r="G149" i="10"/>
  <c r="E152" i="10"/>
  <c r="O153" i="10"/>
  <c r="S85" i="10"/>
  <c r="M156" i="10"/>
  <c r="I158" i="10"/>
  <c r="E160" i="10"/>
  <c r="M160" i="10"/>
  <c r="G161" i="10"/>
  <c r="O161" i="10"/>
  <c r="I162" i="10"/>
  <c r="K163" i="10"/>
  <c r="E164" i="10"/>
  <c r="M164" i="10"/>
  <c r="G165" i="10"/>
  <c r="O165" i="10"/>
  <c r="I166" i="10"/>
  <c r="K167" i="10"/>
  <c r="E168" i="10"/>
  <c r="M168" i="10"/>
  <c r="G169" i="10"/>
  <c r="O169" i="10"/>
  <c r="I170" i="10"/>
  <c r="K171" i="10"/>
  <c r="E172" i="10"/>
  <c r="M172" i="10"/>
  <c r="G173" i="10"/>
  <c r="O173" i="10"/>
  <c r="I174" i="10"/>
  <c r="K175" i="10"/>
  <c r="E176" i="10"/>
  <c r="M176" i="10"/>
  <c r="G177" i="10"/>
  <c r="O177" i="10"/>
  <c r="I178" i="10"/>
  <c r="K179" i="10"/>
  <c r="E180" i="10"/>
  <c r="M180" i="10"/>
  <c r="G181" i="10"/>
  <c r="O181" i="10"/>
  <c r="I182" i="10"/>
  <c r="K183" i="10"/>
  <c r="F184" i="10"/>
  <c r="N184" i="10"/>
  <c r="I185" i="10"/>
  <c r="D186" i="10"/>
  <c r="L186" i="10"/>
  <c r="G187" i="10"/>
  <c r="O187" i="10"/>
  <c r="J188" i="10"/>
  <c r="E189" i="10"/>
  <c r="M189" i="10"/>
  <c r="H190" i="10"/>
  <c r="P190" i="10"/>
  <c r="K191" i="10"/>
  <c r="F192" i="10"/>
  <c r="N192" i="10"/>
  <c r="O195" i="10"/>
  <c r="N200" i="10"/>
  <c r="D202" i="10"/>
  <c r="D194" i="10"/>
  <c r="M144" i="10"/>
  <c r="I146" i="10"/>
  <c r="E148" i="10"/>
  <c r="O149" i="10"/>
  <c r="K151" i="10"/>
  <c r="G153" i="10"/>
  <c r="K155" i="10"/>
  <c r="G157" i="10"/>
  <c r="K159" i="10"/>
  <c r="J274" i="10"/>
  <c r="J137" i="10"/>
  <c r="L159" i="10"/>
  <c r="F160" i="10"/>
  <c r="N160" i="10"/>
  <c r="H161" i="10"/>
  <c r="P161" i="10"/>
  <c r="J162" i="10"/>
  <c r="D163" i="10"/>
  <c r="L163" i="10"/>
  <c r="F164" i="10"/>
  <c r="N164" i="10"/>
  <c r="H165" i="10"/>
  <c r="P165" i="10"/>
  <c r="J166" i="10"/>
  <c r="D167" i="10"/>
  <c r="L167" i="10"/>
  <c r="F168" i="10"/>
  <c r="N168" i="10"/>
  <c r="H169" i="10"/>
  <c r="P169" i="10"/>
  <c r="J170" i="10"/>
  <c r="D171" i="10"/>
  <c r="L171" i="10"/>
  <c r="F172" i="10"/>
  <c r="N172" i="10"/>
  <c r="H173" i="10"/>
  <c r="P173" i="10"/>
  <c r="D175" i="10"/>
  <c r="L175" i="10"/>
  <c r="F176" i="10"/>
  <c r="N176" i="10"/>
  <c r="H177" i="10"/>
  <c r="P177" i="10"/>
  <c r="D179" i="10"/>
  <c r="L179" i="10"/>
  <c r="F180" i="10"/>
  <c r="N180" i="10"/>
  <c r="H181" i="10"/>
  <c r="P181" i="10"/>
  <c r="J182" i="10"/>
  <c r="D183" i="10"/>
  <c r="G184" i="10"/>
  <c r="O184" i="10"/>
  <c r="J185" i="10"/>
  <c r="E186" i="10"/>
  <c r="H187" i="10"/>
  <c r="P187" i="10"/>
  <c r="K188" i="10"/>
  <c r="F189" i="10"/>
  <c r="N189" i="10"/>
  <c r="I190" i="10"/>
  <c r="D191" i="10"/>
  <c r="L191" i="10"/>
  <c r="J193" i="10"/>
  <c r="F197" i="10"/>
  <c r="O200" i="10"/>
  <c r="J201" i="10"/>
  <c r="F205" i="10"/>
  <c r="F146" i="10"/>
  <c r="D149" i="10"/>
  <c r="H151" i="10"/>
  <c r="F154" i="10"/>
  <c r="J156" i="10"/>
  <c r="H159" i="10"/>
  <c r="N162" i="10"/>
  <c r="N166" i="10"/>
  <c r="F170" i="10"/>
  <c r="F174" i="10"/>
  <c r="D177" i="10"/>
  <c r="F182" i="10"/>
  <c r="P145" i="10"/>
  <c r="H160" i="10"/>
  <c r="E290" i="10"/>
  <c r="N293" i="10"/>
  <c r="E149" i="10"/>
  <c r="I151" i="10"/>
  <c r="E153" i="10"/>
  <c r="I155" i="10"/>
  <c r="M157" i="10"/>
  <c r="I159" i="10"/>
  <c r="G162" i="10"/>
  <c r="S94" i="10"/>
  <c r="G166" i="10"/>
  <c r="K168" i="10"/>
  <c r="G170" i="10"/>
  <c r="S102" i="10"/>
  <c r="M173" i="10"/>
  <c r="S106" i="10"/>
  <c r="M177" i="10"/>
  <c r="I179" i="10"/>
  <c r="M181" i="10"/>
  <c r="I183" i="10"/>
  <c r="H188" i="10"/>
  <c r="D192" i="10"/>
  <c r="E195" i="10"/>
  <c r="P196" i="10"/>
  <c r="N198" i="10"/>
  <c r="P157" i="10"/>
  <c r="O164" i="10"/>
  <c r="I180" i="10"/>
  <c r="P188" i="10"/>
  <c r="P274" i="10"/>
  <c r="P137" i="10"/>
  <c r="L144" i="10"/>
  <c r="I274" i="10"/>
  <c r="I137" i="10"/>
  <c r="E144" i="10"/>
  <c r="O145" i="10"/>
  <c r="S77" i="10"/>
  <c r="M148" i="10"/>
  <c r="I150" i="10"/>
  <c r="M152" i="10"/>
  <c r="I154" i="10"/>
  <c r="E156" i="10"/>
  <c r="O157" i="10"/>
  <c r="S89" i="10"/>
  <c r="K274" i="10"/>
  <c r="E143" i="10"/>
  <c r="M143" i="10"/>
  <c r="G144" i="10"/>
  <c r="O144" i="10"/>
  <c r="I145" i="10"/>
  <c r="S76" i="10"/>
  <c r="K146" i="10"/>
  <c r="E147" i="10"/>
  <c r="M147" i="10"/>
  <c r="G148" i="10"/>
  <c r="O148" i="10"/>
  <c r="I149" i="10"/>
  <c r="S80" i="10"/>
  <c r="K150" i="10"/>
  <c r="E151" i="10"/>
  <c r="M151" i="10"/>
  <c r="G152" i="10"/>
  <c r="O152" i="10"/>
  <c r="I153" i="10"/>
  <c r="S84" i="10"/>
  <c r="K154" i="10"/>
  <c r="E155" i="10"/>
  <c r="M155" i="10"/>
  <c r="G156" i="10"/>
  <c r="O156" i="10"/>
  <c r="I157" i="10"/>
  <c r="S88" i="10"/>
  <c r="K158" i="10"/>
  <c r="E159" i="10"/>
  <c r="G160" i="10"/>
  <c r="O160" i="10"/>
  <c r="I161" i="10"/>
  <c r="S92" i="10"/>
  <c r="E163" i="10"/>
  <c r="M163" i="10"/>
  <c r="G164" i="10"/>
  <c r="I165" i="10"/>
  <c r="S96" i="10"/>
  <c r="K166" i="10"/>
  <c r="E167" i="10"/>
  <c r="M167" i="10"/>
  <c r="O168" i="10"/>
  <c r="I169" i="10"/>
  <c r="S100" i="10"/>
  <c r="K170" i="10"/>
  <c r="E171" i="10"/>
  <c r="M171" i="10"/>
  <c r="G172" i="10"/>
  <c r="O172" i="10"/>
  <c r="I173" i="10"/>
  <c r="S104" i="10"/>
  <c r="K174" i="10"/>
  <c r="E175" i="10"/>
  <c r="M175" i="10"/>
  <c r="G176" i="10"/>
  <c r="O176" i="10"/>
  <c r="I177" i="10"/>
  <c r="S108" i="10"/>
  <c r="K178" i="10"/>
  <c r="E179" i="10"/>
  <c r="M179" i="10"/>
  <c r="G180" i="10"/>
  <c r="O180" i="10"/>
  <c r="I181" i="10"/>
  <c r="S112" i="10"/>
  <c r="K182" i="10"/>
  <c r="E183" i="10"/>
  <c r="M183" i="10"/>
  <c r="H184" i="10"/>
  <c r="P184" i="10"/>
  <c r="K185" i="10"/>
  <c r="F186" i="10"/>
  <c r="N186" i="10"/>
  <c r="I187" i="10"/>
  <c r="D188" i="10"/>
  <c r="L188" i="10"/>
  <c r="G189" i="10"/>
  <c r="O189" i="10"/>
  <c r="J190" i="10"/>
  <c r="E191" i="10"/>
  <c r="M191" i="10"/>
  <c r="H192" i="10"/>
  <c r="P192" i="10"/>
  <c r="K193" i="10"/>
  <c r="F194" i="10"/>
  <c r="N194" i="10"/>
  <c r="J198" i="10"/>
  <c r="E199" i="10"/>
  <c r="K201" i="10"/>
  <c r="F202" i="10"/>
  <c r="F274" i="10"/>
  <c r="F137" i="10"/>
  <c r="P147" i="10"/>
  <c r="F150" i="10"/>
  <c r="D153" i="10"/>
  <c r="H155" i="10"/>
  <c r="N158" i="10"/>
  <c r="F162" i="10"/>
  <c r="J164" i="10"/>
  <c r="N170" i="10"/>
  <c r="P175" i="10"/>
  <c r="D203" i="10"/>
  <c r="N148" i="10"/>
  <c r="H157" i="10"/>
  <c r="O288" i="10"/>
  <c r="O150" i="10"/>
  <c r="M153" i="10"/>
  <c r="E157" i="10"/>
  <c r="K160" i="10"/>
  <c r="M165" i="10"/>
  <c r="E169" i="10"/>
  <c r="I171" i="10"/>
  <c r="O174" i="10"/>
  <c r="E177" i="10"/>
  <c r="S110" i="10"/>
  <c r="O182" i="10"/>
  <c r="J186" i="10"/>
  <c r="H196" i="10"/>
  <c r="D143" i="10"/>
  <c r="D274" i="10"/>
  <c r="D137" i="10"/>
  <c r="N143" i="10"/>
  <c r="P144" i="10"/>
  <c r="L146" i="10"/>
  <c r="N147" i="10"/>
  <c r="P148" i="10"/>
  <c r="D150" i="10"/>
  <c r="F151" i="10"/>
  <c r="H152" i="10"/>
  <c r="J153" i="10"/>
  <c r="L154" i="10"/>
  <c r="N155" i="10"/>
  <c r="P156" i="10"/>
  <c r="D158" i="10"/>
  <c r="F159" i="10"/>
  <c r="J161" i="10"/>
  <c r="L162" i="10"/>
  <c r="H164" i="10"/>
  <c r="J165" i="10"/>
  <c r="D166" i="10"/>
  <c r="F167" i="10"/>
  <c r="H168" i="10"/>
  <c r="P168" i="10"/>
  <c r="J169" i="10"/>
  <c r="L170" i="10"/>
  <c r="F171" i="10"/>
  <c r="H172" i="10"/>
  <c r="P172" i="10"/>
  <c r="D174" i="10"/>
  <c r="L174" i="10"/>
  <c r="F175" i="10"/>
  <c r="N175" i="10"/>
  <c r="P176" i="10"/>
  <c r="D178" i="10"/>
  <c r="L178" i="10"/>
  <c r="F179" i="10"/>
  <c r="N179" i="10"/>
  <c r="H180" i="10"/>
  <c r="P180" i="10"/>
  <c r="J181" i="10"/>
  <c r="D182" i="10"/>
  <c r="F183" i="10"/>
  <c r="N183" i="10"/>
  <c r="I184" i="10"/>
  <c r="D185" i="10"/>
  <c r="G186" i="10"/>
  <c r="O186" i="10"/>
  <c r="J187" i="10"/>
  <c r="E188" i="10"/>
  <c r="M188" i="10"/>
  <c r="H189" i="10"/>
  <c r="P189" i="10"/>
  <c r="K190" i="10"/>
  <c r="F191" i="10"/>
  <c r="N191" i="10"/>
  <c r="I192" i="10"/>
  <c r="D193" i="10"/>
  <c r="L193" i="10"/>
  <c r="G194" i="10"/>
  <c r="O194" i="10"/>
  <c r="E196" i="10"/>
  <c r="M196" i="10"/>
  <c r="H197" i="10"/>
  <c r="P197" i="10"/>
  <c r="K198" i="10"/>
  <c r="F199" i="10"/>
  <c r="N199" i="10"/>
  <c r="I200" i="10"/>
  <c r="D201" i="10"/>
  <c r="L201" i="10"/>
  <c r="G202" i="10"/>
  <c r="O202" i="10"/>
  <c r="J203" i="10"/>
  <c r="E204" i="10"/>
  <c r="M204" i="10"/>
  <c r="H205" i="10"/>
  <c r="P205" i="10"/>
  <c r="H191" i="10"/>
  <c r="L149" i="10"/>
  <c r="P151" i="10"/>
  <c r="N154" i="10"/>
  <c r="L157" i="10"/>
  <c r="D161" i="10"/>
  <c r="D165" i="10"/>
  <c r="J168" i="10"/>
  <c r="P171" i="10"/>
  <c r="H175" i="10"/>
  <c r="N178" i="10"/>
  <c r="D181" i="10"/>
  <c r="H183" i="10"/>
  <c r="D195" i="10"/>
  <c r="H199" i="10"/>
  <c r="G288" i="10"/>
  <c r="M290" i="10"/>
  <c r="F293" i="10"/>
  <c r="S78" i="10"/>
  <c r="M149" i="10"/>
  <c r="K152" i="10"/>
  <c r="G154" i="10"/>
  <c r="K156" i="10"/>
  <c r="G158" i="10"/>
  <c r="S90" i="10"/>
  <c r="O162" i="10"/>
  <c r="E165" i="10"/>
  <c r="O166" i="10"/>
  <c r="S98" i="10"/>
  <c r="O170" i="10"/>
  <c r="K172" i="10"/>
  <c r="G174" i="10"/>
  <c r="K176" i="10"/>
  <c r="O178" i="10"/>
  <c r="K180" i="10"/>
  <c r="G182" i="10"/>
  <c r="L184" i="10"/>
  <c r="M195" i="10"/>
  <c r="G168" i="10"/>
  <c r="H176" i="10"/>
  <c r="J184" i="10"/>
  <c r="L274" i="10"/>
  <c r="L137" i="10"/>
  <c r="F143" i="10"/>
  <c r="H144" i="10"/>
  <c r="J145" i="10"/>
  <c r="D146" i="10"/>
  <c r="F147" i="10"/>
  <c r="H148" i="10"/>
  <c r="J149" i="10"/>
  <c r="L150" i="10"/>
  <c r="N151" i="10"/>
  <c r="P152" i="10"/>
  <c r="D154" i="10"/>
  <c r="F155" i="10"/>
  <c r="H156" i="10"/>
  <c r="J157" i="10"/>
  <c r="L158" i="10"/>
  <c r="N159" i="10"/>
  <c r="P160" i="10"/>
  <c r="D162" i="10"/>
  <c r="N163" i="10"/>
  <c r="P164" i="10"/>
  <c r="N167" i="10"/>
  <c r="E274" i="10"/>
  <c r="E137" i="10"/>
  <c r="M274" i="10"/>
  <c r="M137" i="10"/>
  <c r="G143" i="10"/>
  <c r="O143" i="10"/>
  <c r="I144" i="10"/>
  <c r="S75" i="10"/>
  <c r="K145" i="10"/>
  <c r="E146" i="10"/>
  <c r="M146" i="10"/>
  <c r="G147" i="10"/>
  <c r="O147" i="10"/>
  <c r="I148" i="10"/>
  <c r="S79" i="10"/>
  <c r="K149" i="10"/>
  <c r="E150" i="10"/>
  <c r="M150" i="10"/>
  <c r="G151" i="10"/>
  <c r="O151" i="10"/>
  <c r="I152" i="10"/>
  <c r="S83" i="10"/>
  <c r="K153" i="10"/>
  <c r="E154" i="10"/>
  <c r="M154" i="10"/>
  <c r="G155" i="10"/>
  <c r="O155" i="10"/>
  <c r="I156" i="10"/>
  <c r="S87" i="10"/>
  <c r="K157" i="10"/>
  <c r="E158" i="10"/>
  <c r="M158" i="10"/>
  <c r="G159" i="10"/>
  <c r="O159" i="10"/>
  <c r="I160" i="10"/>
  <c r="S91" i="10"/>
  <c r="K161" i="10"/>
  <c r="E162" i="10"/>
  <c r="M162" i="10"/>
  <c r="G163" i="10"/>
  <c r="O163" i="10"/>
  <c r="I164" i="10"/>
  <c r="K165" i="10"/>
  <c r="E166" i="10"/>
  <c r="M166" i="10"/>
  <c r="G167" i="10"/>
  <c r="O167" i="10"/>
  <c r="I168" i="10"/>
  <c r="S99" i="10"/>
  <c r="K169" i="10"/>
  <c r="E170" i="10"/>
  <c r="M170" i="10"/>
  <c r="G171" i="10"/>
  <c r="O171" i="10"/>
  <c r="I172" i="10"/>
  <c r="S103" i="10"/>
  <c r="K173" i="10"/>
  <c r="E174" i="10"/>
  <c r="M174" i="10"/>
  <c r="O175" i="10"/>
  <c r="I176" i="10"/>
  <c r="S107" i="10"/>
  <c r="K177" i="10"/>
  <c r="E178" i="10"/>
  <c r="M178" i="10"/>
  <c r="G179" i="10"/>
  <c r="O179" i="10"/>
  <c r="S111" i="10"/>
  <c r="E182" i="10"/>
  <c r="M182" i="10"/>
  <c r="G183" i="10"/>
  <c r="O183" i="10"/>
  <c r="F188" i="10"/>
  <c r="L190" i="10"/>
  <c r="G191" i="10"/>
  <c r="O191" i="10"/>
  <c r="J192" i="10"/>
  <c r="H194" i="10"/>
  <c r="F196" i="10"/>
  <c r="D198" i="10"/>
  <c r="L198" i="10"/>
  <c r="O199" i="10"/>
  <c r="J200" i="10"/>
  <c r="H202" i="10"/>
  <c r="F204" i="10"/>
  <c r="K137" i="10"/>
  <c r="H179" i="10"/>
  <c r="N187" i="10"/>
  <c r="J196" i="10"/>
  <c r="N202" i="10"/>
  <c r="E185" i="10"/>
  <c r="M185" i="10"/>
  <c r="H186" i="10"/>
  <c r="P186" i="10"/>
  <c r="K187" i="10"/>
  <c r="N188" i="10"/>
  <c r="I189" i="10"/>
  <c r="E193" i="10"/>
  <c r="M193" i="10"/>
  <c r="P194" i="10"/>
  <c r="K195" i="10"/>
  <c r="N196" i="10"/>
  <c r="I197" i="10"/>
  <c r="E201" i="10"/>
  <c r="M201" i="10"/>
  <c r="P202" i="10"/>
  <c r="K203" i="10"/>
  <c r="N204" i="10"/>
  <c r="I205" i="10"/>
  <c r="K184" i="10"/>
  <c r="F185" i="10"/>
  <c r="N185" i="10"/>
  <c r="I186" i="10"/>
  <c r="G188" i="10"/>
  <c r="O188" i="10"/>
  <c r="J189" i="10"/>
  <c r="E190" i="10"/>
  <c r="P191" i="10"/>
  <c r="K192" i="10"/>
  <c r="F193" i="10"/>
  <c r="N193" i="10"/>
  <c r="I194" i="10"/>
  <c r="L195" i="10"/>
  <c r="G196" i="10"/>
  <c r="O196" i="10"/>
  <c r="J197" i="10"/>
  <c r="E198" i="10"/>
  <c r="P199" i="10"/>
  <c r="K200" i="10"/>
  <c r="F201" i="10"/>
  <c r="N201" i="10"/>
  <c r="I202" i="10"/>
  <c r="L203" i="10"/>
  <c r="G204" i="10"/>
  <c r="O204" i="10"/>
  <c r="J205" i="10"/>
  <c r="G185" i="10"/>
  <c r="O185" i="10"/>
  <c r="E187" i="10"/>
  <c r="M187" i="10"/>
  <c r="K189" i="10"/>
  <c r="F190" i="10"/>
  <c r="I191" i="10"/>
  <c r="L192" i="10"/>
  <c r="G193" i="10"/>
  <c r="O193" i="10"/>
  <c r="K197" i="10"/>
  <c r="F198" i="10"/>
  <c r="I199" i="10"/>
  <c r="L200" i="10"/>
  <c r="G201" i="10"/>
  <c r="O201" i="10"/>
  <c r="J202" i="10"/>
  <c r="E203" i="10"/>
  <c r="M203" i="10"/>
  <c r="H204" i="10"/>
  <c r="K205" i="10"/>
  <c r="J280" i="10"/>
  <c r="P182" i="10"/>
  <c r="J183" i="10"/>
  <c r="E184" i="10"/>
  <c r="M184" i="10"/>
  <c r="K186" i="10"/>
  <c r="G190" i="10"/>
  <c r="O190" i="10"/>
  <c r="E192" i="10"/>
  <c r="M192" i="10"/>
  <c r="P193" i="10"/>
  <c r="K194" i="10"/>
  <c r="F195" i="10"/>
  <c r="G198" i="10"/>
  <c r="O198" i="10"/>
  <c r="J199" i="10"/>
  <c r="E200" i="10"/>
  <c r="M200" i="10"/>
  <c r="P201" i="10"/>
  <c r="K202" i="10"/>
  <c r="F203" i="10"/>
  <c r="D205" i="10"/>
  <c r="I193" i="10"/>
  <c r="L194" i="10"/>
  <c r="G195" i="10"/>
  <c r="E197" i="10"/>
  <c r="M197" i="10"/>
  <c r="H198" i="10"/>
  <c r="P198" i="10"/>
  <c r="K199" i="10"/>
  <c r="F200" i="10"/>
  <c r="I201" i="10"/>
  <c r="L202" i="10"/>
  <c r="G203" i="10"/>
  <c r="O203" i="10"/>
  <c r="J204" i="10"/>
  <c r="E205" i="10"/>
  <c r="M205" i="10"/>
  <c r="G192" i="10"/>
  <c r="E194" i="10"/>
  <c r="M194" i="10"/>
  <c r="H195" i="10"/>
  <c r="P195" i="10"/>
  <c r="K196" i="10"/>
  <c r="N197" i="10"/>
  <c r="I198" i="10"/>
  <c r="D199" i="10"/>
  <c r="L199" i="10"/>
  <c r="G200" i="10"/>
  <c r="E202" i="10"/>
  <c r="M202" i="10"/>
  <c r="H203" i="10"/>
  <c r="P203" i="10"/>
  <c r="K204" i="10"/>
  <c r="N205" i="10"/>
  <c r="I195" i="10"/>
  <c r="D196" i="10"/>
  <c r="L196" i="10"/>
  <c r="G197" i="10"/>
  <c r="O197" i="10"/>
  <c r="M199" i="10"/>
  <c r="H200" i="10"/>
  <c r="P200" i="10"/>
  <c r="I203" i="10"/>
  <c r="D204" i="10"/>
  <c r="L204" i="10"/>
  <c r="G205" i="10"/>
  <c r="O205" i="10"/>
  <c r="I280" i="10"/>
  <c r="D281" i="10"/>
  <c r="L281" i="10"/>
  <c r="G282" i="10"/>
  <c r="O282" i="10"/>
  <c r="J283" i="10"/>
  <c r="E284" i="10"/>
  <c r="M284" i="10"/>
  <c r="H285" i="10"/>
  <c r="K286" i="10"/>
  <c r="F287" i="10"/>
  <c r="N287" i="10"/>
  <c r="I288" i="10"/>
  <c r="D297" i="10"/>
  <c r="L297" i="10"/>
  <c r="G298" i="10"/>
  <c r="O298" i="10"/>
  <c r="J299" i="10"/>
  <c r="K302" i="10"/>
  <c r="G306" i="10"/>
  <c r="O306" i="10"/>
  <c r="J307" i="10"/>
  <c r="E308" i="10"/>
  <c r="M308" i="10"/>
  <c r="H309" i="10"/>
  <c r="K310" i="10"/>
  <c r="F311" i="10"/>
  <c r="N311" i="10"/>
  <c r="I312" i="10"/>
  <c r="D313" i="10"/>
  <c r="L313" i="10"/>
  <c r="G314" i="10"/>
  <c r="E281" i="10"/>
  <c r="M281" i="10"/>
  <c r="H282" i="10"/>
  <c r="K283" i="10"/>
  <c r="F284" i="10"/>
  <c r="N284" i="10"/>
  <c r="I285" i="10"/>
  <c r="D286" i="10"/>
  <c r="L286" i="10"/>
  <c r="G287" i="10"/>
  <c r="O287" i="10"/>
  <c r="J288" i="10"/>
  <c r="H290" i="10"/>
  <c r="K291" i="10"/>
  <c r="F292" i="10"/>
  <c r="N292" i="10"/>
  <c r="G295" i="10"/>
  <c r="O295" i="10"/>
  <c r="J296" i="10"/>
  <c r="E297" i="10"/>
  <c r="M297" i="10"/>
  <c r="H298" i="10"/>
  <c r="K299" i="10"/>
  <c r="F300" i="10"/>
  <c r="N300" i="10"/>
  <c r="I301" i="10"/>
  <c r="D302" i="10"/>
  <c r="L302" i="10"/>
  <c r="G303" i="10"/>
  <c r="O303" i="10"/>
  <c r="J304" i="10"/>
  <c r="E305" i="10"/>
  <c r="M305" i="10"/>
  <c r="H306" i="10"/>
  <c r="K280" i="10"/>
  <c r="F281" i="10"/>
  <c r="N281" i="10"/>
  <c r="I282" i="10"/>
  <c r="D283" i="10"/>
  <c r="L283" i="10"/>
  <c r="G284" i="10"/>
  <c r="O284" i="10"/>
  <c r="J285" i="10"/>
  <c r="E286" i="10"/>
  <c r="M286" i="10"/>
  <c r="H287" i="10"/>
  <c r="K288" i="10"/>
  <c r="F289" i="10"/>
  <c r="N289" i="10"/>
  <c r="I290" i="10"/>
  <c r="D291" i="10"/>
  <c r="L291" i="10"/>
  <c r="G292" i="10"/>
  <c r="O292" i="10"/>
  <c r="J293" i="10"/>
  <c r="E294" i="10"/>
  <c r="M294" i="10"/>
  <c r="D280" i="10"/>
  <c r="L280" i="10"/>
  <c r="G281" i="10"/>
  <c r="O281" i="10"/>
  <c r="J282" i="10"/>
  <c r="E283" i="10"/>
  <c r="E280" i="10"/>
  <c r="M280" i="10"/>
  <c r="H281" i="10"/>
  <c r="K282" i="10"/>
  <c r="F283" i="10"/>
  <c r="N283" i="10"/>
  <c r="I284" i="10"/>
  <c r="D285" i="10"/>
  <c r="L285" i="10"/>
  <c r="G286" i="10"/>
  <c r="O286" i="10"/>
  <c r="J287" i="10"/>
  <c r="E288" i="10"/>
  <c r="M288" i="10"/>
  <c r="H289" i="10"/>
  <c r="K290" i="10"/>
  <c r="F291" i="10"/>
  <c r="D289" i="10"/>
  <c r="L289" i="10"/>
  <c r="G290" i="10"/>
  <c r="O290" i="10"/>
  <c r="J291" i="10"/>
  <c r="E292" i="10"/>
  <c r="M292" i="10"/>
  <c r="H293" i="10"/>
  <c r="K294" i="10"/>
  <c r="E295" i="10"/>
  <c r="M295" i="10"/>
  <c r="H296" i="10"/>
  <c r="K297" i="10"/>
  <c r="F298" i="10"/>
  <c r="N298" i="10"/>
  <c r="G301" i="10"/>
  <c r="O301" i="10"/>
  <c r="K305" i="10"/>
  <c r="F306" i="10"/>
  <c r="N306" i="10"/>
  <c r="K308" i="10"/>
  <c r="G312" i="10"/>
  <c r="O312" i="10"/>
  <c r="J313" i="10"/>
  <c r="K316" i="10"/>
  <c r="G320" i="10"/>
  <c r="O320" i="10"/>
  <c r="K324" i="10"/>
  <c r="G328" i="10"/>
  <c r="O328" i="10"/>
  <c r="K332" i="10"/>
  <c r="G336" i="10"/>
  <c r="O336" i="10"/>
  <c r="K340" i="10"/>
  <c r="G309" i="10"/>
  <c r="O309" i="10"/>
  <c r="J310" i="10"/>
  <c r="E311" i="10"/>
  <c r="M311" i="10"/>
  <c r="H312" i="10"/>
  <c r="K313" i="10"/>
  <c r="F314" i="10"/>
  <c r="N314" i="10"/>
  <c r="I315" i="10"/>
  <c r="D316" i="10"/>
  <c r="L316" i="10"/>
  <c r="G317" i="10"/>
  <c r="O317" i="10"/>
  <c r="J318" i="10"/>
  <c r="E319" i="10"/>
  <c r="M319" i="10"/>
  <c r="H320" i="10"/>
  <c r="K321" i="10"/>
  <c r="F322" i="10"/>
  <c r="N322" i="10"/>
  <c r="I323" i="10"/>
  <c r="D324" i="10"/>
  <c r="L324" i="10"/>
  <c r="G325" i="10"/>
  <c r="O325" i="10"/>
  <c r="J326" i="10"/>
  <c r="E327" i="10"/>
  <c r="M327" i="10"/>
  <c r="H328" i="10"/>
  <c r="K329" i="10"/>
  <c r="F330" i="10"/>
  <c r="N330" i="10"/>
  <c r="I331" i="10"/>
  <c r="D332" i="10"/>
  <c r="L332" i="10"/>
  <c r="G333" i="10"/>
  <c r="O333" i="10"/>
  <c r="J334" i="10"/>
  <c r="E335" i="10"/>
  <c r="M335" i="10"/>
  <c r="H336" i="10"/>
  <c r="K337" i="10"/>
  <c r="F338" i="10"/>
  <c r="N338" i="10"/>
  <c r="I339" i="10"/>
  <c r="D340" i="10"/>
  <c r="L340" i="10"/>
  <c r="G341" i="10"/>
  <c r="O341" i="10"/>
  <c r="O314" i="10"/>
  <c r="J315" i="10"/>
  <c r="E316" i="10"/>
  <c r="M316" i="10"/>
  <c r="H317" i="10"/>
  <c r="K318" i="10"/>
  <c r="F319" i="10"/>
  <c r="N319" i="10"/>
  <c r="I320" i="10"/>
  <c r="D321" i="10"/>
  <c r="L321" i="10"/>
  <c r="G322" i="10"/>
  <c r="O322" i="10"/>
  <c r="J323" i="10"/>
  <c r="E324" i="10"/>
  <c r="M324" i="10"/>
  <c r="H325" i="10"/>
  <c r="K326" i="10"/>
  <c r="F327" i="10"/>
  <c r="N327" i="10"/>
  <c r="I328" i="10"/>
  <c r="D329" i="10"/>
  <c r="L329" i="10"/>
  <c r="G330" i="10"/>
  <c r="O330" i="10"/>
  <c r="J331" i="10"/>
  <c r="E332" i="10"/>
  <c r="M332" i="10"/>
  <c r="H333" i="10"/>
  <c r="K334" i="10"/>
  <c r="F335" i="10"/>
  <c r="N335" i="10"/>
  <c r="G338" i="10"/>
  <c r="O338" i="10"/>
  <c r="M283" i="10"/>
  <c r="H284" i="10"/>
  <c r="K285" i="10"/>
  <c r="F286" i="10"/>
  <c r="N286" i="10"/>
  <c r="I287" i="10"/>
  <c r="D288" i="10"/>
  <c r="L288" i="10"/>
  <c r="G289" i="10"/>
  <c r="O289" i="10"/>
  <c r="J290" i="10"/>
  <c r="E291" i="10"/>
  <c r="M291" i="10"/>
  <c r="H292" i="10"/>
  <c r="K293" i="10"/>
  <c r="F294" i="10"/>
  <c r="N294" i="10"/>
  <c r="H295" i="10"/>
  <c r="K296" i="10"/>
  <c r="F297" i="10"/>
  <c r="N297" i="10"/>
  <c r="I298" i="10"/>
  <c r="D299" i="10"/>
  <c r="L299" i="10"/>
  <c r="G300" i="10"/>
  <c r="O300" i="10"/>
  <c r="J301" i="10"/>
  <c r="E302" i="10"/>
  <c r="M302" i="10"/>
  <c r="H303" i="10"/>
  <c r="K304" i="10"/>
  <c r="F305" i="10"/>
  <c r="N305" i="10"/>
  <c r="I306" i="10"/>
  <c r="T237" i="10"/>
  <c r="K307" i="10"/>
  <c r="F308" i="10"/>
  <c r="N308" i="10"/>
  <c r="G311" i="10"/>
  <c r="O311" i="10"/>
  <c r="K315" i="10"/>
  <c r="G319" i="10"/>
  <c r="O319" i="10"/>
  <c r="K323" i="10"/>
  <c r="G327" i="10"/>
  <c r="O327" i="10"/>
  <c r="K331" i="10"/>
  <c r="G335" i="10"/>
  <c r="O335" i="10"/>
  <c r="K339" i="10"/>
  <c r="N291" i="10"/>
  <c r="I292" i="10"/>
  <c r="D293" i="10"/>
  <c r="L293" i="10"/>
  <c r="G294" i="10"/>
  <c r="O294" i="10"/>
  <c r="I295" i="10"/>
  <c r="D296" i="10"/>
  <c r="L296" i="10"/>
  <c r="G297" i="10"/>
  <c r="O297" i="10"/>
  <c r="J298" i="10"/>
  <c r="E299" i="10"/>
  <c r="M299" i="10"/>
  <c r="H300" i="10"/>
  <c r="K301" i="10"/>
  <c r="F302" i="10"/>
  <c r="N302" i="10"/>
  <c r="G305" i="10"/>
  <c r="O305" i="10"/>
  <c r="G308" i="10"/>
  <c r="O308" i="10"/>
  <c r="J309" i="10"/>
  <c r="K312" i="10"/>
  <c r="G316" i="10"/>
  <c r="O316" i="10"/>
  <c r="K320" i="10"/>
  <c r="G324" i="10"/>
  <c r="O324" i="10"/>
  <c r="K328" i="10"/>
  <c r="G332" i="10"/>
  <c r="O332" i="10"/>
  <c r="K336" i="10"/>
  <c r="G340" i="10"/>
  <c r="O340" i="10"/>
  <c r="F280" i="10"/>
  <c r="N280" i="10"/>
  <c r="I281" i="10"/>
  <c r="D282" i="10"/>
  <c r="L282" i="10"/>
  <c r="G283" i="10"/>
  <c r="O283" i="10"/>
  <c r="J284" i="10"/>
  <c r="E285" i="10"/>
  <c r="M285" i="10"/>
  <c r="H286" i="10"/>
  <c r="K287" i="10"/>
  <c r="F288" i="10"/>
  <c r="N288" i="10"/>
  <c r="I289" i="10"/>
  <c r="D290" i="10"/>
  <c r="L290" i="10"/>
  <c r="G291" i="10"/>
  <c r="O291" i="10"/>
  <c r="J292" i="10"/>
  <c r="E293" i="10"/>
  <c r="M293" i="10"/>
  <c r="H294" i="10"/>
  <c r="J295" i="10"/>
  <c r="E296" i="10"/>
  <c r="M296" i="10"/>
  <c r="H297" i="10"/>
  <c r="K298" i="10"/>
  <c r="G302" i="10"/>
  <c r="O302" i="10"/>
  <c r="J303" i="10"/>
  <c r="K306" i="10"/>
  <c r="K309" i="10"/>
  <c r="F310" i="10"/>
  <c r="N310" i="10"/>
  <c r="G313" i="10"/>
  <c r="O313" i="10"/>
  <c r="K317" i="10"/>
  <c r="G321" i="10"/>
  <c r="O321" i="10"/>
  <c r="K325" i="10"/>
  <c r="G329" i="10"/>
  <c r="O329" i="10"/>
  <c r="K333" i="10"/>
  <c r="G337" i="10"/>
  <c r="O337" i="10"/>
  <c r="K341" i="10"/>
  <c r="I294" i="10"/>
  <c r="T225" i="10"/>
  <c r="K295" i="10"/>
  <c r="F296" i="10"/>
  <c r="N296" i="10"/>
  <c r="I297" i="10"/>
  <c r="D298" i="10"/>
  <c r="L298" i="10"/>
  <c r="G299" i="10"/>
  <c r="O299" i="10"/>
  <c r="J300" i="10"/>
  <c r="E301" i="10"/>
  <c r="M301" i="10"/>
  <c r="H302" i="10"/>
  <c r="K303" i="10"/>
  <c r="F304" i="10"/>
  <c r="N304" i="10"/>
  <c r="I305" i="10"/>
  <c r="D306" i="10"/>
  <c r="L306" i="10"/>
  <c r="D309" i="10"/>
  <c r="L309" i="10"/>
  <c r="G310" i="10"/>
  <c r="O310" i="10"/>
  <c r="J311" i="10"/>
  <c r="E312" i="10"/>
  <c r="M312" i="10"/>
  <c r="H313" i="10"/>
  <c r="K314" i="10"/>
  <c r="F315" i="10"/>
  <c r="N315" i="10"/>
  <c r="I316" i="10"/>
  <c r="D317" i="10"/>
  <c r="L317" i="10"/>
  <c r="G318" i="10"/>
  <c r="O318" i="10"/>
  <c r="J319" i="10"/>
  <c r="E320" i="10"/>
  <c r="M320" i="10"/>
  <c r="H321" i="10"/>
  <c r="K322" i="10"/>
  <c r="F323" i="10"/>
  <c r="N323" i="10"/>
  <c r="I324" i="10"/>
  <c r="D325" i="10"/>
  <c r="L325" i="10"/>
  <c r="G326" i="10"/>
  <c r="O326" i="10"/>
  <c r="J327" i="10"/>
  <c r="E328" i="10"/>
  <c r="M328" i="10"/>
  <c r="H329" i="10"/>
  <c r="K330" i="10"/>
  <c r="F331" i="10"/>
  <c r="N331" i="10"/>
  <c r="I332" i="10"/>
  <c r="D333" i="10"/>
  <c r="L333" i="10"/>
  <c r="G334" i="10"/>
  <c r="O334" i="10"/>
  <c r="J335" i="10"/>
  <c r="E336" i="10"/>
  <c r="K338" i="10"/>
  <c r="G342" i="10"/>
  <c r="H280" i="10"/>
  <c r="K281" i="10"/>
  <c r="F282" i="10"/>
  <c r="N282" i="10"/>
  <c r="I283" i="10"/>
  <c r="D284" i="10"/>
  <c r="L284" i="10"/>
  <c r="G285" i="10"/>
  <c r="O285" i="10"/>
  <c r="J286" i="10"/>
  <c r="E287" i="10"/>
  <c r="M287" i="10"/>
  <c r="H288" i="10"/>
  <c r="K289" i="10"/>
  <c r="F290" i="10"/>
  <c r="N290" i="10"/>
  <c r="I291" i="10"/>
  <c r="D292" i="10"/>
  <c r="L292" i="10"/>
  <c r="G293" i="10"/>
  <c r="O293" i="10"/>
  <c r="J294" i="10"/>
  <c r="D295" i="10"/>
  <c r="L295" i="10"/>
  <c r="G296" i="10"/>
  <c r="O296" i="10"/>
  <c r="J297" i="10"/>
  <c r="E298" i="10"/>
  <c r="M298" i="10"/>
  <c r="H299" i="10"/>
  <c r="K300" i="10"/>
  <c r="F301" i="10"/>
  <c r="N301" i="10"/>
  <c r="I302" i="10"/>
  <c r="D303" i="10"/>
  <c r="L303" i="10"/>
  <c r="G304" i="10"/>
  <c r="O304" i="10"/>
  <c r="J305" i="10"/>
  <c r="E306" i="10"/>
  <c r="M306" i="10"/>
  <c r="G307" i="10"/>
  <c r="O307" i="10"/>
  <c r="J308" i="10"/>
  <c r="K311" i="10"/>
  <c r="F312" i="10"/>
  <c r="N312" i="10"/>
  <c r="G315" i="10"/>
  <c r="O315" i="10"/>
  <c r="K319" i="10"/>
  <c r="G323" i="10"/>
  <c r="O323" i="10"/>
  <c r="K327" i="10"/>
  <c r="G331" i="10"/>
  <c r="O331" i="10"/>
  <c r="K335" i="10"/>
  <c r="G339" i="10"/>
  <c r="O339" i="10"/>
  <c r="I303" i="10"/>
  <c r="D304" i="10"/>
  <c r="L304" i="10"/>
  <c r="J306" i="10"/>
  <c r="D307" i="10"/>
  <c r="L307" i="10"/>
  <c r="I309" i="10"/>
  <c r="D310" i="10"/>
  <c r="L310" i="10"/>
  <c r="J312" i="10"/>
  <c r="E313" i="10"/>
  <c r="M313" i="10"/>
  <c r="H314" i="10"/>
  <c r="F316" i="10"/>
  <c r="N316" i="10"/>
  <c r="I317" i="10"/>
  <c r="D318" i="10"/>
  <c r="L318" i="10"/>
  <c r="J320" i="10"/>
  <c r="E321" i="10"/>
  <c r="M321" i="10"/>
  <c r="H322" i="10"/>
  <c r="F324" i="10"/>
  <c r="N324" i="10"/>
  <c r="I325" i="10"/>
  <c r="D326" i="10"/>
  <c r="L326" i="10"/>
  <c r="J328" i="10"/>
  <c r="E329" i="10"/>
  <c r="M329" i="10"/>
  <c r="H330" i="10"/>
  <c r="F332" i="10"/>
  <c r="N332" i="10"/>
  <c r="I333" i="10"/>
  <c r="D334" i="10"/>
  <c r="L334" i="10"/>
  <c r="J336" i="10"/>
  <c r="E337" i="10"/>
  <c r="M337" i="10"/>
  <c r="H338" i="10"/>
  <c r="F340" i="10"/>
  <c r="N340" i="10"/>
  <c r="I341" i="10"/>
  <c r="D342" i="10"/>
  <c r="L342" i="10"/>
  <c r="F299" i="10"/>
  <c r="N299" i="10"/>
  <c r="I300" i="10"/>
  <c r="D301" i="10"/>
  <c r="L301" i="10"/>
  <c r="E304" i="10"/>
  <c r="M304" i="10"/>
  <c r="H305" i="10"/>
  <c r="E307" i="10"/>
  <c r="M307" i="10"/>
  <c r="H308" i="10"/>
  <c r="E310" i="10"/>
  <c r="M310" i="10"/>
  <c r="H311" i="10"/>
  <c r="F313" i="10"/>
  <c r="N313" i="10"/>
  <c r="I314" i="10"/>
  <c r="D315" i="10"/>
  <c r="L315" i="10"/>
  <c r="J317" i="10"/>
  <c r="E318" i="10"/>
  <c r="M318" i="10"/>
  <c r="H319" i="10"/>
  <c r="F321" i="10"/>
  <c r="N321" i="10"/>
  <c r="I322" i="10"/>
  <c r="D323" i="10"/>
  <c r="L323" i="10"/>
  <c r="J325" i="10"/>
  <c r="E326" i="10"/>
  <c r="M326" i="10"/>
  <c r="H327" i="10"/>
  <c r="F329" i="10"/>
  <c r="N329" i="10"/>
  <c r="I330" i="10"/>
  <c r="D331" i="10"/>
  <c r="L331" i="10"/>
  <c r="J333" i="10"/>
  <c r="E334" i="10"/>
  <c r="M334" i="10"/>
  <c r="H335" i="10"/>
  <c r="F337" i="10"/>
  <c r="N337" i="10"/>
  <c r="I338" i="10"/>
  <c r="D339" i="10"/>
  <c r="L339" i="10"/>
  <c r="J341" i="10"/>
  <c r="E342" i="10"/>
  <c r="M342" i="10"/>
  <c r="F307" i="10"/>
  <c r="N307" i="10"/>
  <c r="I308" i="10"/>
  <c r="T239" i="10"/>
  <c r="I311" i="10"/>
  <c r="D312" i="10"/>
  <c r="L312" i="10"/>
  <c r="J314" i="10"/>
  <c r="E315" i="10"/>
  <c r="M315" i="10"/>
  <c r="H316" i="10"/>
  <c r="F318" i="10"/>
  <c r="N318" i="10"/>
  <c r="I319" i="10"/>
  <c r="D320" i="10"/>
  <c r="L320" i="10"/>
  <c r="J322" i="10"/>
  <c r="E323" i="10"/>
  <c r="M323" i="10"/>
  <c r="H324" i="10"/>
  <c r="F326" i="10"/>
  <c r="N326" i="10"/>
  <c r="I327" i="10"/>
  <c r="D328" i="10"/>
  <c r="L328" i="10"/>
  <c r="J330" i="10"/>
  <c r="E331" i="10"/>
  <c r="M331" i="10"/>
  <c r="H332" i="10"/>
  <c r="F334" i="10"/>
  <c r="N334" i="10"/>
  <c r="I335" i="10"/>
  <c r="D336" i="10"/>
  <c r="L336" i="10"/>
  <c r="J338" i="10"/>
  <c r="E339" i="10"/>
  <c r="M339" i="10"/>
  <c r="H340" i="10"/>
  <c r="F342" i="10"/>
  <c r="N342" i="10"/>
  <c r="M336" i="10"/>
  <c r="H337" i="10"/>
  <c r="F339" i="10"/>
  <c r="N339" i="10"/>
  <c r="I340" i="10"/>
  <c r="D341" i="10"/>
  <c r="L341" i="10"/>
  <c r="O342" i="10"/>
  <c r="E289" i="10"/>
  <c r="M289" i="10"/>
  <c r="I293" i="10"/>
  <c r="D294" i="10"/>
  <c r="L294" i="10"/>
  <c r="F295" i="10"/>
  <c r="N295" i="10"/>
  <c r="I296" i="10"/>
  <c r="T227" i="10"/>
  <c r="I299" i="10"/>
  <c r="D300" i="10"/>
  <c r="L300" i="10"/>
  <c r="J302" i="10"/>
  <c r="E303" i="10"/>
  <c r="M303" i="10"/>
  <c r="H304" i="10"/>
  <c r="H307" i="10"/>
  <c r="E309" i="10"/>
  <c r="M309" i="10"/>
  <c r="H310" i="10"/>
  <c r="I313" i="10"/>
  <c r="D314" i="10"/>
  <c r="L314" i="10"/>
  <c r="J316" i="10"/>
  <c r="E317" i="10"/>
  <c r="M317" i="10"/>
  <c r="H318" i="10"/>
  <c r="F320" i="10"/>
  <c r="N320" i="10"/>
  <c r="I321" i="10"/>
  <c r="D322" i="10"/>
  <c r="L322" i="10"/>
  <c r="J324" i="10"/>
  <c r="E325" i="10"/>
  <c r="M325" i="10"/>
  <c r="H326" i="10"/>
  <c r="F328" i="10"/>
  <c r="N328" i="10"/>
  <c r="I329" i="10"/>
  <c r="D330" i="10"/>
  <c r="L330" i="10"/>
  <c r="J332" i="10"/>
  <c r="E333" i="10"/>
  <c r="M333" i="10"/>
  <c r="H334" i="10"/>
  <c r="F336" i="10"/>
  <c r="N336" i="10"/>
  <c r="I337" i="10"/>
  <c r="D338" i="10"/>
  <c r="L338" i="10"/>
  <c r="J340" i="10"/>
  <c r="E341" i="10"/>
  <c r="M341" i="10"/>
  <c r="H342" i="10"/>
  <c r="E300" i="10"/>
  <c r="M300" i="10"/>
  <c r="H301" i="10"/>
  <c r="F303" i="10"/>
  <c r="N303" i="10"/>
  <c r="I304" i="10"/>
  <c r="D305" i="10"/>
  <c r="L305" i="10"/>
  <c r="I307" i="10"/>
  <c r="D308" i="10"/>
  <c r="L308" i="10"/>
  <c r="F309" i="10"/>
  <c r="N309" i="10"/>
  <c r="I310" i="10"/>
  <c r="D311" i="10"/>
  <c r="L311" i="10"/>
  <c r="E314" i="10"/>
  <c r="M314" i="10"/>
  <c r="H315" i="10"/>
  <c r="F317" i="10"/>
  <c r="N317" i="10"/>
  <c r="I318" i="10"/>
  <c r="D319" i="10"/>
  <c r="L319" i="10"/>
  <c r="J321" i="10"/>
  <c r="E322" i="10"/>
  <c r="M322" i="10"/>
  <c r="H323" i="10"/>
  <c r="F325" i="10"/>
  <c r="N325" i="10"/>
  <c r="I326" i="10"/>
  <c r="D327" i="10"/>
  <c r="L327" i="10"/>
  <c r="J329" i="10"/>
  <c r="E330" i="10"/>
  <c r="M330" i="10"/>
  <c r="H331" i="10"/>
  <c r="F333" i="10"/>
  <c r="N333" i="10"/>
  <c r="I334" i="10"/>
  <c r="D335" i="10"/>
  <c r="L335" i="10"/>
  <c r="J337" i="10"/>
  <c r="E338" i="10"/>
  <c r="M338" i="10"/>
  <c r="H339" i="10"/>
  <c r="F341" i="10"/>
  <c r="N341" i="10"/>
  <c r="I342" i="10"/>
  <c r="J342" i="10"/>
  <c r="I336" i="10"/>
  <c r="D337" i="10"/>
  <c r="L337" i="10"/>
  <c r="J339" i="10"/>
  <c r="E340" i="10"/>
  <c r="M340" i="10"/>
  <c r="H341" i="10"/>
  <c r="K342" i="10"/>
  <c r="P273" i="9"/>
  <c r="O273" i="9"/>
  <c r="N273" i="9"/>
  <c r="M273" i="9"/>
  <c r="L273" i="9"/>
  <c r="K273" i="9"/>
  <c r="J273" i="9"/>
  <c r="I273" i="9"/>
  <c r="H273" i="9"/>
  <c r="G273" i="9"/>
  <c r="F273" i="9"/>
  <c r="E273" i="9"/>
  <c r="D273" i="9"/>
  <c r="P272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D271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P269" i="9"/>
  <c r="O269" i="9"/>
  <c r="N269" i="9"/>
  <c r="M269" i="9"/>
  <c r="L269" i="9"/>
  <c r="K269" i="9"/>
  <c r="J269" i="9"/>
  <c r="I269" i="9"/>
  <c r="H269" i="9"/>
  <c r="G269" i="9"/>
  <c r="F269" i="9"/>
  <c r="E269" i="9"/>
  <c r="D269" i="9"/>
  <c r="P268" i="9"/>
  <c r="O268" i="9"/>
  <c r="N268" i="9"/>
  <c r="M268" i="9"/>
  <c r="L268" i="9"/>
  <c r="K268" i="9"/>
  <c r="J268" i="9"/>
  <c r="I268" i="9"/>
  <c r="H268" i="9"/>
  <c r="G268" i="9"/>
  <c r="F268" i="9"/>
  <c r="E268" i="9"/>
  <c r="D268" i="9"/>
  <c r="P267" i="9"/>
  <c r="O267" i="9"/>
  <c r="N267" i="9"/>
  <c r="M267" i="9"/>
  <c r="L267" i="9"/>
  <c r="K267" i="9"/>
  <c r="J267" i="9"/>
  <c r="I267" i="9"/>
  <c r="H267" i="9"/>
  <c r="G267" i="9"/>
  <c r="F267" i="9"/>
  <c r="E267" i="9"/>
  <c r="D267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P245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P244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P243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P242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P239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P238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P237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P235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P234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P233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P232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P225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P212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0" i="9"/>
  <c r="B139" i="9" s="1"/>
  <c r="B207" i="9" s="1"/>
  <c r="B276" i="9" s="1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0" i="8"/>
  <c r="B139" i="8" s="1"/>
  <c r="B207" i="8" s="1"/>
  <c r="B276" i="8" s="1"/>
  <c r="P68" i="8"/>
  <c r="O68" i="8"/>
  <c r="N68" i="8"/>
  <c r="M68" i="8"/>
  <c r="L68" i="8"/>
  <c r="K68" i="8"/>
  <c r="J68" i="8"/>
  <c r="I68" i="8"/>
  <c r="H68" i="8"/>
  <c r="H274" i="8" s="1"/>
  <c r="G68" i="8"/>
  <c r="F68" i="8"/>
  <c r="E68" i="8"/>
  <c r="D68" i="8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B70" i="7"/>
  <c r="B139" i="7" s="1"/>
  <c r="B207" i="7" s="1"/>
  <c r="B276" i="7" s="1"/>
  <c r="P68" i="7"/>
  <c r="P274" i="7" s="1"/>
  <c r="O68" i="7"/>
  <c r="N68" i="7"/>
  <c r="M68" i="7"/>
  <c r="L68" i="7"/>
  <c r="K68" i="7"/>
  <c r="J68" i="7"/>
  <c r="I68" i="7"/>
  <c r="H68" i="7"/>
  <c r="G68" i="7"/>
  <c r="F68" i="7"/>
  <c r="E68" i="7"/>
  <c r="D68" i="7"/>
  <c r="T274" i="11" l="1"/>
  <c r="T274" i="10"/>
  <c r="G280" i="9"/>
  <c r="O280" i="9"/>
  <c r="J281" i="9"/>
  <c r="E282" i="9"/>
  <c r="M282" i="9"/>
  <c r="H283" i="9"/>
  <c r="K284" i="9"/>
  <c r="F285" i="9"/>
  <c r="N285" i="9"/>
  <c r="I286" i="9"/>
  <c r="D287" i="9"/>
  <c r="L287" i="9"/>
  <c r="I274" i="9"/>
  <c r="K150" i="9"/>
  <c r="F177" i="9"/>
  <c r="G146" i="9"/>
  <c r="G154" i="9"/>
  <c r="E156" i="9"/>
  <c r="I160" i="9"/>
  <c r="J163" i="9"/>
  <c r="H146" i="9"/>
  <c r="H154" i="9"/>
  <c r="H170" i="9"/>
  <c r="K171" i="9"/>
  <c r="H143" i="9"/>
  <c r="P186" i="9"/>
  <c r="O148" i="9"/>
  <c r="M150" i="9"/>
  <c r="K152" i="9"/>
  <c r="N161" i="9"/>
  <c r="I152" i="9"/>
  <c r="M164" i="9"/>
  <c r="I143" i="9"/>
  <c r="D144" i="9"/>
  <c r="L144" i="9"/>
  <c r="G145" i="9"/>
  <c r="O145" i="9"/>
  <c r="J146" i="9"/>
  <c r="E147" i="9"/>
  <c r="M147" i="9"/>
  <c r="H148" i="9"/>
  <c r="P148" i="9"/>
  <c r="K149" i="9"/>
  <c r="F150" i="9"/>
  <c r="N150" i="9"/>
  <c r="G153" i="9"/>
  <c r="E155" i="9"/>
  <c r="L160" i="9"/>
  <c r="O161" i="9"/>
  <c r="E163" i="9"/>
  <c r="M171" i="9"/>
  <c r="M144" i="9"/>
  <c r="J151" i="9"/>
  <c r="J159" i="9"/>
  <c r="J167" i="9"/>
  <c r="M168" i="9"/>
  <c r="K178" i="9"/>
  <c r="O147" i="9"/>
  <c r="M149" i="9"/>
  <c r="K151" i="9"/>
  <c r="G155" i="9"/>
  <c r="H158" i="9"/>
  <c r="K159" i="9"/>
  <c r="K167" i="9"/>
  <c r="H174" i="9"/>
  <c r="P182" i="9"/>
  <c r="I185" i="9"/>
  <c r="J188" i="9"/>
  <c r="L204" i="9"/>
  <c r="O144" i="9"/>
  <c r="N149" i="9"/>
  <c r="F157" i="9"/>
  <c r="I158" i="9"/>
  <c r="I174" i="9"/>
  <c r="F181" i="9"/>
  <c r="I190" i="9"/>
  <c r="G192" i="9"/>
  <c r="E198" i="9"/>
  <c r="M192" i="9"/>
  <c r="K145" i="9"/>
  <c r="G157" i="9"/>
  <c r="L164" i="9"/>
  <c r="O165" i="9"/>
  <c r="D184" i="9"/>
  <c r="G185" i="9"/>
  <c r="O274" i="9"/>
  <c r="O137" i="9"/>
  <c r="D152" i="9"/>
  <c r="J154" i="9"/>
  <c r="H156" i="9"/>
  <c r="K157" i="9"/>
  <c r="F158" i="9"/>
  <c r="I159" i="9"/>
  <c r="G161" i="9"/>
  <c r="M163" i="9"/>
  <c r="P164" i="9"/>
  <c r="F166" i="9"/>
  <c r="I167" i="9"/>
  <c r="L168" i="9"/>
  <c r="O169" i="9"/>
  <c r="E171" i="9"/>
  <c r="L176" i="9"/>
  <c r="O177" i="9"/>
  <c r="E179" i="9"/>
  <c r="E187" i="9"/>
  <c r="N190" i="9"/>
  <c r="M148" i="9"/>
  <c r="D156" i="9"/>
  <c r="O172" i="9"/>
  <c r="G288" i="9"/>
  <c r="O288" i="9"/>
  <c r="J289" i="9"/>
  <c r="E290" i="9"/>
  <c r="M290" i="9"/>
  <c r="H291" i="9"/>
  <c r="K292" i="9"/>
  <c r="F293" i="9"/>
  <c r="N293" i="9"/>
  <c r="I294" i="9"/>
  <c r="D295" i="9"/>
  <c r="L295" i="9"/>
  <c r="G296" i="9"/>
  <c r="O296" i="9"/>
  <c r="J297" i="9"/>
  <c r="E298" i="9"/>
  <c r="M298" i="9"/>
  <c r="H299" i="9"/>
  <c r="K300" i="9"/>
  <c r="F301" i="9"/>
  <c r="N301" i="9"/>
  <c r="I302" i="9"/>
  <c r="D303" i="9"/>
  <c r="L303" i="9"/>
  <c r="G304" i="9"/>
  <c r="K308" i="9"/>
  <c r="F309" i="9"/>
  <c r="N309" i="9"/>
  <c r="D311" i="9"/>
  <c r="L311" i="9"/>
  <c r="K316" i="9"/>
  <c r="F317" i="9"/>
  <c r="N317" i="9"/>
  <c r="D319" i="9"/>
  <c r="L319" i="9"/>
  <c r="F325" i="9"/>
  <c r="N325" i="9"/>
  <c r="D327" i="9"/>
  <c r="L327" i="9"/>
  <c r="F333" i="9"/>
  <c r="N333" i="9"/>
  <c r="D335" i="9"/>
  <c r="L335" i="9"/>
  <c r="F341" i="9"/>
  <c r="N341" i="9"/>
  <c r="G274" i="9"/>
  <c r="G137" i="9"/>
  <c r="I151" i="9"/>
  <c r="L152" i="9"/>
  <c r="O153" i="9"/>
  <c r="M155" i="9"/>
  <c r="P156" i="9"/>
  <c r="N158" i="9"/>
  <c r="D160" i="9"/>
  <c r="J162" i="9"/>
  <c r="H164" i="9"/>
  <c r="K165" i="9"/>
  <c r="N166" i="9"/>
  <c r="D168" i="9"/>
  <c r="G169" i="9"/>
  <c r="J170" i="9"/>
  <c r="H172" i="9"/>
  <c r="D176" i="9"/>
  <c r="G177" i="9"/>
  <c r="M179" i="9"/>
  <c r="L184" i="9"/>
  <c r="O185" i="9"/>
  <c r="M187" i="9"/>
  <c r="L200" i="9"/>
  <c r="G143" i="9"/>
  <c r="L145" i="9"/>
  <c r="I153" i="9"/>
  <c r="O168" i="9"/>
  <c r="H274" i="9"/>
  <c r="H137" i="9"/>
  <c r="P274" i="9"/>
  <c r="P137" i="9"/>
  <c r="J143" i="9"/>
  <c r="E144" i="9"/>
  <c r="H145" i="9"/>
  <c r="P145" i="9"/>
  <c r="K146" i="9"/>
  <c r="F147" i="9"/>
  <c r="N147" i="9"/>
  <c r="I148" i="9"/>
  <c r="D149" i="9"/>
  <c r="L149" i="9"/>
  <c r="G150" i="9"/>
  <c r="O150" i="9"/>
  <c r="E152" i="9"/>
  <c r="M152" i="9"/>
  <c r="H153" i="9"/>
  <c r="P153" i="9"/>
  <c r="K154" i="9"/>
  <c r="F155" i="9"/>
  <c r="N155" i="9"/>
  <c r="I156" i="9"/>
  <c r="D157" i="9"/>
  <c r="L157" i="9"/>
  <c r="G158" i="9"/>
  <c r="O158" i="9"/>
  <c r="E160" i="9"/>
  <c r="M160" i="9"/>
  <c r="H161" i="9"/>
  <c r="P161" i="9"/>
  <c r="K162" i="9"/>
  <c r="F163" i="9"/>
  <c r="N163" i="9"/>
  <c r="I164" i="9"/>
  <c r="D165" i="9"/>
  <c r="L165" i="9"/>
  <c r="G166" i="9"/>
  <c r="O166" i="9"/>
  <c r="E168" i="9"/>
  <c r="H169" i="9"/>
  <c r="P169" i="9"/>
  <c r="K170" i="9"/>
  <c r="F171" i="9"/>
  <c r="N171" i="9"/>
  <c r="I172" i="9"/>
  <c r="D173" i="9"/>
  <c r="L173" i="9"/>
  <c r="G174" i="9"/>
  <c r="O174" i="9"/>
  <c r="J175" i="9"/>
  <c r="E176" i="9"/>
  <c r="M176" i="9"/>
  <c r="H177" i="9"/>
  <c r="P177" i="9"/>
  <c r="J183" i="9"/>
  <c r="M184" i="9"/>
  <c r="K186" i="9"/>
  <c r="D189" i="9"/>
  <c r="J191" i="9"/>
  <c r="E184" i="9"/>
  <c r="G188" i="9"/>
  <c r="K143" i="9"/>
  <c r="F144" i="9"/>
  <c r="N144" i="9"/>
  <c r="I145" i="9"/>
  <c r="D146" i="9"/>
  <c r="L146" i="9"/>
  <c r="G147" i="9"/>
  <c r="J148" i="9"/>
  <c r="E149" i="9"/>
  <c r="H150" i="9"/>
  <c r="P150" i="9"/>
  <c r="F152" i="9"/>
  <c r="N152" i="9"/>
  <c r="D154" i="9"/>
  <c r="L154" i="9"/>
  <c r="O155" i="9"/>
  <c r="J156" i="9"/>
  <c r="E157" i="9"/>
  <c r="M157" i="9"/>
  <c r="P158" i="9"/>
  <c r="F160" i="9"/>
  <c r="N160" i="9"/>
  <c r="I161" i="9"/>
  <c r="D162" i="9"/>
  <c r="L162" i="9"/>
  <c r="G163" i="9"/>
  <c r="O163" i="9"/>
  <c r="J164" i="9"/>
  <c r="E165" i="9"/>
  <c r="M165" i="9"/>
  <c r="H166" i="9"/>
  <c r="P166" i="9"/>
  <c r="F168" i="9"/>
  <c r="N168" i="9"/>
  <c r="I169" i="9"/>
  <c r="D170" i="9"/>
  <c r="L170" i="9"/>
  <c r="G171" i="9"/>
  <c r="O171" i="9"/>
  <c r="J172" i="9"/>
  <c r="E173" i="9"/>
  <c r="M173" i="9"/>
  <c r="P174" i="9"/>
  <c r="K175" i="9"/>
  <c r="F176" i="9"/>
  <c r="N176" i="9"/>
  <c r="I177" i="9"/>
  <c r="D178" i="9"/>
  <c r="L178" i="9"/>
  <c r="G179" i="9"/>
  <c r="O179" i="9"/>
  <c r="J180" i="9"/>
  <c r="E181" i="9"/>
  <c r="M181" i="9"/>
  <c r="H182" i="9"/>
  <c r="K183" i="9"/>
  <c r="F184" i="9"/>
  <c r="N184" i="9"/>
  <c r="D186" i="9"/>
  <c r="L186" i="9"/>
  <c r="G187" i="9"/>
  <c r="O187" i="9"/>
  <c r="E189" i="9"/>
  <c r="M189" i="9"/>
  <c r="H190" i="9"/>
  <c r="P190" i="9"/>
  <c r="K191" i="9"/>
  <c r="F192" i="9"/>
  <c r="N192" i="9"/>
  <c r="I193" i="9"/>
  <c r="D194" i="9"/>
  <c r="L194" i="9"/>
  <c r="G195" i="9"/>
  <c r="O195" i="9"/>
  <c r="J196" i="9"/>
  <c r="E197" i="9"/>
  <c r="M197" i="9"/>
  <c r="H198" i="9"/>
  <c r="P198" i="9"/>
  <c r="K199" i="9"/>
  <c r="F200" i="9"/>
  <c r="N200" i="9"/>
  <c r="I201" i="9"/>
  <c r="D202" i="9"/>
  <c r="L202" i="9"/>
  <c r="G203" i="9"/>
  <c r="O203" i="9"/>
  <c r="J204" i="9"/>
  <c r="E205" i="9"/>
  <c r="M205" i="9"/>
  <c r="G181" i="9"/>
  <c r="G144" i="9"/>
  <c r="K148" i="9"/>
  <c r="L151" i="9"/>
  <c r="M154" i="9"/>
  <c r="G160" i="9"/>
  <c r="H163" i="9"/>
  <c r="K164" i="9"/>
  <c r="L167" i="9"/>
  <c r="G168" i="9"/>
  <c r="J169" i="9"/>
  <c r="E170" i="9"/>
  <c r="M170" i="9"/>
  <c r="H171" i="9"/>
  <c r="P171" i="9"/>
  <c r="K172" i="9"/>
  <c r="F173" i="9"/>
  <c r="N173" i="9"/>
  <c r="O176" i="9"/>
  <c r="J177" i="9"/>
  <c r="E178" i="9"/>
  <c r="M178" i="9"/>
  <c r="H179" i="9"/>
  <c r="P179" i="9"/>
  <c r="K180" i="9"/>
  <c r="N181" i="9"/>
  <c r="I182" i="9"/>
  <c r="D183" i="9"/>
  <c r="L183" i="9"/>
  <c r="G184" i="9"/>
  <c r="O184" i="9"/>
  <c r="J185" i="9"/>
  <c r="E186" i="9"/>
  <c r="M186" i="9"/>
  <c r="H187" i="9"/>
  <c r="P187" i="9"/>
  <c r="K188" i="9"/>
  <c r="F189" i="9"/>
  <c r="N189" i="9"/>
  <c r="D191" i="9"/>
  <c r="L191" i="9"/>
  <c r="O192" i="9"/>
  <c r="J193" i="9"/>
  <c r="E194" i="9"/>
  <c r="M194" i="9"/>
  <c r="H195" i="9"/>
  <c r="P195" i="9"/>
  <c r="K196" i="9"/>
  <c r="F197" i="9"/>
  <c r="N197" i="9"/>
  <c r="I198" i="9"/>
  <c r="D199" i="9"/>
  <c r="L199" i="9"/>
  <c r="G200" i="9"/>
  <c r="O200" i="9"/>
  <c r="J201" i="9"/>
  <c r="E202" i="9"/>
  <c r="M202" i="9"/>
  <c r="H203" i="9"/>
  <c r="P203" i="9"/>
  <c r="K204" i="9"/>
  <c r="F205" i="9"/>
  <c r="N205" i="9"/>
  <c r="I178" i="9"/>
  <c r="J274" i="9"/>
  <c r="J137" i="9"/>
  <c r="E146" i="9"/>
  <c r="F149" i="9"/>
  <c r="G152" i="9"/>
  <c r="E154" i="9"/>
  <c r="N157" i="9"/>
  <c r="O160" i="9"/>
  <c r="P163" i="9"/>
  <c r="D167" i="9"/>
  <c r="G176" i="9"/>
  <c r="K274" i="9"/>
  <c r="E143" i="9"/>
  <c r="M143" i="9"/>
  <c r="H144" i="9"/>
  <c r="P144" i="9"/>
  <c r="F146" i="9"/>
  <c r="N146" i="9"/>
  <c r="I147" i="9"/>
  <c r="D148" i="9"/>
  <c r="L148" i="9"/>
  <c r="G149" i="9"/>
  <c r="O149" i="9"/>
  <c r="J150" i="9"/>
  <c r="E151" i="9"/>
  <c r="M151" i="9"/>
  <c r="H152" i="9"/>
  <c r="P152" i="9"/>
  <c r="K153" i="9"/>
  <c r="F154" i="9"/>
  <c r="N154" i="9"/>
  <c r="I155" i="9"/>
  <c r="L156" i="9"/>
  <c r="O157" i="9"/>
  <c r="J158" i="9"/>
  <c r="E159" i="9"/>
  <c r="M159" i="9"/>
  <c r="H160" i="9"/>
  <c r="P160" i="9"/>
  <c r="K161" i="9"/>
  <c r="F162" i="9"/>
  <c r="N162" i="9"/>
  <c r="I163" i="9"/>
  <c r="D164" i="9"/>
  <c r="G165" i="9"/>
  <c r="J166" i="9"/>
  <c r="E167" i="9"/>
  <c r="M167" i="9"/>
  <c r="D172" i="9"/>
  <c r="L172" i="9"/>
  <c r="G173" i="9"/>
  <c r="O173" i="9"/>
  <c r="E175" i="9"/>
  <c r="L180" i="9"/>
  <c r="O181" i="9"/>
  <c r="E183" i="9"/>
  <c r="M183" i="9"/>
  <c r="K193" i="9"/>
  <c r="K182" i="9"/>
  <c r="J145" i="9"/>
  <c r="P147" i="9"/>
  <c r="O152" i="9"/>
  <c r="P155" i="9"/>
  <c r="L159" i="9"/>
  <c r="M162" i="9"/>
  <c r="I166" i="9"/>
  <c r="D274" i="9"/>
  <c r="D137" i="9"/>
  <c r="L274" i="9"/>
  <c r="L137" i="9"/>
  <c r="F143" i="9"/>
  <c r="N143" i="9"/>
  <c r="I144" i="9"/>
  <c r="D145" i="9"/>
  <c r="O146" i="9"/>
  <c r="J147" i="9"/>
  <c r="E148" i="9"/>
  <c r="H149" i="9"/>
  <c r="P149" i="9"/>
  <c r="F151" i="9"/>
  <c r="N151" i="9"/>
  <c r="D153" i="9"/>
  <c r="L153" i="9"/>
  <c r="O154" i="9"/>
  <c r="J155" i="9"/>
  <c r="M156" i="9"/>
  <c r="H157" i="9"/>
  <c r="P157" i="9"/>
  <c r="K158" i="9"/>
  <c r="F159" i="9"/>
  <c r="N159" i="9"/>
  <c r="D161" i="9"/>
  <c r="L161" i="9"/>
  <c r="G162" i="9"/>
  <c r="O162" i="9"/>
  <c r="E164" i="9"/>
  <c r="H165" i="9"/>
  <c r="P165" i="9"/>
  <c r="K166" i="9"/>
  <c r="F167" i="9"/>
  <c r="N167" i="9"/>
  <c r="I168" i="9"/>
  <c r="D169" i="9"/>
  <c r="J171" i="9"/>
  <c r="E172" i="9"/>
  <c r="M172" i="9"/>
  <c r="K174" i="9"/>
  <c r="J179" i="9"/>
  <c r="E180" i="9"/>
  <c r="M180" i="9"/>
  <c r="J187" i="9"/>
  <c r="E188" i="9"/>
  <c r="D193" i="9"/>
  <c r="G194" i="9"/>
  <c r="K194" i="9"/>
  <c r="D143" i="9"/>
  <c r="M146" i="9"/>
  <c r="D151" i="9"/>
  <c r="H155" i="9"/>
  <c r="E162" i="9"/>
  <c r="N165" i="9"/>
  <c r="L175" i="9"/>
  <c r="E274" i="9"/>
  <c r="E137" i="9"/>
  <c r="M274" i="9"/>
  <c r="M137" i="9"/>
  <c r="O143" i="9"/>
  <c r="J144" i="9"/>
  <c r="E145" i="9"/>
  <c r="M145" i="9"/>
  <c r="P146" i="9"/>
  <c r="K147" i="9"/>
  <c r="F148" i="9"/>
  <c r="N148" i="9"/>
  <c r="I149" i="9"/>
  <c r="D150" i="9"/>
  <c r="L150" i="9"/>
  <c r="G151" i="9"/>
  <c r="O151" i="9"/>
  <c r="J152" i="9"/>
  <c r="E153" i="9"/>
  <c r="M153" i="9"/>
  <c r="P154" i="9"/>
  <c r="K155" i="9"/>
  <c r="F156" i="9"/>
  <c r="N156" i="9"/>
  <c r="I157" i="9"/>
  <c r="D158" i="9"/>
  <c r="L158" i="9"/>
  <c r="G159" i="9"/>
  <c r="O159" i="9"/>
  <c r="J160" i="9"/>
  <c r="E161" i="9"/>
  <c r="M161" i="9"/>
  <c r="H162" i="9"/>
  <c r="P162" i="9"/>
  <c r="K163" i="9"/>
  <c r="F164" i="9"/>
  <c r="N164" i="9"/>
  <c r="I165" i="9"/>
  <c r="D166" i="9"/>
  <c r="L166" i="9"/>
  <c r="G167" i="9"/>
  <c r="O167" i="9"/>
  <c r="J168" i="9"/>
  <c r="E169" i="9"/>
  <c r="M169" i="9"/>
  <c r="P170" i="9"/>
  <c r="F172" i="9"/>
  <c r="N172" i="9"/>
  <c r="I173" i="9"/>
  <c r="D174" i="9"/>
  <c r="L174" i="9"/>
  <c r="G175" i="9"/>
  <c r="O175" i="9"/>
  <c r="H178" i="9"/>
  <c r="P178" i="9"/>
  <c r="K179" i="9"/>
  <c r="I181" i="9"/>
  <c r="H186" i="9"/>
  <c r="K187" i="9"/>
  <c r="G191" i="9"/>
  <c r="I197" i="9"/>
  <c r="I137" i="9"/>
  <c r="M175" i="9"/>
  <c r="K190" i="9"/>
  <c r="F201" i="9"/>
  <c r="L143" i="9"/>
  <c r="H147" i="9"/>
  <c r="I150" i="9"/>
  <c r="J153" i="9"/>
  <c r="K156" i="9"/>
  <c r="D159" i="9"/>
  <c r="J161" i="9"/>
  <c r="F165" i="9"/>
  <c r="D175" i="9"/>
  <c r="F274" i="9"/>
  <c r="F137" i="9"/>
  <c r="N274" i="9"/>
  <c r="N137" i="9"/>
  <c r="P143" i="9"/>
  <c r="K144" i="9"/>
  <c r="F145" i="9"/>
  <c r="N145" i="9"/>
  <c r="I146" i="9"/>
  <c r="D147" i="9"/>
  <c r="L147" i="9"/>
  <c r="G148" i="9"/>
  <c r="J149" i="9"/>
  <c r="E150" i="9"/>
  <c r="H151" i="9"/>
  <c r="P151" i="9"/>
  <c r="F153" i="9"/>
  <c r="N153" i="9"/>
  <c r="I154" i="9"/>
  <c r="D155" i="9"/>
  <c r="L155" i="9"/>
  <c r="G156" i="9"/>
  <c r="O156" i="9"/>
  <c r="J157" i="9"/>
  <c r="E158" i="9"/>
  <c r="M158" i="9"/>
  <c r="H159" i="9"/>
  <c r="P159" i="9"/>
  <c r="K160" i="9"/>
  <c r="F161" i="9"/>
  <c r="I162" i="9"/>
  <c r="D163" i="9"/>
  <c r="L163" i="9"/>
  <c r="G164" i="9"/>
  <c r="O164" i="9"/>
  <c r="F169" i="9"/>
  <c r="N169" i="9"/>
  <c r="I170" i="9"/>
  <c r="G172" i="9"/>
  <c r="N177" i="9"/>
  <c r="G180" i="9"/>
  <c r="O180" i="9"/>
  <c r="F185" i="9"/>
  <c r="N185" i="9"/>
  <c r="I186" i="9"/>
  <c r="H191" i="9"/>
  <c r="N193" i="9"/>
  <c r="G196" i="9"/>
  <c r="M198" i="9"/>
  <c r="H199" i="9"/>
  <c r="P199" i="9"/>
  <c r="K137" i="9"/>
  <c r="D180" i="9"/>
  <c r="H168" i="9"/>
  <c r="P168" i="9"/>
  <c r="K169" i="9"/>
  <c r="F170" i="9"/>
  <c r="N170" i="9"/>
  <c r="I171" i="9"/>
  <c r="J174" i="9"/>
  <c r="H176" i="9"/>
  <c r="P176" i="9"/>
  <c r="K177" i="9"/>
  <c r="F178" i="9"/>
  <c r="N178" i="9"/>
  <c r="I179" i="9"/>
  <c r="J182" i="9"/>
  <c r="H184" i="9"/>
  <c r="P184" i="9"/>
  <c r="K185" i="9"/>
  <c r="F186" i="9"/>
  <c r="N186" i="9"/>
  <c r="I187" i="9"/>
  <c r="D188" i="9"/>
  <c r="L188" i="9"/>
  <c r="G189" i="9"/>
  <c r="O189" i="9"/>
  <c r="J190" i="9"/>
  <c r="E191" i="9"/>
  <c r="M191" i="9"/>
  <c r="H192" i="9"/>
  <c r="P192" i="9"/>
  <c r="F194" i="9"/>
  <c r="N194" i="9"/>
  <c r="I195" i="9"/>
  <c r="D196" i="9"/>
  <c r="L196" i="9"/>
  <c r="G197" i="9"/>
  <c r="O197" i="9"/>
  <c r="J198" i="9"/>
  <c r="E199" i="9"/>
  <c r="M199" i="9"/>
  <c r="H200" i="9"/>
  <c r="P200" i="9"/>
  <c r="K201" i="9"/>
  <c r="F202" i="9"/>
  <c r="N202" i="9"/>
  <c r="I203" i="9"/>
  <c r="D204" i="9"/>
  <c r="L169" i="9"/>
  <c r="G170" i="9"/>
  <c r="O170" i="9"/>
  <c r="H173" i="9"/>
  <c r="P173" i="9"/>
  <c r="F175" i="9"/>
  <c r="N175" i="9"/>
  <c r="I176" i="9"/>
  <c r="D177" i="9"/>
  <c r="L177" i="9"/>
  <c r="G178" i="9"/>
  <c r="O178" i="9"/>
  <c r="H181" i="9"/>
  <c r="P181" i="9"/>
  <c r="F183" i="9"/>
  <c r="N183" i="9"/>
  <c r="I184" i="9"/>
  <c r="D185" i="9"/>
  <c r="L185" i="9"/>
  <c r="G186" i="9"/>
  <c r="O186" i="9"/>
  <c r="M188" i="9"/>
  <c r="H189" i="9"/>
  <c r="P189" i="9"/>
  <c r="F191" i="9"/>
  <c r="N191" i="9"/>
  <c r="I192" i="9"/>
  <c r="L193" i="9"/>
  <c r="O194" i="9"/>
  <c r="J195" i="9"/>
  <c r="E196" i="9"/>
  <c r="M196" i="9"/>
  <c r="H197" i="9"/>
  <c r="P197" i="9"/>
  <c r="K198" i="9"/>
  <c r="F199" i="9"/>
  <c r="N199" i="9"/>
  <c r="I200" i="9"/>
  <c r="D201" i="9"/>
  <c r="L201" i="9"/>
  <c r="G202" i="9"/>
  <c r="O202" i="9"/>
  <c r="J203" i="9"/>
  <c r="E204" i="9"/>
  <c r="M204" i="9"/>
  <c r="H205" i="9"/>
  <c r="P205" i="9"/>
  <c r="J176" i="9"/>
  <c r="E177" i="9"/>
  <c r="M177" i="9"/>
  <c r="F180" i="9"/>
  <c r="N180" i="9"/>
  <c r="D182" i="9"/>
  <c r="L182" i="9"/>
  <c r="G183" i="9"/>
  <c r="O183" i="9"/>
  <c r="J184" i="9"/>
  <c r="E185" i="9"/>
  <c r="M185" i="9"/>
  <c r="F188" i="9"/>
  <c r="N188" i="9"/>
  <c r="I189" i="9"/>
  <c r="D190" i="9"/>
  <c r="L190" i="9"/>
  <c r="O191" i="9"/>
  <c r="J192" i="9"/>
  <c r="E193" i="9"/>
  <c r="M193" i="9"/>
  <c r="H194" i="9"/>
  <c r="P194" i="9"/>
  <c r="K195" i="9"/>
  <c r="F196" i="9"/>
  <c r="N196" i="9"/>
  <c r="D198" i="9"/>
  <c r="L198" i="9"/>
  <c r="G199" i="9"/>
  <c r="O199" i="9"/>
  <c r="J200" i="9"/>
  <c r="E201" i="9"/>
  <c r="M201" i="9"/>
  <c r="H202" i="9"/>
  <c r="P202" i="9"/>
  <c r="K203" i="9"/>
  <c r="F204" i="9"/>
  <c r="J165" i="9"/>
  <c r="E166" i="9"/>
  <c r="M166" i="9"/>
  <c r="H167" i="9"/>
  <c r="P167" i="9"/>
  <c r="K168" i="9"/>
  <c r="D171" i="9"/>
  <c r="L171" i="9"/>
  <c r="J173" i="9"/>
  <c r="E174" i="9"/>
  <c r="M174" i="9"/>
  <c r="H175" i="9"/>
  <c r="P175" i="9"/>
  <c r="K176" i="9"/>
  <c r="D179" i="9"/>
  <c r="L179" i="9"/>
  <c r="J181" i="9"/>
  <c r="E182" i="9"/>
  <c r="M182" i="9"/>
  <c r="H183" i="9"/>
  <c r="P183" i="9"/>
  <c r="K184" i="9"/>
  <c r="D187" i="9"/>
  <c r="L187" i="9"/>
  <c r="O188" i="9"/>
  <c r="J189" i="9"/>
  <c r="E190" i="9"/>
  <c r="M190" i="9"/>
  <c r="P191" i="9"/>
  <c r="K192" i="9"/>
  <c r="F193" i="9"/>
  <c r="I194" i="9"/>
  <c r="D195" i="9"/>
  <c r="L195" i="9"/>
  <c r="O196" i="9"/>
  <c r="J197" i="9"/>
  <c r="K200" i="9"/>
  <c r="N201" i="9"/>
  <c r="I202" i="9"/>
  <c r="D203" i="9"/>
  <c r="L203" i="9"/>
  <c r="G204" i="9"/>
  <c r="O204" i="9"/>
  <c r="J205" i="9"/>
  <c r="P172" i="9"/>
  <c r="K173" i="9"/>
  <c r="F174" i="9"/>
  <c r="N174" i="9"/>
  <c r="I175" i="9"/>
  <c r="J178" i="9"/>
  <c r="H180" i="9"/>
  <c r="P180" i="9"/>
  <c r="K181" i="9"/>
  <c r="F182" i="9"/>
  <c r="N182" i="9"/>
  <c r="I183" i="9"/>
  <c r="J186" i="9"/>
  <c r="H188" i="9"/>
  <c r="P188" i="9"/>
  <c r="K189" i="9"/>
  <c r="F190" i="9"/>
  <c r="I191" i="9"/>
  <c r="D192" i="9"/>
  <c r="L192" i="9"/>
  <c r="G193" i="9"/>
  <c r="O193" i="9"/>
  <c r="J194" i="9"/>
  <c r="E195" i="9"/>
  <c r="M195" i="9"/>
  <c r="H196" i="9"/>
  <c r="P196" i="9"/>
  <c r="K197" i="9"/>
  <c r="F198" i="9"/>
  <c r="N198" i="9"/>
  <c r="I199" i="9"/>
  <c r="D200" i="9"/>
  <c r="G201" i="9"/>
  <c r="O201" i="9"/>
  <c r="J202" i="9"/>
  <c r="E203" i="9"/>
  <c r="M203" i="9"/>
  <c r="H204" i="9"/>
  <c r="P204" i="9"/>
  <c r="K205" i="9"/>
  <c r="F179" i="9"/>
  <c r="N179" i="9"/>
  <c r="I180" i="9"/>
  <c r="D181" i="9"/>
  <c r="L181" i="9"/>
  <c r="G182" i="9"/>
  <c r="O182" i="9"/>
  <c r="H185" i="9"/>
  <c r="P185" i="9"/>
  <c r="F187" i="9"/>
  <c r="N187" i="9"/>
  <c r="I188" i="9"/>
  <c r="L189" i="9"/>
  <c r="G190" i="9"/>
  <c r="O190" i="9"/>
  <c r="E192" i="9"/>
  <c r="H193" i="9"/>
  <c r="P193" i="9"/>
  <c r="F195" i="9"/>
  <c r="N195" i="9"/>
  <c r="I196" i="9"/>
  <c r="D197" i="9"/>
  <c r="L197" i="9"/>
  <c r="G198" i="9"/>
  <c r="O198" i="9"/>
  <c r="J199" i="9"/>
  <c r="E200" i="9"/>
  <c r="M200" i="9"/>
  <c r="H201" i="9"/>
  <c r="P201" i="9"/>
  <c r="K202" i="9"/>
  <c r="F203" i="9"/>
  <c r="N203" i="9"/>
  <c r="I204" i="9"/>
  <c r="D205" i="9"/>
  <c r="L205" i="9"/>
  <c r="N204" i="9"/>
  <c r="I205" i="9"/>
  <c r="D280" i="9"/>
  <c r="L280" i="9"/>
  <c r="G281" i="9"/>
  <c r="O281" i="9"/>
  <c r="J282" i="9"/>
  <c r="E283" i="9"/>
  <c r="M283" i="9"/>
  <c r="H284" i="9"/>
  <c r="K285" i="9"/>
  <c r="F286" i="9"/>
  <c r="N286" i="9"/>
  <c r="I287" i="9"/>
  <c r="D288" i="9"/>
  <c r="L288" i="9"/>
  <c r="G289" i="9"/>
  <c r="O289" i="9"/>
  <c r="J290" i="9"/>
  <c r="E291" i="9"/>
  <c r="M291" i="9"/>
  <c r="H292" i="9"/>
  <c r="K293" i="9"/>
  <c r="F294" i="9"/>
  <c r="N294" i="9"/>
  <c r="I295" i="9"/>
  <c r="D296" i="9"/>
  <c r="L296" i="9"/>
  <c r="G297" i="9"/>
  <c r="O297" i="9"/>
  <c r="E280" i="9"/>
  <c r="M280" i="9"/>
  <c r="H281" i="9"/>
  <c r="K282" i="9"/>
  <c r="F283" i="9"/>
  <c r="N283" i="9"/>
  <c r="I284" i="9"/>
  <c r="D285" i="9"/>
  <c r="L285" i="9"/>
  <c r="G286" i="9"/>
  <c r="O286" i="9"/>
  <c r="J287" i="9"/>
  <c r="E288" i="9"/>
  <c r="M288" i="9"/>
  <c r="H289" i="9"/>
  <c r="K290" i="9"/>
  <c r="F291" i="9"/>
  <c r="N291" i="9"/>
  <c r="I292" i="9"/>
  <c r="D293" i="9"/>
  <c r="L293" i="9"/>
  <c r="G294" i="9"/>
  <c r="O294" i="9"/>
  <c r="J295" i="9"/>
  <c r="G205" i="9"/>
  <c r="O205" i="9"/>
  <c r="H280" i="9"/>
  <c r="K281" i="9"/>
  <c r="F282" i="9"/>
  <c r="N282" i="9"/>
  <c r="I283" i="9"/>
  <c r="D284" i="9"/>
  <c r="L284" i="9"/>
  <c r="G285" i="9"/>
  <c r="O285" i="9"/>
  <c r="J286" i="9"/>
  <c r="E287" i="9"/>
  <c r="M287" i="9"/>
  <c r="H288" i="9"/>
  <c r="K289" i="9"/>
  <c r="F290" i="9"/>
  <c r="N290" i="9"/>
  <c r="I291" i="9"/>
  <c r="D292" i="9"/>
  <c r="L292" i="9"/>
  <c r="G293" i="9"/>
  <c r="O293" i="9"/>
  <c r="J294" i="9"/>
  <c r="E295" i="9"/>
  <c r="M295" i="9"/>
  <c r="H296" i="9"/>
  <c r="K297" i="9"/>
  <c r="F298" i="9"/>
  <c r="N298" i="9"/>
  <c r="I299" i="9"/>
  <c r="D300" i="9"/>
  <c r="L300" i="9"/>
  <c r="G301" i="9"/>
  <c r="O301" i="9"/>
  <c r="J302" i="9"/>
  <c r="E303" i="9"/>
  <c r="M303" i="9"/>
  <c r="H304" i="9"/>
  <c r="K305" i="9"/>
  <c r="F306" i="9"/>
  <c r="G309" i="9"/>
  <c r="O309" i="9"/>
  <c r="J310" i="9"/>
  <c r="H312" i="9"/>
  <c r="G317" i="9"/>
  <c r="O317" i="9"/>
  <c r="J318" i="9"/>
  <c r="H320" i="9"/>
  <c r="J326" i="9"/>
  <c r="H328" i="9"/>
  <c r="J334" i="9"/>
  <c r="H336" i="9"/>
  <c r="J342" i="9"/>
  <c r="I280" i="9"/>
  <c r="D281" i="9"/>
  <c r="L281" i="9"/>
  <c r="G282" i="9"/>
  <c r="O282" i="9"/>
  <c r="J283" i="9"/>
  <c r="E284" i="9"/>
  <c r="M284" i="9"/>
  <c r="H285" i="9"/>
  <c r="K286" i="9"/>
  <c r="F287" i="9"/>
  <c r="N287" i="9"/>
  <c r="I288" i="9"/>
  <c r="D289" i="9"/>
  <c r="L289" i="9"/>
  <c r="G290" i="9"/>
  <c r="O290" i="9"/>
  <c r="J291" i="9"/>
  <c r="E292" i="9"/>
  <c r="M292" i="9"/>
  <c r="H293" i="9"/>
  <c r="K294" i="9"/>
  <c r="F295" i="9"/>
  <c r="N295" i="9"/>
  <c r="I296" i="9"/>
  <c r="D297" i="9"/>
  <c r="L297" i="9"/>
  <c r="G298" i="9"/>
  <c r="O298" i="9"/>
  <c r="J299" i="9"/>
  <c r="K302" i="9"/>
  <c r="F303" i="9"/>
  <c r="N303" i="9"/>
  <c r="D305" i="9"/>
  <c r="L305" i="9"/>
  <c r="K310" i="9"/>
  <c r="F311" i="9"/>
  <c r="N311" i="9"/>
  <c r="D313" i="9"/>
  <c r="L313" i="9"/>
  <c r="K318" i="9"/>
  <c r="F319" i="9"/>
  <c r="N319" i="9"/>
  <c r="D321" i="9"/>
  <c r="L321" i="9"/>
  <c r="F327" i="9"/>
  <c r="N327" i="9"/>
  <c r="D329" i="9"/>
  <c r="L329" i="9"/>
  <c r="F335" i="9"/>
  <c r="N335" i="9"/>
  <c r="D337" i="9"/>
  <c r="L337" i="9"/>
  <c r="J280" i="9"/>
  <c r="E281" i="9"/>
  <c r="M281" i="9"/>
  <c r="H282" i="9"/>
  <c r="K283" i="9"/>
  <c r="F284" i="9"/>
  <c r="N284" i="9"/>
  <c r="I285" i="9"/>
  <c r="D286" i="9"/>
  <c r="L286" i="9"/>
  <c r="G287" i="9"/>
  <c r="O287" i="9"/>
  <c r="J288" i="9"/>
  <c r="E289" i="9"/>
  <c r="M289" i="9"/>
  <c r="H290" i="9"/>
  <c r="K291" i="9"/>
  <c r="F292" i="9"/>
  <c r="N292" i="9"/>
  <c r="I293" i="9"/>
  <c r="D294" i="9"/>
  <c r="L294" i="9"/>
  <c r="G295" i="9"/>
  <c r="O295" i="9"/>
  <c r="J296" i="9"/>
  <c r="E297" i="9"/>
  <c r="M297" i="9"/>
  <c r="H298" i="9"/>
  <c r="K299" i="9"/>
  <c r="F300" i="9"/>
  <c r="N300" i="9"/>
  <c r="I301" i="9"/>
  <c r="D302" i="9"/>
  <c r="L302" i="9"/>
  <c r="G303" i="9"/>
  <c r="O303" i="9"/>
  <c r="J304" i="9"/>
  <c r="E305" i="9"/>
  <c r="M305" i="9"/>
  <c r="H306" i="9"/>
  <c r="G311" i="9"/>
  <c r="O311" i="9"/>
  <c r="J312" i="9"/>
  <c r="H314" i="9"/>
  <c r="J320" i="9"/>
  <c r="H322" i="9"/>
  <c r="J328" i="9"/>
  <c r="H330" i="9"/>
  <c r="J336" i="9"/>
  <c r="H338" i="9"/>
  <c r="K280" i="9"/>
  <c r="F281" i="9"/>
  <c r="N281" i="9"/>
  <c r="I282" i="9"/>
  <c r="D283" i="9"/>
  <c r="L283" i="9"/>
  <c r="G284" i="9"/>
  <c r="O284" i="9"/>
  <c r="J285" i="9"/>
  <c r="E286" i="9"/>
  <c r="M286" i="9"/>
  <c r="H287" i="9"/>
  <c r="K288" i="9"/>
  <c r="F289" i="9"/>
  <c r="N289" i="9"/>
  <c r="I290" i="9"/>
  <c r="D291" i="9"/>
  <c r="L291" i="9"/>
  <c r="G292" i="9"/>
  <c r="O292" i="9"/>
  <c r="J293" i="9"/>
  <c r="E294" i="9"/>
  <c r="M294" i="9"/>
  <c r="H295" i="9"/>
  <c r="K296" i="9"/>
  <c r="F297" i="9"/>
  <c r="N297" i="9"/>
  <c r="I298" i="9"/>
  <c r="D299" i="9"/>
  <c r="L299" i="9"/>
  <c r="G300" i="9"/>
  <c r="O300" i="9"/>
  <c r="J301" i="9"/>
  <c r="E302" i="9"/>
  <c r="M302" i="9"/>
  <c r="H303" i="9"/>
  <c r="K304" i="9"/>
  <c r="F305" i="9"/>
  <c r="N305" i="9"/>
  <c r="I306" i="9"/>
  <c r="D307" i="9"/>
  <c r="L307" i="9"/>
  <c r="K312" i="9"/>
  <c r="F313" i="9"/>
  <c r="N313" i="9"/>
  <c r="D315" i="9"/>
  <c r="L315" i="9"/>
  <c r="F321" i="9"/>
  <c r="N321" i="9"/>
  <c r="D323" i="9"/>
  <c r="L323" i="9"/>
  <c r="F329" i="9"/>
  <c r="N329" i="9"/>
  <c r="D331" i="9"/>
  <c r="L331" i="9"/>
  <c r="F337" i="9"/>
  <c r="N337" i="9"/>
  <c r="D339" i="9"/>
  <c r="L339" i="9"/>
  <c r="J298" i="9"/>
  <c r="E299" i="9"/>
  <c r="M299" i="9"/>
  <c r="H300" i="9"/>
  <c r="K301" i="9"/>
  <c r="F302" i="9"/>
  <c r="N302" i="9"/>
  <c r="I303" i="9"/>
  <c r="D304" i="9"/>
  <c r="L304" i="9"/>
  <c r="G305" i="9"/>
  <c r="O305" i="9"/>
  <c r="J306" i="9"/>
  <c r="E307" i="9"/>
  <c r="M307" i="9"/>
  <c r="H308" i="9"/>
  <c r="G313" i="9"/>
  <c r="O313" i="9"/>
  <c r="J314" i="9"/>
  <c r="H316" i="9"/>
  <c r="J322" i="9"/>
  <c r="H324" i="9"/>
  <c r="J330" i="9"/>
  <c r="H332" i="9"/>
  <c r="J338" i="9"/>
  <c r="H340" i="9"/>
  <c r="E296" i="9"/>
  <c r="M296" i="9"/>
  <c r="H297" i="9"/>
  <c r="K298" i="9"/>
  <c r="F299" i="9"/>
  <c r="N299" i="9"/>
  <c r="I300" i="9"/>
  <c r="D301" i="9"/>
  <c r="L301" i="9"/>
  <c r="G302" i="9"/>
  <c r="K306" i="9"/>
  <c r="F307" i="9"/>
  <c r="N307" i="9"/>
  <c r="D309" i="9"/>
  <c r="L309" i="9"/>
  <c r="K314" i="9"/>
  <c r="F315" i="9"/>
  <c r="N315" i="9"/>
  <c r="D317" i="9"/>
  <c r="L317" i="9"/>
  <c r="F323" i="9"/>
  <c r="N323" i="9"/>
  <c r="D325" i="9"/>
  <c r="L325" i="9"/>
  <c r="F331" i="9"/>
  <c r="N331" i="9"/>
  <c r="D333" i="9"/>
  <c r="L333" i="9"/>
  <c r="F339" i="9"/>
  <c r="N339" i="9"/>
  <c r="D341" i="9"/>
  <c r="L341" i="9"/>
  <c r="F280" i="9"/>
  <c r="N280" i="9"/>
  <c r="I281" i="9"/>
  <c r="D282" i="9"/>
  <c r="L282" i="9"/>
  <c r="G283" i="9"/>
  <c r="O283" i="9"/>
  <c r="J284" i="9"/>
  <c r="E285" i="9"/>
  <c r="M285" i="9"/>
  <c r="H286" i="9"/>
  <c r="K287" i="9"/>
  <c r="F288" i="9"/>
  <c r="N288" i="9"/>
  <c r="I289" i="9"/>
  <c r="D290" i="9"/>
  <c r="L290" i="9"/>
  <c r="G291" i="9"/>
  <c r="O291" i="9"/>
  <c r="J292" i="9"/>
  <c r="E293" i="9"/>
  <c r="M293" i="9"/>
  <c r="H294" i="9"/>
  <c r="K295" i="9"/>
  <c r="F296" i="9"/>
  <c r="N296" i="9"/>
  <c r="I297" i="9"/>
  <c r="D298" i="9"/>
  <c r="L298" i="9"/>
  <c r="G299" i="9"/>
  <c r="O299" i="9"/>
  <c r="J300" i="9"/>
  <c r="E301" i="9"/>
  <c r="M301" i="9"/>
  <c r="H302" i="9"/>
  <c r="K303" i="9"/>
  <c r="F304" i="9"/>
  <c r="N304" i="9"/>
  <c r="I305" i="9"/>
  <c r="D306" i="9"/>
  <c r="L306" i="9"/>
  <c r="G307" i="9"/>
  <c r="O307" i="9"/>
  <c r="J308" i="9"/>
  <c r="H310" i="9"/>
  <c r="G315" i="9"/>
  <c r="O315" i="9"/>
  <c r="J316" i="9"/>
  <c r="H318" i="9"/>
  <c r="J324" i="9"/>
  <c r="H326" i="9"/>
  <c r="J332" i="9"/>
  <c r="H334" i="9"/>
  <c r="J340" i="9"/>
  <c r="H342" i="9"/>
  <c r="E300" i="9"/>
  <c r="M300" i="9"/>
  <c r="H301" i="9"/>
  <c r="I304" i="9"/>
  <c r="G306" i="9"/>
  <c r="O306" i="9"/>
  <c r="J307" i="9"/>
  <c r="E308" i="9"/>
  <c r="M308" i="9"/>
  <c r="H309" i="9"/>
  <c r="I312" i="9"/>
  <c r="G314" i="9"/>
  <c r="O314" i="9"/>
  <c r="J315" i="9"/>
  <c r="E316" i="9"/>
  <c r="M316" i="9"/>
  <c r="H317" i="9"/>
  <c r="I320" i="9"/>
  <c r="G322" i="9"/>
  <c r="O322" i="9"/>
  <c r="J323" i="9"/>
  <c r="E324" i="9"/>
  <c r="M324" i="9"/>
  <c r="H325" i="9"/>
  <c r="K326" i="9"/>
  <c r="I328" i="9"/>
  <c r="G330" i="9"/>
  <c r="O330" i="9"/>
  <c r="J331" i="9"/>
  <c r="E332" i="9"/>
  <c r="M332" i="9"/>
  <c r="H333" i="9"/>
  <c r="K334" i="9"/>
  <c r="I336" i="9"/>
  <c r="G338" i="9"/>
  <c r="O338" i="9"/>
  <c r="J339" i="9"/>
  <c r="E340" i="9"/>
  <c r="M340" i="9"/>
  <c r="H341" i="9"/>
  <c r="K342" i="9"/>
  <c r="K307" i="9"/>
  <c r="F308" i="9"/>
  <c r="N308" i="9"/>
  <c r="I309" i="9"/>
  <c r="D310" i="9"/>
  <c r="L310" i="9"/>
  <c r="E313" i="9"/>
  <c r="M313" i="9"/>
  <c r="K315" i="9"/>
  <c r="F316" i="9"/>
  <c r="N316" i="9"/>
  <c r="I317" i="9"/>
  <c r="D318" i="9"/>
  <c r="L318" i="9"/>
  <c r="G319" i="9"/>
  <c r="O319" i="9"/>
  <c r="E321" i="9"/>
  <c r="M321" i="9"/>
  <c r="K323" i="9"/>
  <c r="F324" i="9"/>
  <c r="N324" i="9"/>
  <c r="I325" i="9"/>
  <c r="D326" i="9"/>
  <c r="L326" i="9"/>
  <c r="G327" i="9"/>
  <c r="O327" i="9"/>
  <c r="E329" i="9"/>
  <c r="M329" i="9"/>
  <c r="K331" i="9"/>
  <c r="F332" i="9"/>
  <c r="N332" i="9"/>
  <c r="I333" i="9"/>
  <c r="D334" i="9"/>
  <c r="L334" i="9"/>
  <c r="G335" i="9"/>
  <c r="O335" i="9"/>
  <c r="E337" i="9"/>
  <c r="M337" i="9"/>
  <c r="K339" i="9"/>
  <c r="F340" i="9"/>
  <c r="N340" i="9"/>
  <c r="I341" i="9"/>
  <c r="D342" i="9"/>
  <c r="L342" i="9"/>
  <c r="G308" i="9"/>
  <c r="O308" i="9"/>
  <c r="J309" i="9"/>
  <c r="E310" i="9"/>
  <c r="M310" i="9"/>
  <c r="H311" i="9"/>
  <c r="I314" i="9"/>
  <c r="G316" i="9"/>
  <c r="O316" i="9"/>
  <c r="J317" i="9"/>
  <c r="E318" i="9"/>
  <c r="M318" i="9"/>
  <c r="H319" i="9"/>
  <c r="K320" i="9"/>
  <c r="I322" i="9"/>
  <c r="G324" i="9"/>
  <c r="O324" i="9"/>
  <c r="J325" i="9"/>
  <c r="E326" i="9"/>
  <c r="M326" i="9"/>
  <c r="H327" i="9"/>
  <c r="K328" i="9"/>
  <c r="I330" i="9"/>
  <c r="G332" i="9"/>
  <c r="O332" i="9"/>
  <c r="J333" i="9"/>
  <c r="E334" i="9"/>
  <c r="M334" i="9"/>
  <c r="H335" i="9"/>
  <c r="K336" i="9"/>
  <c r="I338" i="9"/>
  <c r="G340" i="9"/>
  <c r="O340" i="9"/>
  <c r="J341" i="9"/>
  <c r="E342" i="9"/>
  <c r="M342" i="9"/>
  <c r="K309" i="9"/>
  <c r="F310" i="9"/>
  <c r="N310" i="9"/>
  <c r="I311" i="9"/>
  <c r="D312" i="9"/>
  <c r="L312" i="9"/>
  <c r="E315" i="9"/>
  <c r="M315" i="9"/>
  <c r="K317" i="9"/>
  <c r="F318" i="9"/>
  <c r="N318" i="9"/>
  <c r="I319" i="9"/>
  <c r="D320" i="9"/>
  <c r="L320" i="9"/>
  <c r="G321" i="9"/>
  <c r="O321" i="9"/>
  <c r="E323" i="9"/>
  <c r="M323" i="9"/>
  <c r="K325" i="9"/>
  <c r="F326" i="9"/>
  <c r="N326" i="9"/>
  <c r="I327" i="9"/>
  <c r="D328" i="9"/>
  <c r="L328" i="9"/>
  <c r="G329" i="9"/>
  <c r="O329" i="9"/>
  <c r="E331" i="9"/>
  <c r="M331" i="9"/>
  <c r="K333" i="9"/>
  <c r="F334" i="9"/>
  <c r="N334" i="9"/>
  <c r="I335" i="9"/>
  <c r="D336" i="9"/>
  <c r="L336" i="9"/>
  <c r="G337" i="9"/>
  <c r="O337" i="9"/>
  <c r="E339" i="9"/>
  <c r="M339" i="9"/>
  <c r="K341" i="9"/>
  <c r="F342" i="9"/>
  <c r="N342" i="9"/>
  <c r="O302" i="9"/>
  <c r="J303" i="9"/>
  <c r="E304" i="9"/>
  <c r="M304" i="9"/>
  <c r="H305" i="9"/>
  <c r="I308" i="9"/>
  <c r="G310" i="9"/>
  <c r="O310" i="9"/>
  <c r="J311" i="9"/>
  <c r="E312" i="9"/>
  <c r="M312" i="9"/>
  <c r="H313" i="9"/>
  <c r="I316" i="9"/>
  <c r="G318" i="9"/>
  <c r="O318" i="9"/>
  <c r="J319" i="9"/>
  <c r="E320" i="9"/>
  <c r="M320" i="9"/>
  <c r="H321" i="9"/>
  <c r="K322" i="9"/>
  <c r="I324" i="9"/>
  <c r="G326" i="9"/>
  <c r="O326" i="9"/>
  <c r="J327" i="9"/>
  <c r="E328" i="9"/>
  <c r="M328" i="9"/>
  <c r="H329" i="9"/>
  <c r="K330" i="9"/>
  <c r="I332" i="9"/>
  <c r="G334" i="9"/>
  <c r="O334" i="9"/>
  <c r="J335" i="9"/>
  <c r="E336" i="9"/>
  <c r="M336" i="9"/>
  <c r="H337" i="9"/>
  <c r="K338" i="9"/>
  <c r="I340" i="9"/>
  <c r="G342" i="9"/>
  <c r="O342" i="9"/>
  <c r="E309" i="9"/>
  <c r="M309" i="9"/>
  <c r="K311" i="9"/>
  <c r="F312" i="9"/>
  <c r="N312" i="9"/>
  <c r="I313" i="9"/>
  <c r="D314" i="9"/>
  <c r="L314" i="9"/>
  <c r="E317" i="9"/>
  <c r="M317" i="9"/>
  <c r="K319" i="9"/>
  <c r="F320" i="9"/>
  <c r="N320" i="9"/>
  <c r="I321" i="9"/>
  <c r="D322" i="9"/>
  <c r="L322" i="9"/>
  <c r="G323" i="9"/>
  <c r="O323" i="9"/>
  <c r="E325" i="9"/>
  <c r="M325" i="9"/>
  <c r="K327" i="9"/>
  <c r="F328" i="9"/>
  <c r="N328" i="9"/>
  <c r="I329" i="9"/>
  <c r="D330" i="9"/>
  <c r="L330" i="9"/>
  <c r="G331" i="9"/>
  <c r="O331" i="9"/>
  <c r="E333" i="9"/>
  <c r="M333" i="9"/>
  <c r="K335" i="9"/>
  <c r="F336" i="9"/>
  <c r="N336" i="9"/>
  <c r="I337" i="9"/>
  <c r="D338" i="9"/>
  <c r="L338" i="9"/>
  <c r="G339" i="9"/>
  <c r="O339" i="9"/>
  <c r="E341" i="9"/>
  <c r="M341" i="9"/>
  <c r="O304" i="9"/>
  <c r="J305" i="9"/>
  <c r="E306" i="9"/>
  <c r="M306" i="9"/>
  <c r="H307" i="9"/>
  <c r="I310" i="9"/>
  <c r="G312" i="9"/>
  <c r="O312" i="9"/>
  <c r="J313" i="9"/>
  <c r="E314" i="9"/>
  <c r="M314" i="9"/>
  <c r="H315" i="9"/>
  <c r="I318" i="9"/>
  <c r="G320" i="9"/>
  <c r="O320" i="9"/>
  <c r="J321" i="9"/>
  <c r="E322" i="9"/>
  <c r="M322" i="9"/>
  <c r="H323" i="9"/>
  <c r="K324" i="9"/>
  <c r="I326" i="9"/>
  <c r="G328" i="9"/>
  <c r="O328" i="9"/>
  <c r="J329" i="9"/>
  <c r="E330" i="9"/>
  <c r="M330" i="9"/>
  <c r="H331" i="9"/>
  <c r="K332" i="9"/>
  <c r="I334" i="9"/>
  <c r="G336" i="9"/>
  <c r="O336" i="9"/>
  <c r="J337" i="9"/>
  <c r="E338" i="9"/>
  <c r="M338" i="9"/>
  <c r="H339" i="9"/>
  <c r="K340" i="9"/>
  <c r="I342" i="9"/>
  <c r="N306" i="9"/>
  <c r="I307" i="9"/>
  <c r="D308" i="9"/>
  <c r="L308" i="9"/>
  <c r="E311" i="9"/>
  <c r="M311" i="9"/>
  <c r="K313" i="9"/>
  <c r="F314" i="9"/>
  <c r="N314" i="9"/>
  <c r="I315" i="9"/>
  <c r="D316" i="9"/>
  <c r="L316" i="9"/>
  <c r="E319" i="9"/>
  <c r="M319" i="9"/>
  <c r="K321" i="9"/>
  <c r="F322" i="9"/>
  <c r="N322" i="9"/>
  <c r="I323" i="9"/>
  <c r="D324" i="9"/>
  <c r="L324" i="9"/>
  <c r="G325" i="9"/>
  <c r="O325" i="9"/>
  <c r="E327" i="9"/>
  <c r="M327" i="9"/>
  <c r="K329" i="9"/>
  <c r="F330" i="9"/>
  <c r="N330" i="9"/>
  <c r="I331" i="9"/>
  <c r="D332" i="9"/>
  <c r="L332" i="9"/>
  <c r="G333" i="9"/>
  <c r="O333" i="9"/>
  <c r="E335" i="9"/>
  <c r="M335" i="9"/>
  <c r="K337" i="9"/>
  <c r="F338" i="9"/>
  <c r="N338" i="9"/>
  <c r="I339" i="9"/>
  <c r="D340" i="9"/>
  <c r="L340" i="9"/>
  <c r="G341" i="9"/>
  <c r="O341" i="9"/>
  <c r="K281" i="8"/>
  <c r="N282" i="8"/>
  <c r="I283" i="8"/>
  <c r="L284" i="8"/>
  <c r="O285" i="8"/>
  <c r="J286" i="8"/>
  <c r="M287" i="8"/>
  <c r="I144" i="8"/>
  <c r="L145" i="8"/>
  <c r="O146" i="8"/>
  <c r="J147" i="8"/>
  <c r="M148" i="8"/>
  <c r="H149" i="8"/>
  <c r="P149" i="8"/>
  <c r="K150" i="8"/>
  <c r="F282" i="8"/>
  <c r="D284" i="8"/>
  <c r="G285" i="8"/>
  <c r="E287" i="8"/>
  <c r="D145" i="8"/>
  <c r="G146" i="8"/>
  <c r="E148" i="8"/>
  <c r="H157" i="8"/>
  <c r="E164" i="8"/>
  <c r="M172" i="8"/>
  <c r="L150" i="8"/>
  <c r="E150" i="8"/>
  <c r="F153" i="8"/>
  <c r="G274" i="8"/>
  <c r="G137" i="8"/>
  <c r="O274" i="8"/>
  <c r="O137" i="8"/>
  <c r="I188" i="8"/>
  <c r="I143" i="8"/>
  <c r="I189" i="8"/>
  <c r="I180" i="8"/>
  <c r="I175" i="8"/>
  <c r="D144" i="8"/>
  <c r="L144" i="8"/>
  <c r="G145" i="8"/>
  <c r="O145" i="8"/>
  <c r="J146" i="8"/>
  <c r="N150" i="8"/>
  <c r="D152" i="8"/>
  <c r="L152" i="8"/>
  <c r="G153" i="8"/>
  <c r="O153" i="8"/>
  <c r="P156" i="8"/>
  <c r="F158" i="8"/>
  <c r="D160" i="8"/>
  <c r="H164" i="8"/>
  <c r="N166" i="8"/>
  <c r="L168" i="8"/>
  <c r="H172" i="8"/>
  <c r="L153" i="8"/>
  <c r="P157" i="8"/>
  <c r="L161" i="8"/>
  <c r="P165" i="8"/>
  <c r="J171" i="8"/>
  <c r="P146" i="8"/>
  <c r="D150" i="8"/>
  <c r="F156" i="8"/>
  <c r="O148" i="8"/>
  <c r="H151" i="8"/>
  <c r="O156" i="8"/>
  <c r="J151" i="8"/>
  <c r="H153" i="8"/>
  <c r="P153" i="8"/>
  <c r="L157" i="8"/>
  <c r="M160" i="8"/>
  <c r="K162" i="8"/>
  <c r="M168" i="8"/>
  <c r="F171" i="8"/>
  <c r="J175" i="8"/>
  <c r="M176" i="8"/>
  <c r="K202" i="8"/>
  <c r="K143" i="8"/>
  <c r="K181" i="8"/>
  <c r="K189" i="8"/>
  <c r="K154" i="8"/>
  <c r="F144" i="8"/>
  <c r="N144" i="8"/>
  <c r="I145" i="8"/>
  <c r="D146" i="8"/>
  <c r="L146" i="8"/>
  <c r="G147" i="8"/>
  <c r="L154" i="8"/>
  <c r="H158" i="8"/>
  <c r="L162" i="8"/>
  <c r="P166" i="8"/>
  <c r="I169" i="8"/>
  <c r="N176" i="8"/>
  <c r="D178" i="8"/>
  <c r="G179" i="8"/>
  <c r="L194" i="8"/>
  <c r="D153" i="8"/>
  <c r="E156" i="8"/>
  <c r="F159" i="8"/>
  <c r="J163" i="8"/>
  <c r="F167" i="8"/>
  <c r="H173" i="8"/>
  <c r="H146" i="8"/>
  <c r="N148" i="8"/>
  <c r="H170" i="8"/>
  <c r="I274" i="8"/>
  <c r="I137" i="8"/>
  <c r="J274" i="8"/>
  <c r="J137" i="8"/>
  <c r="D205" i="8"/>
  <c r="D143" i="8"/>
  <c r="D165" i="8"/>
  <c r="D156" i="8"/>
  <c r="L197" i="8"/>
  <c r="L143" i="8"/>
  <c r="G144" i="8"/>
  <c r="G151" i="8"/>
  <c r="G169" i="8"/>
  <c r="O204" i="8"/>
  <c r="O177" i="8"/>
  <c r="O144" i="8"/>
  <c r="J145" i="8"/>
  <c r="J161" i="8"/>
  <c r="J157" i="8"/>
  <c r="J149" i="8"/>
  <c r="E146" i="8"/>
  <c r="E171" i="8"/>
  <c r="E173" i="8"/>
  <c r="M146" i="8"/>
  <c r="M143" i="8"/>
  <c r="M167" i="8"/>
  <c r="M152" i="8"/>
  <c r="H147" i="8"/>
  <c r="H163" i="8"/>
  <c r="P147" i="8"/>
  <c r="K148" i="8"/>
  <c r="F149" i="8"/>
  <c r="H155" i="8"/>
  <c r="I158" i="8"/>
  <c r="O160" i="8"/>
  <c r="F165" i="8"/>
  <c r="J169" i="8"/>
  <c r="H171" i="8"/>
  <c r="I174" i="8"/>
  <c r="N181" i="8"/>
  <c r="D183" i="8"/>
  <c r="O184" i="8"/>
  <c r="E186" i="8"/>
  <c r="L191" i="8"/>
  <c r="K196" i="8"/>
  <c r="E202" i="8"/>
  <c r="D274" i="8"/>
  <c r="D137" i="8"/>
  <c r="N203" i="8"/>
  <c r="N191" i="8"/>
  <c r="N187" i="8"/>
  <c r="N143" i="8"/>
  <c r="N146" i="8"/>
  <c r="F151" i="8"/>
  <c r="O154" i="8"/>
  <c r="N159" i="8"/>
  <c r="M164" i="8"/>
  <c r="P173" i="8"/>
  <c r="F148" i="8"/>
  <c r="E179" i="8"/>
  <c r="H144" i="8"/>
  <c r="P144" i="8"/>
  <c r="K145" i="8"/>
  <c r="F146" i="8"/>
  <c r="D148" i="8"/>
  <c r="N154" i="8"/>
  <c r="E159" i="8"/>
  <c r="P160" i="8"/>
  <c r="O165" i="8"/>
  <c r="F170" i="8"/>
  <c r="G173" i="8"/>
  <c r="M175" i="8"/>
  <c r="I179" i="8"/>
  <c r="L180" i="8"/>
  <c r="H184" i="8"/>
  <c r="I152" i="8"/>
  <c r="M156" i="8"/>
  <c r="D161" i="8"/>
  <c r="O162" i="8"/>
  <c r="K166" i="8"/>
  <c r="N167" i="8"/>
  <c r="I168" i="8"/>
  <c r="D169" i="8"/>
  <c r="L169" i="8"/>
  <c r="O170" i="8"/>
  <c r="K174" i="8"/>
  <c r="F175" i="8"/>
  <c r="N175" i="8"/>
  <c r="I176" i="8"/>
  <c r="D177" i="8"/>
  <c r="L177" i="8"/>
  <c r="G178" i="8"/>
  <c r="O178" i="8"/>
  <c r="J179" i="8"/>
  <c r="E180" i="8"/>
  <c r="M180" i="8"/>
  <c r="H181" i="8"/>
  <c r="P181" i="8"/>
  <c r="K182" i="8"/>
  <c r="F183" i="8"/>
  <c r="N183" i="8"/>
  <c r="I184" i="8"/>
  <c r="D185" i="8"/>
  <c r="O186" i="8"/>
  <c r="G154" i="8"/>
  <c r="K158" i="8"/>
  <c r="G162" i="8"/>
  <c r="G170" i="8"/>
  <c r="I149" i="8"/>
  <c r="J152" i="8"/>
  <c r="N156" i="8"/>
  <c r="I157" i="8"/>
  <c r="K163" i="8"/>
  <c r="D166" i="8"/>
  <c r="J168" i="8"/>
  <c r="F172" i="8"/>
  <c r="I173" i="8"/>
  <c r="L274" i="8"/>
  <c r="L137" i="8"/>
  <c r="F143" i="8"/>
  <c r="F199" i="8"/>
  <c r="N151" i="8"/>
  <c r="J155" i="8"/>
  <c r="I160" i="8"/>
  <c r="H165" i="8"/>
  <c r="E172" i="8"/>
  <c r="K147" i="8"/>
  <c r="K155" i="8"/>
  <c r="L147" i="8"/>
  <c r="M150" i="8"/>
  <c r="P151" i="8"/>
  <c r="P159" i="8"/>
  <c r="N161" i="8"/>
  <c r="I162" i="8"/>
  <c r="G164" i="8"/>
  <c r="P167" i="8"/>
  <c r="I170" i="8"/>
  <c r="E174" i="8"/>
  <c r="K176" i="8"/>
  <c r="K184" i="8"/>
  <c r="L187" i="8"/>
  <c r="N149" i="8"/>
  <c r="D151" i="8"/>
  <c r="G152" i="8"/>
  <c r="O152" i="8"/>
  <c r="J153" i="8"/>
  <c r="E154" i="8"/>
  <c r="M154" i="8"/>
  <c r="K156" i="8"/>
  <c r="F157" i="8"/>
  <c r="N157" i="8"/>
  <c r="D159" i="8"/>
  <c r="L159" i="8"/>
  <c r="G160" i="8"/>
  <c r="E162" i="8"/>
  <c r="M162" i="8"/>
  <c r="P163" i="8"/>
  <c r="K164" i="8"/>
  <c r="N165" i="8"/>
  <c r="I166" i="8"/>
  <c r="D167" i="8"/>
  <c r="L167" i="8"/>
  <c r="G168" i="8"/>
  <c r="O168" i="8"/>
  <c r="E170" i="8"/>
  <c r="M170" i="8"/>
  <c r="P171" i="8"/>
  <c r="K172" i="8"/>
  <c r="F173" i="8"/>
  <c r="N173" i="8"/>
  <c r="D175" i="8"/>
  <c r="L175" i="8"/>
  <c r="G176" i="8"/>
  <c r="O176" i="8"/>
  <c r="J177" i="8"/>
  <c r="E178" i="8"/>
  <c r="M178" i="8"/>
  <c r="H179" i="8"/>
  <c r="P179" i="8"/>
  <c r="K180" i="8"/>
  <c r="F181" i="8"/>
  <c r="I182" i="8"/>
  <c r="L183" i="8"/>
  <c r="G184" i="8"/>
  <c r="J185" i="8"/>
  <c r="M186" i="8"/>
  <c r="H187" i="8"/>
  <c r="P187" i="8"/>
  <c r="K188" i="8"/>
  <c r="F189" i="8"/>
  <c r="N189" i="8"/>
  <c r="I190" i="8"/>
  <c r="D191" i="8"/>
  <c r="G192" i="8"/>
  <c r="O192" i="8"/>
  <c r="J193" i="8"/>
  <c r="E194" i="8"/>
  <c r="M194" i="8"/>
  <c r="H195" i="8"/>
  <c r="P195" i="8"/>
  <c r="F197" i="8"/>
  <c r="N197" i="8"/>
  <c r="I198" i="8"/>
  <c r="D199" i="8"/>
  <c r="L199" i="8"/>
  <c r="G200" i="8"/>
  <c r="O200" i="8"/>
  <c r="J201" i="8"/>
  <c r="M202" i="8"/>
  <c r="H203" i="8"/>
  <c r="P203" i="8"/>
  <c r="K204" i="8"/>
  <c r="F205" i="8"/>
  <c r="N205" i="8"/>
  <c r="E143" i="8"/>
  <c r="I150" i="8"/>
  <c r="L151" i="8"/>
  <c r="P155" i="8"/>
  <c r="K274" i="8"/>
  <c r="K137" i="8"/>
  <c r="M192" i="8"/>
  <c r="I147" i="8"/>
  <c r="L148" i="8"/>
  <c r="G149" i="8"/>
  <c r="O149" i="8"/>
  <c r="J150" i="8"/>
  <c r="E151" i="8"/>
  <c r="M151" i="8"/>
  <c r="H152" i="8"/>
  <c r="P152" i="8"/>
  <c r="K153" i="8"/>
  <c r="F154" i="8"/>
  <c r="I155" i="8"/>
  <c r="L156" i="8"/>
  <c r="G157" i="8"/>
  <c r="O157" i="8"/>
  <c r="J158" i="8"/>
  <c r="M159" i="8"/>
  <c r="H160" i="8"/>
  <c r="K161" i="8"/>
  <c r="F162" i="8"/>
  <c r="N162" i="8"/>
  <c r="I163" i="8"/>
  <c r="D164" i="8"/>
  <c r="L164" i="8"/>
  <c r="G165" i="8"/>
  <c r="J166" i="8"/>
  <c r="E167" i="8"/>
  <c r="H168" i="8"/>
  <c r="P168" i="8"/>
  <c r="K169" i="8"/>
  <c r="N170" i="8"/>
  <c r="I171" i="8"/>
  <c r="D172" i="8"/>
  <c r="L172" i="8"/>
  <c r="O173" i="8"/>
  <c r="J174" i="8"/>
  <c r="E175" i="8"/>
  <c r="H176" i="8"/>
  <c r="P176" i="8"/>
  <c r="K177" i="8"/>
  <c r="F178" i="8"/>
  <c r="N178" i="8"/>
  <c r="D180" i="8"/>
  <c r="G181" i="8"/>
  <c r="O181" i="8"/>
  <c r="J182" i="8"/>
  <c r="E183" i="8"/>
  <c r="M183" i="8"/>
  <c r="P184" i="8"/>
  <c r="K185" i="8"/>
  <c r="F186" i="8"/>
  <c r="N186" i="8"/>
  <c r="I187" i="8"/>
  <c r="D188" i="8"/>
  <c r="L188" i="8"/>
  <c r="G189" i="8"/>
  <c r="O189" i="8"/>
  <c r="J190" i="8"/>
  <c r="E191" i="8"/>
  <c r="M191" i="8"/>
  <c r="H192" i="8"/>
  <c r="P192" i="8"/>
  <c r="K193" i="8"/>
  <c r="F194" i="8"/>
  <c r="N194" i="8"/>
  <c r="I195" i="8"/>
  <c r="D196" i="8"/>
  <c r="L196" i="8"/>
  <c r="G197" i="8"/>
  <c r="O197" i="8"/>
  <c r="J198" i="8"/>
  <c r="E199" i="8"/>
  <c r="K201" i="8"/>
  <c r="H320" i="8"/>
  <c r="H328" i="8"/>
  <c r="H336" i="8"/>
  <c r="H280" i="8"/>
  <c r="J187" i="8"/>
  <c r="D193" i="8"/>
  <c r="E188" i="8"/>
  <c r="O194" i="8"/>
  <c r="M204" i="8"/>
  <c r="E274" i="8"/>
  <c r="E137" i="8"/>
  <c r="M274" i="8"/>
  <c r="M137" i="8"/>
  <c r="G198" i="8"/>
  <c r="G190" i="8"/>
  <c r="G143" i="8"/>
  <c r="O193" i="8"/>
  <c r="O143" i="8"/>
  <c r="J144" i="8"/>
  <c r="E145" i="8"/>
  <c r="M145" i="8"/>
  <c r="O151" i="8"/>
  <c r="E153" i="8"/>
  <c r="M153" i="8"/>
  <c r="H154" i="8"/>
  <c r="P154" i="8"/>
  <c r="D158" i="8"/>
  <c r="L158" i="8"/>
  <c r="G159" i="8"/>
  <c r="O159" i="8"/>
  <c r="J160" i="8"/>
  <c r="E161" i="8"/>
  <c r="M161" i="8"/>
  <c r="H162" i="8"/>
  <c r="P162" i="8"/>
  <c r="F164" i="8"/>
  <c r="N164" i="8"/>
  <c r="I165" i="8"/>
  <c r="L166" i="8"/>
  <c r="G167" i="8"/>
  <c r="O167" i="8"/>
  <c r="E169" i="8"/>
  <c r="M169" i="8"/>
  <c r="P170" i="8"/>
  <c r="K171" i="8"/>
  <c r="N172" i="8"/>
  <c r="D174" i="8"/>
  <c r="L174" i="8"/>
  <c r="G175" i="8"/>
  <c r="O175" i="8"/>
  <c r="J176" i="8"/>
  <c r="E177" i="8"/>
  <c r="M177" i="8"/>
  <c r="H178" i="8"/>
  <c r="P178" i="8"/>
  <c r="K179" i="8"/>
  <c r="F180" i="8"/>
  <c r="N180" i="8"/>
  <c r="I181" i="8"/>
  <c r="D182" i="8"/>
  <c r="O183" i="8"/>
  <c r="M185" i="8"/>
  <c r="N188" i="8"/>
  <c r="D190" i="8"/>
  <c r="J192" i="8"/>
  <c r="K195" i="8"/>
  <c r="H137" i="8"/>
  <c r="O199" i="8"/>
  <c r="F274" i="8"/>
  <c r="F137" i="8"/>
  <c r="N274" i="8"/>
  <c r="N137" i="8"/>
  <c r="H143" i="8"/>
  <c r="P143" i="8"/>
  <c r="K144" i="8"/>
  <c r="F145" i="8"/>
  <c r="N145" i="8"/>
  <c r="I146" i="8"/>
  <c r="D147" i="8"/>
  <c r="G148" i="8"/>
  <c r="K152" i="8"/>
  <c r="N153" i="8"/>
  <c r="I154" i="8"/>
  <c r="D155" i="8"/>
  <c r="L155" i="8"/>
  <c r="G156" i="8"/>
  <c r="E158" i="8"/>
  <c r="M158" i="8"/>
  <c r="H159" i="8"/>
  <c r="K160" i="8"/>
  <c r="F161" i="8"/>
  <c r="D163" i="8"/>
  <c r="L163" i="8"/>
  <c r="O164" i="8"/>
  <c r="J165" i="8"/>
  <c r="E166" i="8"/>
  <c r="M166" i="8"/>
  <c r="H167" i="8"/>
  <c r="K168" i="8"/>
  <c r="F169" i="8"/>
  <c r="N169" i="8"/>
  <c r="D171" i="8"/>
  <c r="L171" i="8"/>
  <c r="G172" i="8"/>
  <c r="O172" i="8"/>
  <c r="J173" i="8"/>
  <c r="M174" i="8"/>
  <c r="H175" i="8"/>
  <c r="P175" i="8"/>
  <c r="F177" i="8"/>
  <c r="N177" i="8"/>
  <c r="I178" i="8"/>
  <c r="D179" i="8"/>
  <c r="L179" i="8"/>
  <c r="G180" i="8"/>
  <c r="O180" i="8"/>
  <c r="J181" i="8"/>
  <c r="E182" i="8"/>
  <c r="M182" i="8"/>
  <c r="H183" i="8"/>
  <c r="P183" i="8"/>
  <c r="F185" i="8"/>
  <c r="N185" i="8"/>
  <c r="I186" i="8"/>
  <c r="D187" i="8"/>
  <c r="G188" i="8"/>
  <c r="O188" i="8"/>
  <c r="J189" i="8"/>
  <c r="E190" i="8"/>
  <c r="M190" i="8"/>
  <c r="H191" i="8"/>
  <c r="P191" i="8"/>
  <c r="K192" i="8"/>
  <c r="F193" i="8"/>
  <c r="N193" i="8"/>
  <c r="I194" i="8"/>
  <c r="D195" i="8"/>
  <c r="L195" i="8"/>
  <c r="G196" i="8"/>
  <c r="O196" i="8"/>
  <c r="J197" i="8"/>
  <c r="E198" i="8"/>
  <c r="M198" i="8"/>
  <c r="H199" i="8"/>
  <c r="P199" i="8"/>
  <c r="K200" i="8"/>
  <c r="F201" i="8"/>
  <c r="N201" i="8"/>
  <c r="I202" i="8"/>
  <c r="D203" i="8"/>
  <c r="L203" i="8"/>
  <c r="J205" i="8"/>
  <c r="H186" i="8"/>
  <c r="E147" i="8"/>
  <c r="H148" i="8"/>
  <c r="K149" i="8"/>
  <c r="I151" i="8"/>
  <c r="J154" i="8"/>
  <c r="M155" i="8"/>
  <c r="K157" i="8"/>
  <c r="N158" i="8"/>
  <c r="G161" i="8"/>
  <c r="J162" i="8"/>
  <c r="M163" i="8"/>
  <c r="K165" i="8"/>
  <c r="I167" i="8"/>
  <c r="K173" i="8"/>
  <c r="D176" i="8"/>
  <c r="J178" i="8"/>
  <c r="P180" i="8"/>
  <c r="O185" i="8"/>
  <c r="J186" i="8"/>
  <c r="E187" i="8"/>
  <c r="P188" i="8"/>
  <c r="N190" i="8"/>
  <c r="G193" i="8"/>
  <c r="M195" i="8"/>
  <c r="H196" i="8"/>
  <c r="E203" i="8"/>
  <c r="M147" i="8"/>
  <c r="P148" i="8"/>
  <c r="F150" i="8"/>
  <c r="E155" i="8"/>
  <c r="H156" i="8"/>
  <c r="I159" i="8"/>
  <c r="L160" i="8"/>
  <c r="O161" i="8"/>
  <c r="E163" i="8"/>
  <c r="P164" i="8"/>
  <c r="F166" i="8"/>
  <c r="D168" i="8"/>
  <c r="O169" i="8"/>
  <c r="J170" i="8"/>
  <c r="M171" i="8"/>
  <c r="P172" i="8"/>
  <c r="P274" i="8"/>
  <c r="P137" i="8"/>
  <c r="J143" i="8"/>
  <c r="E144" i="8"/>
  <c r="M144" i="8"/>
  <c r="H145" i="8"/>
  <c r="P145" i="8"/>
  <c r="K146" i="8"/>
  <c r="F147" i="8"/>
  <c r="N147" i="8"/>
  <c r="I148" i="8"/>
  <c r="D149" i="8"/>
  <c r="L149" i="8"/>
  <c r="G150" i="8"/>
  <c r="O150" i="8"/>
  <c r="E152" i="8"/>
  <c r="F155" i="8"/>
  <c r="N155" i="8"/>
  <c r="I156" i="8"/>
  <c r="D157" i="8"/>
  <c r="G158" i="8"/>
  <c r="O158" i="8"/>
  <c r="J159" i="8"/>
  <c r="E160" i="8"/>
  <c r="H161" i="8"/>
  <c r="P161" i="8"/>
  <c r="F163" i="8"/>
  <c r="N163" i="8"/>
  <c r="I164" i="8"/>
  <c r="L165" i="8"/>
  <c r="G166" i="8"/>
  <c r="O166" i="8"/>
  <c r="J167" i="8"/>
  <c r="E168" i="8"/>
  <c r="H169" i="8"/>
  <c r="P169" i="8"/>
  <c r="K170" i="8"/>
  <c r="N171" i="8"/>
  <c r="I172" i="8"/>
  <c r="D173" i="8"/>
  <c r="L173" i="8"/>
  <c r="G174" i="8"/>
  <c r="O174" i="8"/>
  <c r="E176" i="8"/>
  <c r="H177" i="8"/>
  <c r="P177" i="8"/>
  <c r="K178" i="8"/>
  <c r="F179" i="8"/>
  <c r="N179" i="8"/>
  <c r="D181" i="8"/>
  <c r="L181" i="8"/>
  <c r="G182" i="8"/>
  <c r="O182" i="8"/>
  <c r="J183" i="8"/>
  <c r="E184" i="8"/>
  <c r="M184" i="8"/>
  <c r="H185" i="8"/>
  <c r="P185" i="8"/>
  <c r="K186" i="8"/>
  <c r="F187" i="8"/>
  <c r="E192" i="8"/>
  <c r="H193" i="8"/>
  <c r="P193" i="8"/>
  <c r="K194" i="8"/>
  <c r="F195" i="8"/>
  <c r="O198" i="8"/>
  <c r="E200" i="8"/>
  <c r="P201" i="8"/>
  <c r="F203" i="8"/>
  <c r="I204" i="8"/>
  <c r="L205" i="8"/>
  <c r="O147" i="8"/>
  <c r="J148" i="8"/>
  <c r="E149" i="8"/>
  <c r="M149" i="8"/>
  <c r="H150" i="8"/>
  <c r="P150" i="8"/>
  <c r="K151" i="8"/>
  <c r="F152" i="8"/>
  <c r="N152" i="8"/>
  <c r="I153" i="8"/>
  <c r="D154" i="8"/>
  <c r="G155" i="8"/>
  <c r="O155" i="8"/>
  <c r="J156" i="8"/>
  <c r="E157" i="8"/>
  <c r="M157" i="8"/>
  <c r="P158" i="8"/>
  <c r="K159" i="8"/>
  <c r="F160" i="8"/>
  <c r="N160" i="8"/>
  <c r="I161" i="8"/>
  <c r="D162" i="8"/>
  <c r="G163" i="8"/>
  <c r="O163" i="8"/>
  <c r="J164" i="8"/>
  <c r="E165" i="8"/>
  <c r="M165" i="8"/>
  <c r="H166" i="8"/>
  <c r="K167" i="8"/>
  <c r="F168" i="8"/>
  <c r="N168" i="8"/>
  <c r="D170" i="8"/>
  <c r="L170" i="8"/>
  <c r="G171" i="8"/>
  <c r="O171" i="8"/>
  <c r="J172" i="8"/>
  <c r="M173" i="8"/>
  <c r="H174" i="8"/>
  <c r="P174" i="8"/>
  <c r="K175" i="8"/>
  <c r="F176" i="8"/>
  <c r="I177" i="8"/>
  <c r="L178" i="8"/>
  <c r="O179" i="8"/>
  <c r="J180" i="8"/>
  <c r="E181" i="8"/>
  <c r="M181" i="8"/>
  <c r="H182" i="8"/>
  <c r="P182" i="8"/>
  <c r="K183" i="8"/>
  <c r="F184" i="8"/>
  <c r="N184" i="8"/>
  <c r="I185" i="8"/>
  <c r="D186" i="8"/>
  <c r="L186" i="8"/>
  <c r="G187" i="8"/>
  <c r="O187" i="8"/>
  <c r="J188" i="8"/>
  <c r="E189" i="8"/>
  <c r="M189" i="8"/>
  <c r="H190" i="8"/>
  <c r="P190" i="8"/>
  <c r="K191" i="8"/>
  <c r="F192" i="8"/>
  <c r="N192" i="8"/>
  <c r="I193" i="8"/>
  <c r="D194" i="8"/>
  <c r="G195" i="8"/>
  <c r="O195" i="8"/>
  <c r="J196" i="8"/>
  <c r="E197" i="8"/>
  <c r="M197" i="8"/>
  <c r="H198" i="8"/>
  <c r="P198" i="8"/>
  <c r="K199" i="8"/>
  <c r="F200" i="8"/>
  <c r="N200" i="8"/>
  <c r="I201" i="8"/>
  <c r="D202" i="8"/>
  <c r="L202" i="8"/>
  <c r="G203" i="8"/>
  <c r="O203" i="8"/>
  <c r="J204" i="8"/>
  <c r="E205" i="8"/>
  <c r="M205" i="8"/>
  <c r="H288" i="8"/>
  <c r="K289" i="8"/>
  <c r="F290" i="8"/>
  <c r="N290" i="8"/>
  <c r="I291" i="8"/>
  <c r="D292" i="8"/>
  <c r="L292" i="8"/>
  <c r="G293" i="8"/>
  <c r="O293" i="8"/>
  <c r="J294" i="8"/>
  <c r="E295" i="8"/>
  <c r="M295" i="8"/>
  <c r="H296" i="8"/>
  <c r="K297" i="8"/>
  <c r="F298" i="8"/>
  <c r="N298" i="8"/>
  <c r="I299" i="8"/>
  <c r="D300" i="8"/>
  <c r="L300" i="8"/>
  <c r="G301" i="8"/>
  <c r="O301" i="8"/>
  <c r="J302" i="8"/>
  <c r="E303" i="8"/>
  <c r="M303" i="8"/>
  <c r="H304" i="8"/>
  <c r="K305" i="8"/>
  <c r="F306" i="8"/>
  <c r="N306" i="8"/>
  <c r="I307" i="8"/>
  <c r="D308" i="8"/>
  <c r="L308" i="8"/>
  <c r="G309" i="8"/>
  <c r="H312" i="8"/>
  <c r="M199" i="8"/>
  <c r="H200" i="8"/>
  <c r="P200" i="8"/>
  <c r="F202" i="8"/>
  <c r="N202" i="8"/>
  <c r="I203" i="8"/>
  <c r="D204" i="8"/>
  <c r="L204" i="8"/>
  <c r="G205" i="8"/>
  <c r="O205" i="8"/>
  <c r="L185" i="8"/>
  <c r="G186" i="8"/>
  <c r="M188" i="8"/>
  <c r="H189" i="8"/>
  <c r="P189" i="8"/>
  <c r="K190" i="8"/>
  <c r="F191" i="8"/>
  <c r="I192" i="8"/>
  <c r="L193" i="8"/>
  <c r="G194" i="8"/>
  <c r="J195" i="8"/>
  <c r="E196" i="8"/>
  <c r="M196" i="8"/>
  <c r="H197" i="8"/>
  <c r="P197" i="8"/>
  <c r="K198" i="8"/>
  <c r="N199" i="8"/>
  <c r="I200" i="8"/>
  <c r="D201" i="8"/>
  <c r="L201" i="8"/>
  <c r="G202" i="8"/>
  <c r="O202" i="8"/>
  <c r="J203" i="8"/>
  <c r="E204" i="8"/>
  <c r="H205" i="8"/>
  <c r="P205" i="8"/>
  <c r="L182" i="8"/>
  <c r="G183" i="8"/>
  <c r="J184" i="8"/>
  <c r="E185" i="8"/>
  <c r="P186" i="8"/>
  <c r="K187" i="8"/>
  <c r="F188" i="8"/>
  <c r="L190" i="8"/>
  <c r="G191" i="8"/>
  <c r="O191" i="8"/>
  <c r="E193" i="8"/>
  <c r="M193" i="8"/>
  <c r="H194" i="8"/>
  <c r="P194" i="8"/>
  <c r="F196" i="8"/>
  <c r="N196" i="8"/>
  <c r="I197" i="8"/>
  <c r="D198" i="8"/>
  <c r="L198" i="8"/>
  <c r="G199" i="8"/>
  <c r="J200" i="8"/>
  <c r="E201" i="8"/>
  <c r="M201" i="8"/>
  <c r="H202" i="8"/>
  <c r="P202" i="8"/>
  <c r="K203" i="8"/>
  <c r="F204" i="8"/>
  <c r="N204" i="8"/>
  <c r="I205" i="8"/>
  <c r="G204" i="8"/>
  <c r="F174" i="8"/>
  <c r="N174" i="8"/>
  <c r="L176" i="8"/>
  <c r="G177" i="8"/>
  <c r="M179" i="8"/>
  <c r="H180" i="8"/>
  <c r="F182" i="8"/>
  <c r="N182" i="8"/>
  <c r="I183" i="8"/>
  <c r="D184" i="8"/>
  <c r="L184" i="8"/>
  <c r="G185" i="8"/>
  <c r="M187" i="8"/>
  <c r="H188" i="8"/>
  <c r="F190" i="8"/>
  <c r="I191" i="8"/>
  <c r="D192" i="8"/>
  <c r="L192" i="8"/>
  <c r="J194" i="8"/>
  <c r="E195" i="8"/>
  <c r="P196" i="8"/>
  <c r="K197" i="8"/>
  <c r="F198" i="8"/>
  <c r="N198" i="8"/>
  <c r="I199" i="8"/>
  <c r="D200" i="8"/>
  <c r="L200" i="8"/>
  <c r="G201" i="8"/>
  <c r="O201" i="8"/>
  <c r="J202" i="8"/>
  <c r="M203" i="8"/>
  <c r="H204" i="8"/>
  <c r="P204" i="8"/>
  <c r="K205" i="8"/>
  <c r="F330" i="8"/>
  <c r="F280" i="8"/>
  <c r="F338" i="8"/>
  <c r="F317" i="8"/>
  <c r="F309" i="8"/>
  <c r="F325" i="8"/>
  <c r="F333" i="8"/>
  <c r="F316" i="8"/>
  <c r="F341" i="8"/>
  <c r="F340" i="8"/>
  <c r="N341" i="8"/>
  <c r="N325" i="8"/>
  <c r="N280" i="8"/>
  <c r="N333" i="8"/>
  <c r="N342" i="8"/>
  <c r="N308" i="8"/>
  <c r="N311" i="8"/>
  <c r="N335" i="8"/>
  <c r="N326" i="8"/>
  <c r="N334" i="8"/>
  <c r="I281" i="8"/>
  <c r="D282" i="8"/>
  <c r="L282" i="8"/>
  <c r="G283" i="8"/>
  <c r="O283" i="8"/>
  <c r="J284" i="8"/>
  <c r="E285" i="8"/>
  <c r="M285" i="8"/>
  <c r="H286" i="8"/>
  <c r="K287" i="8"/>
  <c r="F288" i="8"/>
  <c r="N288" i="8"/>
  <c r="I289" i="8"/>
  <c r="D189" i="8"/>
  <c r="L189" i="8"/>
  <c r="O190" i="8"/>
  <c r="J191" i="8"/>
  <c r="N195" i="8"/>
  <c r="I196" i="8"/>
  <c r="D197" i="8"/>
  <c r="J199" i="8"/>
  <c r="M200" i="8"/>
  <c r="H201" i="8"/>
  <c r="J280" i="8"/>
  <c r="J338" i="8"/>
  <c r="J321" i="8"/>
  <c r="J297" i="8"/>
  <c r="J329" i="8"/>
  <c r="J304" i="8"/>
  <c r="J337" i="8"/>
  <c r="J322" i="8"/>
  <c r="J330" i="8"/>
  <c r="E281" i="8"/>
  <c r="M281" i="8"/>
  <c r="H282" i="8"/>
  <c r="K283" i="8"/>
  <c r="F284" i="8"/>
  <c r="N284" i="8"/>
  <c r="I285" i="8"/>
  <c r="D286" i="8"/>
  <c r="L286" i="8"/>
  <c r="G287" i="8"/>
  <c r="O287" i="8"/>
  <c r="J288" i="8"/>
  <c r="E289" i="8"/>
  <c r="M289" i="8"/>
  <c r="H290" i="8"/>
  <c r="K291" i="8"/>
  <c r="F292" i="8"/>
  <c r="N292" i="8"/>
  <c r="I293" i="8"/>
  <c r="D294" i="8"/>
  <c r="L294" i="8"/>
  <c r="G295" i="8"/>
  <c r="H298" i="8"/>
  <c r="F300" i="8"/>
  <c r="K307" i="8"/>
  <c r="F308" i="8"/>
  <c r="I309" i="8"/>
  <c r="K315" i="8"/>
  <c r="K323" i="8"/>
  <c r="F324" i="8"/>
  <c r="F332" i="8"/>
  <c r="K339" i="8"/>
  <c r="K337" i="8"/>
  <c r="K329" i="8"/>
  <c r="K280" i="8"/>
  <c r="K300" i="8"/>
  <c r="K331" i="8"/>
  <c r="F281" i="8"/>
  <c r="N281" i="8"/>
  <c r="I282" i="8"/>
  <c r="D283" i="8"/>
  <c r="L283" i="8"/>
  <c r="G284" i="8"/>
  <c r="O284" i="8"/>
  <c r="J285" i="8"/>
  <c r="E286" i="8"/>
  <c r="M286" i="8"/>
  <c r="H287" i="8"/>
  <c r="K288" i="8"/>
  <c r="F289" i="8"/>
  <c r="N289" i="8"/>
  <c r="I290" i="8"/>
  <c r="D291" i="8"/>
  <c r="L291" i="8"/>
  <c r="G292" i="8"/>
  <c r="O292" i="8"/>
  <c r="J293" i="8"/>
  <c r="E294" i="8"/>
  <c r="M294" i="8"/>
  <c r="H295" i="8"/>
  <c r="K296" i="8"/>
  <c r="F297" i="8"/>
  <c r="N297" i="8"/>
  <c r="I298" i="8"/>
  <c r="D299" i="8"/>
  <c r="L299" i="8"/>
  <c r="G300" i="8"/>
  <c r="O300" i="8"/>
  <c r="J301" i="8"/>
  <c r="D280" i="8"/>
  <c r="D331" i="8"/>
  <c r="D339" i="8"/>
  <c r="L339" i="8"/>
  <c r="L295" i="8"/>
  <c r="L333" i="8"/>
  <c r="L341" i="8"/>
  <c r="L280" i="8"/>
  <c r="G281" i="8"/>
  <c r="G288" i="8"/>
  <c r="O281" i="8"/>
  <c r="O320" i="8"/>
  <c r="O328" i="8"/>
  <c r="J282" i="8"/>
  <c r="E283" i="8"/>
  <c r="M283" i="8"/>
  <c r="H284" i="8"/>
  <c r="K285" i="8"/>
  <c r="F286" i="8"/>
  <c r="N286" i="8"/>
  <c r="I287" i="8"/>
  <c r="D288" i="8"/>
  <c r="L288" i="8"/>
  <c r="G289" i="8"/>
  <c r="O289" i="8"/>
  <c r="J290" i="8"/>
  <c r="E291" i="8"/>
  <c r="M291" i="8"/>
  <c r="H292" i="8"/>
  <c r="K293" i="8"/>
  <c r="F294" i="8"/>
  <c r="N294" i="8"/>
  <c r="I295" i="8"/>
  <c r="D296" i="8"/>
  <c r="L296" i="8"/>
  <c r="G297" i="8"/>
  <c r="O297" i="8"/>
  <c r="J298" i="8"/>
  <c r="E299" i="8"/>
  <c r="M299" i="8"/>
  <c r="H300" i="8"/>
  <c r="K301" i="8"/>
  <c r="F302" i="8"/>
  <c r="N302" i="8"/>
  <c r="I303" i="8"/>
  <c r="D304" i="8"/>
  <c r="L304" i="8"/>
  <c r="G305" i="8"/>
  <c r="O305" i="8"/>
  <c r="J306" i="8"/>
  <c r="E307" i="8"/>
  <c r="M307" i="8"/>
  <c r="H308" i="8"/>
  <c r="K309" i="8"/>
  <c r="F310" i="8"/>
  <c r="N310" i="8"/>
  <c r="I311" i="8"/>
  <c r="D312" i="8"/>
  <c r="L312" i="8"/>
  <c r="G313" i="8"/>
  <c r="O313" i="8"/>
  <c r="J314" i="8"/>
  <c r="E315" i="8"/>
  <c r="M315" i="8"/>
  <c r="H316" i="8"/>
  <c r="K317" i="8"/>
  <c r="D290" i="8"/>
  <c r="L290" i="8"/>
  <c r="G291" i="8"/>
  <c r="O291" i="8"/>
  <c r="J292" i="8"/>
  <c r="E293" i="8"/>
  <c r="M293" i="8"/>
  <c r="H294" i="8"/>
  <c r="K295" i="8"/>
  <c r="F296" i="8"/>
  <c r="N296" i="8"/>
  <c r="I297" i="8"/>
  <c r="E282" i="8"/>
  <c r="M282" i="8"/>
  <c r="H283" i="8"/>
  <c r="L287" i="8"/>
  <c r="J289" i="8"/>
  <c r="K292" i="8"/>
  <c r="F293" i="8"/>
  <c r="F301" i="8"/>
  <c r="J305" i="8"/>
  <c r="E306" i="8"/>
  <c r="J313" i="8"/>
  <c r="E314" i="8"/>
  <c r="I327" i="8"/>
  <c r="I280" i="8"/>
  <c r="I335" i="8"/>
  <c r="D281" i="8"/>
  <c r="L281" i="8"/>
  <c r="G282" i="8"/>
  <c r="O282" i="8"/>
  <c r="J283" i="8"/>
  <c r="E284" i="8"/>
  <c r="M284" i="8"/>
  <c r="H285" i="8"/>
  <c r="K286" i="8"/>
  <c r="F287" i="8"/>
  <c r="N287" i="8"/>
  <c r="I288" i="8"/>
  <c r="D289" i="8"/>
  <c r="L289" i="8"/>
  <c r="G290" i="8"/>
  <c r="O290" i="8"/>
  <c r="J291" i="8"/>
  <c r="E292" i="8"/>
  <c r="M292" i="8"/>
  <c r="H293" i="8"/>
  <c r="K294" i="8"/>
  <c r="F295" i="8"/>
  <c r="N295" i="8"/>
  <c r="I296" i="8"/>
  <c r="D297" i="8"/>
  <c r="L297" i="8"/>
  <c r="G298" i="8"/>
  <c r="O298" i="8"/>
  <c r="J299" i="8"/>
  <c r="E300" i="8"/>
  <c r="M300" i="8"/>
  <c r="H301" i="8"/>
  <c r="K302" i="8"/>
  <c r="N303" i="8"/>
  <c r="D305" i="8"/>
  <c r="N319" i="8"/>
  <c r="N327" i="8"/>
  <c r="M332" i="8"/>
  <c r="M340" i="8"/>
  <c r="E302" i="8"/>
  <c r="M302" i="8"/>
  <c r="H303" i="8"/>
  <c r="K304" i="8"/>
  <c r="F305" i="8"/>
  <c r="N305" i="8"/>
  <c r="I306" i="8"/>
  <c r="D307" i="8"/>
  <c r="L307" i="8"/>
  <c r="G308" i="8"/>
  <c r="O308" i="8"/>
  <c r="J309" i="8"/>
  <c r="E310" i="8"/>
  <c r="M310" i="8"/>
  <c r="H311" i="8"/>
  <c r="K312" i="8"/>
  <c r="F313" i="8"/>
  <c r="N313" i="8"/>
  <c r="I314" i="8"/>
  <c r="D315" i="8"/>
  <c r="L315" i="8"/>
  <c r="G316" i="8"/>
  <c r="O316" i="8"/>
  <c r="J317" i="8"/>
  <c r="E318" i="8"/>
  <c r="M318" i="8"/>
  <c r="H319" i="8"/>
  <c r="K320" i="8"/>
  <c r="F321" i="8"/>
  <c r="N321" i="8"/>
  <c r="I322" i="8"/>
  <c r="D323" i="8"/>
  <c r="L323" i="8"/>
  <c r="G324" i="8"/>
  <c r="O324" i="8"/>
  <c r="J325" i="8"/>
  <c r="E326" i="8"/>
  <c r="M326" i="8"/>
  <c r="H327" i="8"/>
  <c r="F329" i="8"/>
  <c r="N329" i="8"/>
  <c r="L331" i="8"/>
  <c r="G332" i="8"/>
  <c r="O332" i="8"/>
  <c r="J333" i="8"/>
  <c r="E334" i="8"/>
  <c r="M334" i="8"/>
  <c r="F337" i="8"/>
  <c r="N337" i="8"/>
  <c r="G340" i="8"/>
  <c r="O340" i="8"/>
  <c r="J341" i="8"/>
  <c r="E342" i="8"/>
  <c r="M342" i="8"/>
  <c r="F318" i="8"/>
  <c r="N318" i="8"/>
  <c r="I319" i="8"/>
  <c r="H324" i="8"/>
  <c r="K325" i="8"/>
  <c r="F326" i="8"/>
  <c r="H332" i="8"/>
  <c r="K333" i="8"/>
  <c r="F334" i="8"/>
  <c r="H340" i="8"/>
  <c r="K341" i="8"/>
  <c r="F342" i="8"/>
  <c r="E330" i="8"/>
  <c r="E338" i="8"/>
  <c r="E290" i="8"/>
  <c r="E298" i="8"/>
  <c r="E322" i="8"/>
  <c r="E280" i="8"/>
  <c r="M338" i="8"/>
  <c r="M322" i="8"/>
  <c r="M330" i="8"/>
  <c r="M316" i="8"/>
  <c r="M306" i="8"/>
  <c r="M324" i="8"/>
  <c r="M308" i="8"/>
  <c r="M280" i="8"/>
  <c r="H281" i="8"/>
  <c r="K282" i="8"/>
  <c r="F283" i="8"/>
  <c r="N283" i="8"/>
  <c r="I284" i="8"/>
  <c r="D285" i="8"/>
  <c r="L285" i="8"/>
  <c r="G286" i="8"/>
  <c r="O286" i="8"/>
  <c r="J287" i="8"/>
  <c r="E288" i="8"/>
  <c r="M288" i="8"/>
  <c r="H289" i="8"/>
  <c r="K290" i="8"/>
  <c r="F291" i="8"/>
  <c r="N291" i="8"/>
  <c r="I292" i="8"/>
  <c r="D293" i="8"/>
  <c r="L293" i="8"/>
  <c r="G294" i="8"/>
  <c r="O294" i="8"/>
  <c r="J295" i="8"/>
  <c r="E296" i="8"/>
  <c r="M296" i="8"/>
  <c r="H297" i="8"/>
  <c r="K298" i="8"/>
  <c r="F299" i="8"/>
  <c r="N299" i="8"/>
  <c r="I300" i="8"/>
  <c r="D301" i="8"/>
  <c r="L301" i="8"/>
  <c r="G302" i="8"/>
  <c r="O302" i="8"/>
  <c r="J303" i="8"/>
  <c r="E304" i="8"/>
  <c r="M304" i="8"/>
  <c r="H305" i="8"/>
  <c r="K306" i="8"/>
  <c r="F307" i="8"/>
  <c r="N307" i="8"/>
  <c r="I308" i="8"/>
  <c r="D309" i="8"/>
  <c r="L309" i="8"/>
  <c r="G310" i="8"/>
  <c r="O310" i="8"/>
  <c r="J311" i="8"/>
  <c r="E312" i="8"/>
  <c r="M312" i="8"/>
  <c r="H313" i="8"/>
  <c r="K314" i="8"/>
  <c r="F315" i="8"/>
  <c r="N315" i="8"/>
  <c r="I316" i="8"/>
  <c r="D317" i="8"/>
  <c r="L317" i="8"/>
  <c r="G318" i="8"/>
  <c r="O318" i="8"/>
  <c r="J319" i="8"/>
  <c r="E320" i="8"/>
  <c r="M320" i="8"/>
  <c r="H321" i="8"/>
  <c r="K322" i="8"/>
  <c r="F323" i="8"/>
  <c r="N323" i="8"/>
  <c r="I324" i="8"/>
  <c r="L325" i="8"/>
  <c r="G326" i="8"/>
  <c r="G334" i="8"/>
  <c r="D298" i="8"/>
  <c r="L298" i="8"/>
  <c r="G299" i="8"/>
  <c r="O299" i="8"/>
  <c r="J300" i="8"/>
  <c r="E301" i="8"/>
  <c r="M301" i="8"/>
  <c r="H302" i="8"/>
  <c r="K303" i="8"/>
  <c r="F304" i="8"/>
  <c r="N304" i="8"/>
  <c r="I305" i="8"/>
  <c r="D306" i="8"/>
  <c r="L306" i="8"/>
  <c r="G307" i="8"/>
  <c r="O307" i="8"/>
  <c r="J308" i="8"/>
  <c r="E309" i="8"/>
  <c r="M309" i="8"/>
  <c r="H310" i="8"/>
  <c r="K311" i="8"/>
  <c r="F312" i="8"/>
  <c r="N312" i="8"/>
  <c r="I313" i="8"/>
  <c r="D314" i="8"/>
  <c r="L314" i="8"/>
  <c r="G315" i="8"/>
  <c r="O315" i="8"/>
  <c r="J316" i="8"/>
  <c r="E317" i="8"/>
  <c r="M317" i="8"/>
  <c r="H318" i="8"/>
  <c r="K319" i="8"/>
  <c r="F320" i="8"/>
  <c r="N320" i="8"/>
  <c r="I321" i="8"/>
  <c r="D322" i="8"/>
  <c r="L322" i="8"/>
  <c r="G323" i="8"/>
  <c r="O323" i="8"/>
  <c r="J324" i="8"/>
  <c r="E325" i="8"/>
  <c r="M325" i="8"/>
  <c r="H326" i="8"/>
  <c r="K327" i="8"/>
  <c r="F328" i="8"/>
  <c r="N328" i="8"/>
  <c r="I329" i="8"/>
  <c r="D330" i="8"/>
  <c r="L330" i="8"/>
  <c r="G331" i="8"/>
  <c r="O331" i="8"/>
  <c r="J332" i="8"/>
  <c r="E333" i="8"/>
  <c r="M333" i="8"/>
  <c r="H334" i="8"/>
  <c r="K335" i="8"/>
  <c r="F336" i="8"/>
  <c r="N336" i="8"/>
  <c r="I337" i="8"/>
  <c r="D338" i="8"/>
  <c r="L338" i="8"/>
  <c r="G339" i="8"/>
  <c r="O339" i="8"/>
  <c r="J340" i="8"/>
  <c r="E341" i="8"/>
  <c r="M341" i="8"/>
  <c r="H342" i="8"/>
  <c r="G280" i="8"/>
  <c r="O280" i="8"/>
  <c r="J281" i="8"/>
  <c r="K284" i="8"/>
  <c r="F285" i="8"/>
  <c r="N285" i="8"/>
  <c r="I286" i="8"/>
  <c r="D287" i="8"/>
  <c r="O288" i="8"/>
  <c r="M290" i="8"/>
  <c r="H291" i="8"/>
  <c r="N293" i="8"/>
  <c r="I294" i="8"/>
  <c r="D295" i="8"/>
  <c r="O296" i="8"/>
  <c r="M298" i="8"/>
  <c r="H299" i="8"/>
  <c r="N301" i="8"/>
  <c r="I302" i="8"/>
  <c r="D303" i="8"/>
  <c r="L303" i="8"/>
  <c r="G304" i="8"/>
  <c r="H307" i="8"/>
  <c r="K308" i="8"/>
  <c r="N309" i="8"/>
  <c r="I310" i="8"/>
  <c r="D311" i="8"/>
  <c r="L311" i="8"/>
  <c r="G312" i="8"/>
  <c r="M314" i="8"/>
  <c r="H315" i="8"/>
  <c r="N317" i="8"/>
  <c r="D319" i="8"/>
  <c r="L319" i="8"/>
  <c r="G320" i="8"/>
  <c r="D327" i="8"/>
  <c r="L327" i="8"/>
  <c r="G328" i="8"/>
  <c r="D335" i="8"/>
  <c r="L335" i="8"/>
  <c r="G336" i="8"/>
  <c r="O309" i="8"/>
  <c r="J310" i="8"/>
  <c r="E311" i="8"/>
  <c r="M311" i="8"/>
  <c r="K313" i="8"/>
  <c r="F314" i="8"/>
  <c r="N314" i="8"/>
  <c r="I315" i="8"/>
  <c r="D316" i="8"/>
  <c r="L316" i="8"/>
  <c r="G317" i="8"/>
  <c r="O317" i="8"/>
  <c r="J318" i="8"/>
  <c r="E319" i="8"/>
  <c r="M319" i="8"/>
  <c r="K321" i="8"/>
  <c r="F322" i="8"/>
  <c r="N322" i="8"/>
  <c r="I323" i="8"/>
  <c r="J326" i="8"/>
  <c r="N330" i="8"/>
  <c r="I331" i="8"/>
  <c r="J334" i="8"/>
  <c r="N338" i="8"/>
  <c r="I339" i="8"/>
  <c r="J342" i="8"/>
  <c r="G296" i="8"/>
  <c r="F303" i="8"/>
  <c r="I304" i="8"/>
  <c r="L305" i="8"/>
  <c r="G306" i="8"/>
  <c r="O306" i="8"/>
  <c r="J307" i="8"/>
  <c r="E308" i="8"/>
  <c r="H309" i="8"/>
  <c r="K310" i="8"/>
  <c r="F311" i="8"/>
  <c r="I312" i="8"/>
  <c r="D313" i="8"/>
  <c r="L313" i="8"/>
  <c r="G314" i="8"/>
  <c r="O314" i="8"/>
  <c r="J315" i="8"/>
  <c r="E316" i="8"/>
  <c r="H317" i="8"/>
  <c r="K318" i="8"/>
  <c r="F319" i="8"/>
  <c r="I320" i="8"/>
  <c r="D321" i="8"/>
  <c r="L321" i="8"/>
  <c r="G322" i="8"/>
  <c r="O322" i="8"/>
  <c r="J323" i="8"/>
  <c r="E324" i="8"/>
  <c r="H325" i="8"/>
  <c r="K326" i="8"/>
  <c r="F327" i="8"/>
  <c r="I328" i="8"/>
  <c r="D329" i="8"/>
  <c r="L329" i="8"/>
  <c r="G330" i="8"/>
  <c r="O330" i="8"/>
  <c r="J331" i="8"/>
  <c r="E332" i="8"/>
  <c r="H333" i="8"/>
  <c r="K334" i="8"/>
  <c r="F335" i="8"/>
  <c r="I336" i="8"/>
  <c r="D337" i="8"/>
  <c r="L337" i="8"/>
  <c r="G338" i="8"/>
  <c r="O338" i="8"/>
  <c r="J339" i="8"/>
  <c r="E340" i="8"/>
  <c r="H341" i="8"/>
  <c r="K342" i="8"/>
  <c r="O295" i="8"/>
  <c r="J296" i="8"/>
  <c r="E297" i="8"/>
  <c r="M297" i="8"/>
  <c r="K299" i="8"/>
  <c r="N300" i="8"/>
  <c r="I301" i="8"/>
  <c r="D302" i="8"/>
  <c r="L302" i="8"/>
  <c r="G303" i="8"/>
  <c r="O303" i="8"/>
  <c r="E305" i="8"/>
  <c r="M305" i="8"/>
  <c r="H306" i="8"/>
  <c r="D310" i="8"/>
  <c r="L310" i="8"/>
  <c r="G311" i="8"/>
  <c r="O311" i="8"/>
  <c r="J312" i="8"/>
  <c r="E313" i="8"/>
  <c r="M313" i="8"/>
  <c r="H314" i="8"/>
  <c r="N316" i="8"/>
  <c r="I317" i="8"/>
  <c r="D318" i="8"/>
  <c r="L318" i="8"/>
  <c r="G319" i="8"/>
  <c r="O319" i="8"/>
  <c r="J320" i="8"/>
  <c r="E321" i="8"/>
  <c r="M321" i="8"/>
  <c r="H322" i="8"/>
  <c r="N324" i="8"/>
  <c r="I325" i="8"/>
  <c r="D326" i="8"/>
  <c r="L326" i="8"/>
  <c r="G327" i="8"/>
  <c r="O327" i="8"/>
  <c r="J328" i="8"/>
  <c r="E329" i="8"/>
  <c r="M329" i="8"/>
  <c r="H330" i="8"/>
  <c r="N332" i="8"/>
  <c r="I333" i="8"/>
  <c r="D334" i="8"/>
  <c r="L334" i="8"/>
  <c r="G335" i="8"/>
  <c r="O335" i="8"/>
  <c r="J336" i="8"/>
  <c r="E337" i="8"/>
  <c r="M337" i="8"/>
  <c r="H338" i="8"/>
  <c r="N340" i="8"/>
  <c r="I341" i="8"/>
  <c r="D342" i="8"/>
  <c r="L342" i="8"/>
  <c r="O336" i="8"/>
  <c r="G342" i="8"/>
  <c r="D325" i="8"/>
  <c r="O326" i="8"/>
  <c r="J327" i="8"/>
  <c r="E328" i="8"/>
  <c r="M328" i="8"/>
  <c r="H329" i="8"/>
  <c r="K330" i="8"/>
  <c r="F331" i="8"/>
  <c r="N331" i="8"/>
  <c r="I332" i="8"/>
  <c r="D333" i="8"/>
  <c r="O334" i="8"/>
  <c r="J335" i="8"/>
  <c r="E336" i="8"/>
  <c r="M336" i="8"/>
  <c r="H337" i="8"/>
  <c r="K338" i="8"/>
  <c r="F339" i="8"/>
  <c r="N339" i="8"/>
  <c r="I340" i="8"/>
  <c r="D341" i="8"/>
  <c r="O342" i="8"/>
  <c r="O304" i="8"/>
  <c r="O312" i="8"/>
  <c r="K328" i="8"/>
  <c r="I330" i="8"/>
  <c r="H335" i="8"/>
  <c r="K336" i="8"/>
  <c r="I338" i="8"/>
  <c r="D320" i="8"/>
  <c r="L320" i="8"/>
  <c r="G321" i="8"/>
  <c r="O321" i="8"/>
  <c r="E323" i="8"/>
  <c r="M323" i="8"/>
  <c r="D328" i="8"/>
  <c r="L328" i="8"/>
  <c r="G329" i="8"/>
  <c r="O329" i="8"/>
  <c r="E331" i="8"/>
  <c r="M331" i="8"/>
  <c r="D336" i="8"/>
  <c r="L336" i="8"/>
  <c r="G337" i="8"/>
  <c r="O337" i="8"/>
  <c r="E339" i="8"/>
  <c r="M339" i="8"/>
  <c r="K316" i="8"/>
  <c r="I318" i="8"/>
  <c r="H323" i="8"/>
  <c r="K324" i="8"/>
  <c r="I326" i="8"/>
  <c r="H331" i="8"/>
  <c r="K332" i="8"/>
  <c r="I334" i="8"/>
  <c r="H339" i="8"/>
  <c r="K340" i="8"/>
  <c r="I342" i="8"/>
  <c r="D324" i="8"/>
  <c r="L324" i="8"/>
  <c r="G325" i="8"/>
  <c r="O325" i="8"/>
  <c r="E327" i="8"/>
  <c r="M327" i="8"/>
  <c r="D332" i="8"/>
  <c r="L332" i="8"/>
  <c r="G333" i="8"/>
  <c r="O333" i="8"/>
  <c r="E335" i="8"/>
  <c r="M335" i="8"/>
  <c r="D340" i="8"/>
  <c r="L340" i="8"/>
  <c r="G341" i="8"/>
  <c r="O341" i="8"/>
  <c r="H197" i="7"/>
  <c r="K281" i="7"/>
  <c r="F282" i="7"/>
  <c r="N282" i="7"/>
  <c r="I283" i="7"/>
  <c r="D284" i="7"/>
  <c r="L284" i="7"/>
  <c r="G285" i="7"/>
  <c r="O285" i="7"/>
  <c r="J286" i="7"/>
  <c r="E287" i="7"/>
  <c r="M287" i="7"/>
  <c r="H274" i="7"/>
  <c r="F144" i="7"/>
  <c r="N144" i="7"/>
  <c r="I145" i="7"/>
  <c r="D146" i="7"/>
  <c r="L146" i="7"/>
  <c r="G147" i="7"/>
  <c r="O147" i="7"/>
  <c r="J148" i="7"/>
  <c r="E149" i="7"/>
  <c r="M149" i="7"/>
  <c r="H150" i="7"/>
  <c r="P150" i="7"/>
  <c r="H147" i="7"/>
  <c r="E152" i="7"/>
  <c r="P144" i="7"/>
  <c r="I162" i="7"/>
  <c r="P137" i="7"/>
  <c r="D144" i="7"/>
  <c r="K151" i="7"/>
  <c r="F152" i="7"/>
  <c r="N152" i="7"/>
  <c r="I153" i="7"/>
  <c r="D154" i="7"/>
  <c r="L154" i="7"/>
  <c r="G155" i="7"/>
  <c r="O155" i="7"/>
  <c r="J156" i="7"/>
  <c r="E157" i="7"/>
  <c r="I169" i="7"/>
  <c r="I185" i="7"/>
  <c r="L145" i="7"/>
  <c r="J274" i="7"/>
  <c r="J137" i="7"/>
  <c r="D143" i="7"/>
  <c r="L143" i="7"/>
  <c r="G144" i="7"/>
  <c r="O144" i="7"/>
  <c r="J145" i="7"/>
  <c r="E146" i="7"/>
  <c r="M146" i="7"/>
  <c r="P147" i="7"/>
  <c r="K148" i="7"/>
  <c r="F149" i="7"/>
  <c r="N149" i="7"/>
  <c r="I150" i="7"/>
  <c r="D151" i="7"/>
  <c r="L151" i="7"/>
  <c r="G152" i="7"/>
  <c r="O152" i="7"/>
  <c r="J153" i="7"/>
  <c r="E154" i="7"/>
  <c r="M154" i="7"/>
  <c r="H155" i="7"/>
  <c r="P155" i="7"/>
  <c r="K156" i="7"/>
  <c r="F157" i="7"/>
  <c r="N157" i="7"/>
  <c r="I158" i="7"/>
  <c r="D159" i="7"/>
  <c r="L159" i="7"/>
  <c r="P163" i="7"/>
  <c r="O176" i="7"/>
  <c r="H187" i="7"/>
  <c r="D199" i="7"/>
  <c r="E203" i="7"/>
  <c r="I147" i="7"/>
  <c r="J150" i="7"/>
  <c r="F154" i="7"/>
  <c r="O157" i="7"/>
  <c r="K161" i="7"/>
  <c r="L164" i="7"/>
  <c r="M167" i="7"/>
  <c r="F170" i="7"/>
  <c r="L172" i="7"/>
  <c r="J174" i="7"/>
  <c r="P176" i="7"/>
  <c r="K177" i="7"/>
  <c r="F178" i="7"/>
  <c r="N178" i="7"/>
  <c r="I179" i="7"/>
  <c r="D180" i="7"/>
  <c r="L180" i="7"/>
  <c r="G181" i="7"/>
  <c r="E183" i="7"/>
  <c r="M183" i="7"/>
  <c r="H184" i="7"/>
  <c r="P184" i="7"/>
  <c r="K185" i="7"/>
  <c r="F186" i="7"/>
  <c r="N186" i="7"/>
  <c r="E191" i="7"/>
  <c r="M191" i="7"/>
  <c r="H192" i="7"/>
  <c r="K193" i="7"/>
  <c r="G197" i="7"/>
  <c r="H200" i="7"/>
  <c r="I274" i="7"/>
  <c r="I137" i="7"/>
  <c r="K186" i="7"/>
  <c r="K143" i="7"/>
  <c r="H144" i="7"/>
  <c r="N146" i="7"/>
  <c r="E151" i="7"/>
  <c r="D156" i="7"/>
  <c r="M159" i="7"/>
  <c r="I163" i="7"/>
  <c r="E167" i="7"/>
  <c r="I171" i="7"/>
  <c r="M175" i="7"/>
  <c r="F143" i="7"/>
  <c r="I144" i="7"/>
  <c r="G146" i="7"/>
  <c r="J147" i="7"/>
  <c r="M148" i="7"/>
  <c r="K150" i="7"/>
  <c r="N151" i="7"/>
  <c r="D153" i="7"/>
  <c r="G154" i="7"/>
  <c r="J155" i="7"/>
  <c r="H157" i="7"/>
  <c r="K158" i="7"/>
  <c r="N159" i="7"/>
  <c r="D161" i="7"/>
  <c r="G162" i="7"/>
  <c r="J163" i="7"/>
  <c r="M164" i="7"/>
  <c r="P165" i="7"/>
  <c r="F167" i="7"/>
  <c r="I168" i="7"/>
  <c r="L169" i="7"/>
  <c r="O170" i="7"/>
  <c r="E172" i="7"/>
  <c r="M172" i="7"/>
  <c r="P173" i="7"/>
  <c r="K174" i="7"/>
  <c r="F175" i="7"/>
  <c r="N175" i="7"/>
  <c r="I176" i="7"/>
  <c r="D177" i="7"/>
  <c r="L177" i="7"/>
  <c r="G178" i="7"/>
  <c r="O178" i="7"/>
  <c r="J179" i="7"/>
  <c r="E180" i="7"/>
  <c r="M180" i="7"/>
  <c r="H181" i="7"/>
  <c r="F183" i="7"/>
  <c r="K145" i="7"/>
  <c r="O149" i="7"/>
  <c r="K153" i="7"/>
  <c r="L156" i="7"/>
  <c r="E159" i="7"/>
  <c r="N162" i="7"/>
  <c r="J166" i="7"/>
  <c r="N170" i="7"/>
  <c r="O173" i="7"/>
  <c r="L274" i="7"/>
  <c r="L137" i="7"/>
  <c r="N143" i="7"/>
  <c r="N191" i="7"/>
  <c r="D145" i="7"/>
  <c r="O146" i="7"/>
  <c r="E148" i="7"/>
  <c r="H149" i="7"/>
  <c r="P149" i="7"/>
  <c r="F151" i="7"/>
  <c r="I152" i="7"/>
  <c r="L153" i="7"/>
  <c r="O154" i="7"/>
  <c r="E156" i="7"/>
  <c r="M156" i="7"/>
  <c r="P157" i="7"/>
  <c r="F159" i="7"/>
  <c r="I160" i="7"/>
  <c r="L161" i="7"/>
  <c r="O162" i="7"/>
  <c r="E164" i="7"/>
  <c r="H165" i="7"/>
  <c r="K166" i="7"/>
  <c r="N167" i="7"/>
  <c r="D169" i="7"/>
  <c r="G170" i="7"/>
  <c r="J171" i="7"/>
  <c r="H173" i="7"/>
  <c r="E274" i="7"/>
  <c r="E137" i="7"/>
  <c r="M274" i="7"/>
  <c r="M137" i="7"/>
  <c r="G143" i="7"/>
  <c r="G184" i="7"/>
  <c r="O143" i="7"/>
  <c r="O205" i="7"/>
  <c r="J144" i="7"/>
  <c r="E145" i="7"/>
  <c r="M145" i="7"/>
  <c r="H146" i="7"/>
  <c r="P146" i="7"/>
  <c r="K147" i="7"/>
  <c r="L158" i="7"/>
  <c r="J168" i="7"/>
  <c r="E143" i="7"/>
  <c r="L148" i="7"/>
  <c r="M151" i="7"/>
  <c r="I155" i="7"/>
  <c r="H160" i="7"/>
  <c r="D164" i="7"/>
  <c r="H168" i="7"/>
  <c r="G173" i="7"/>
  <c r="D274" i="7"/>
  <c r="D137" i="7"/>
  <c r="H143" i="7"/>
  <c r="F145" i="7"/>
  <c r="D147" i="7"/>
  <c r="O148" i="7"/>
  <c r="J149" i="7"/>
  <c r="E150" i="7"/>
  <c r="M150" i="7"/>
  <c r="H151" i="7"/>
  <c r="P151" i="7"/>
  <c r="K152" i="7"/>
  <c r="F153" i="7"/>
  <c r="N153" i="7"/>
  <c r="I154" i="7"/>
  <c r="D155" i="7"/>
  <c r="L155" i="7"/>
  <c r="G156" i="7"/>
  <c r="O156" i="7"/>
  <c r="J157" i="7"/>
  <c r="E158" i="7"/>
  <c r="M158" i="7"/>
  <c r="H159" i="7"/>
  <c r="P159" i="7"/>
  <c r="K160" i="7"/>
  <c r="F161" i="7"/>
  <c r="N161" i="7"/>
  <c r="D163" i="7"/>
  <c r="L163" i="7"/>
  <c r="G164" i="7"/>
  <c r="O164" i="7"/>
  <c r="J165" i="7"/>
  <c r="E166" i="7"/>
  <c r="M166" i="7"/>
  <c r="H167" i="7"/>
  <c r="M174" i="7"/>
  <c r="E182" i="7"/>
  <c r="M190" i="7"/>
  <c r="M143" i="7"/>
  <c r="D148" i="7"/>
  <c r="P152" i="7"/>
  <c r="G157" i="7"/>
  <c r="P160" i="7"/>
  <c r="G165" i="7"/>
  <c r="K169" i="7"/>
  <c r="E175" i="7"/>
  <c r="F274" i="7"/>
  <c r="F137" i="7"/>
  <c r="K144" i="7"/>
  <c r="I146" i="7"/>
  <c r="G148" i="7"/>
  <c r="O274" i="7"/>
  <c r="O137" i="7"/>
  <c r="I143" i="7"/>
  <c r="I188" i="7"/>
  <c r="L144" i="7"/>
  <c r="G145" i="7"/>
  <c r="O145" i="7"/>
  <c r="J146" i="7"/>
  <c r="E147" i="7"/>
  <c r="M147" i="7"/>
  <c r="H148" i="7"/>
  <c r="P148" i="7"/>
  <c r="K149" i="7"/>
  <c r="F150" i="7"/>
  <c r="N150" i="7"/>
  <c r="I151" i="7"/>
  <c r="D152" i="7"/>
  <c r="L152" i="7"/>
  <c r="G153" i="7"/>
  <c r="O153" i="7"/>
  <c r="J154" i="7"/>
  <c r="E155" i="7"/>
  <c r="M155" i="7"/>
  <c r="H156" i="7"/>
  <c r="P156" i="7"/>
  <c r="K157" i="7"/>
  <c r="F158" i="7"/>
  <c r="N158" i="7"/>
  <c r="F166" i="7"/>
  <c r="P172" i="7"/>
  <c r="K189" i="7"/>
  <c r="M195" i="7"/>
  <c r="D149" i="7"/>
  <c r="K155" i="7"/>
  <c r="K274" i="7"/>
  <c r="K137" i="7"/>
  <c r="F146" i="7"/>
  <c r="G149" i="7"/>
  <c r="H152" i="7"/>
  <c r="N154" i="7"/>
  <c r="J158" i="7"/>
  <c r="F162" i="7"/>
  <c r="O165" i="7"/>
  <c r="P168" i="7"/>
  <c r="D172" i="7"/>
  <c r="H176" i="7"/>
  <c r="N274" i="7"/>
  <c r="N137" i="7"/>
  <c r="P143" i="7"/>
  <c r="P192" i="7"/>
  <c r="P179" i="7"/>
  <c r="N145" i="7"/>
  <c r="L147" i="7"/>
  <c r="G274" i="7"/>
  <c r="G137" i="7"/>
  <c r="J143" i="7"/>
  <c r="E144" i="7"/>
  <c r="M144" i="7"/>
  <c r="L149" i="7"/>
  <c r="O150" i="7"/>
  <c r="J151" i="7"/>
  <c r="D157" i="7"/>
  <c r="E160" i="7"/>
  <c r="F163" i="7"/>
  <c r="F171" i="7"/>
  <c r="P181" i="7"/>
  <c r="K182" i="7"/>
  <c r="N183" i="7"/>
  <c r="I184" i="7"/>
  <c r="D185" i="7"/>
  <c r="L185" i="7"/>
  <c r="G186" i="7"/>
  <c r="O186" i="7"/>
  <c r="K190" i="7"/>
  <c r="F191" i="7"/>
  <c r="I192" i="7"/>
  <c r="G194" i="7"/>
  <c r="N199" i="7"/>
  <c r="G202" i="7"/>
  <c r="O202" i="7"/>
  <c r="E204" i="7"/>
  <c r="P205" i="7"/>
  <c r="H280" i="7"/>
  <c r="H332" i="7"/>
  <c r="H316" i="7"/>
  <c r="H291" i="7"/>
  <c r="H288" i="7"/>
  <c r="K289" i="7"/>
  <c r="F290" i="7"/>
  <c r="N290" i="7"/>
  <c r="I291" i="7"/>
  <c r="D292" i="7"/>
  <c r="L292" i="7"/>
  <c r="G293" i="7"/>
  <c r="O293" i="7"/>
  <c r="J294" i="7"/>
  <c r="E295" i="7"/>
  <c r="M295" i="7"/>
  <c r="H296" i="7"/>
  <c r="K297" i="7"/>
  <c r="F298" i="7"/>
  <c r="N298" i="7"/>
  <c r="I299" i="7"/>
  <c r="F148" i="7"/>
  <c r="N148" i="7"/>
  <c r="I149" i="7"/>
  <c r="D150" i="7"/>
  <c r="L150" i="7"/>
  <c r="G151" i="7"/>
  <c r="O151" i="7"/>
  <c r="J152" i="7"/>
  <c r="E153" i="7"/>
  <c r="M153" i="7"/>
  <c r="H154" i="7"/>
  <c r="P154" i="7"/>
  <c r="F156" i="7"/>
  <c r="N156" i="7"/>
  <c r="I157" i="7"/>
  <c r="D158" i="7"/>
  <c r="G159" i="7"/>
  <c r="O159" i="7"/>
  <c r="J160" i="7"/>
  <c r="E161" i="7"/>
  <c r="M161" i="7"/>
  <c r="H162" i="7"/>
  <c r="P162" i="7"/>
  <c r="K163" i="7"/>
  <c r="F164" i="7"/>
  <c r="N164" i="7"/>
  <c r="I165" i="7"/>
  <c r="D166" i="7"/>
  <c r="L166" i="7"/>
  <c r="G167" i="7"/>
  <c r="O167" i="7"/>
  <c r="E169" i="7"/>
  <c r="M169" i="7"/>
  <c r="H170" i="7"/>
  <c r="P170" i="7"/>
  <c r="K171" i="7"/>
  <c r="F172" i="7"/>
  <c r="N172" i="7"/>
  <c r="I173" i="7"/>
  <c r="D174" i="7"/>
  <c r="L174" i="7"/>
  <c r="G175" i="7"/>
  <c r="O175" i="7"/>
  <c r="J176" i="7"/>
  <c r="E177" i="7"/>
  <c r="M177" i="7"/>
  <c r="H178" i="7"/>
  <c r="P178" i="7"/>
  <c r="K179" i="7"/>
  <c r="F180" i="7"/>
  <c r="N180" i="7"/>
  <c r="I181" i="7"/>
  <c r="D182" i="7"/>
  <c r="L182" i="7"/>
  <c r="G183" i="7"/>
  <c r="O183" i="7"/>
  <c r="J184" i="7"/>
  <c r="E185" i="7"/>
  <c r="I189" i="7"/>
  <c r="D190" i="7"/>
  <c r="L190" i="7"/>
  <c r="G191" i="7"/>
  <c r="O191" i="7"/>
  <c r="E193" i="7"/>
  <c r="M193" i="7"/>
  <c r="H194" i="7"/>
  <c r="N196" i="7"/>
  <c r="D198" i="7"/>
  <c r="E201" i="7"/>
  <c r="N204" i="7"/>
  <c r="P167" i="7"/>
  <c r="K168" i="7"/>
  <c r="F169" i="7"/>
  <c r="N169" i="7"/>
  <c r="I170" i="7"/>
  <c r="D171" i="7"/>
  <c r="L171" i="7"/>
  <c r="G172" i="7"/>
  <c r="O172" i="7"/>
  <c r="J173" i="7"/>
  <c r="E174" i="7"/>
  <c r="H175" i="7"/>
  <c r="P175" i="7"/>
  <c r="K176" i="7"/>
  <c r="F177" i="7"/>
  <c r="N177" i="7"/>
  <c r="I178" i="7"/>
  <c r="D179" i="7"/>
  <c r="L179" i="7"/>
  <c r="G180" i="7"/>
  <c r="O180" i="7"/>
  <c r="J181" i="7"/>
  <c r="M182" i="7"/>
  <c r="H183" i="7"/>
  <c r="P183" i="7"/>
  <c r="K184" i="7"/>
  <c r="F185" i="7"/>
  <c r="N185" i="7"/>
  <c r="I186" i="7"/>
  <c r="D187" i="7"/>
  <c r="L187" i="7"/>
  <c r="G188" i="7"/>
  <c r="O188" i="7"/>
  <c r="J189" i="7"/>
  <c r="E190" i="7"/>
  <c r="H191" i="7"/>
  <c r="P191" i="7"/>
  <c r="K192" i="7"/>
  <c r="F193" i="7"/>
  <c r="N193" i="7"/>
  <c r="I194" i="7"/>
  <c r="D195" i="7"/>
  <c r="L195" i="7"/>
  <c r="G196" i="7"/>
  <c r="O196" i="7"/>
  <c r="J197" i="7"/>
  <c r="E198" i="7"/>
  <c r="M198" i="7"/>
  <c r="H199" i="7"/>
  <c r="P199" i="7"/>
  <c r="K200" i="7"/>
  <c r="F201" i="7"/>
  <c r="N201" i="7"/>
  <c r="I202" i="7"/>
  <c r="D203" i="7"/>
  <c r="L203" i="7"/>
  <c r="G204" i="7"/>
  <c r="O204" i="7"/>
  <c r="J205" i="7"/>
  <c r="D160" i="7"/>
  <c r="L160" i="7"/>
  <c r="O161" i="7"/>
  <c r="J162" i="7"/>
  <c r="E163" i="7"/>
  <c r="M163" i="7"/>
  <c r="H164" i="7"/>
  <c r="P164" i="7"/>
  <c r="K165" i="7"/>
  <c r="N166" i="7"/>
  <c r="I167" i="7"/>
  <c r="D168" i="7"/>
  <c r="L168" i="7"/>
  <c r="G169" i="7"/>
  <c r="O169" i="7"/>
  <c r="J170" i="7"/>
  <c r="E171" i="7"/>
  <c r="M171" i="7"/>
  <c r="H172" i="7"/>
  <c r="K173" i="7"/>
  <c r="F174" i="7"/>
  <c r="N174" i="7"/>
  <c r="I175" i="7"/>
  <c r="D176" i="7"/>
  <c r="L176" i="7"/>
  <c r="G177" i="7"/>
  <c r="O177" i="7"/>
  <c r="J178" i="7"/>
  <c r="E179" i="7"/>
  <c r="M179" i="7"/>
  <c r="H180" i="7"/>
  <c r="P180" i="7"/>
  <c r="K181" i="7"/>
  <c r="F182" i="7"/>
  <c r="N182" i="7"/>
  <c r="I183" i="7"/>
  <c r="D184" i="7"/>
  <c r="L184" i="7"/>
  <c r="G185" i="7"/>
  <c r="O185" i="7"/>
  <c r="J186" i="7"/>
  <c r="E187" i="7"/>
  <c r="M187" i="7"/>
  <c r="H188" i="7"/>
  <c r="P188" i="7"/>
  <c r="F190" i="7"/>
  <c r="N190" i="7"/>
  <c r="I191" i="7"/>
  <c r="D192" i="7"/>
  <c r="L192" i="7"/>
  <c r="G193" i="7"/>
  <c r="O193" i="7"/>
  <c r="J194" i="7"/>
  <c r="E195" i="7"/>
  <c r="H196" i="7"/>
  <c r="P196" i="7"/>
  <c r="K197" i="7"/>
  <c r="F198" i="7"/>
  <c r="N198" i="7"/>
  <c r="I199" i="7"/>
  <c r="D200" i="7"/>
  <c r="L200" i="7"/>
  <c r="G201" i="7"/>
  <c r="O201" i="7"/>
  <c r="J202" i="7"/>
  <c r="M203" i="7"/>
  <c r="H204" i="7"/>
  <c r="P204" i="7"/>
  <c r="K205" i="7"/>
  <c r="H137" i="7"/>
  <c r="I159" i="7"/>
  <c r="G161" i="7"/>
  <c r="H145" i="7"/>
  <c r="P145" i="7"/>
  <c r="K146" i="7"/>
  <c r="F147" i="7"/>
  <c r="N147" i="7"/>
  <c r="I148" i="7"/>
  <c r="G150" i="7"/>
  <c r="M152" i="7"/>
  <c r="H153" i="7"/>
  <c r="P153" i="7"/>
  <c r="K154" i="7"/>
  <c r="F155" i="7"/>
  <c r="N155" i="7"/>
  <c r="I156" i="7"/>
  <c r="L157" i="7"/>
  <c r="G158" i="7"/>
  <c r="O158" i="7"/>
  <c r="J159" i="7"/>
  <c r="M160" i="7"/>
  <c r="H161" i="7"/>
  <c r="P161" i="7"/>
  <c r="K162" i="7"/>
  <c r="N163" i="7"/>
  <c r="I164" i="7"/>
  <c r="D165" i="7"/>
  <c r="L165" i="7"/>
  <c r="G166" i="7"/>
  <c r="O166" i="7"/>
  <c r="J167" i="7"/>
  <c r="E168" i="7"/>
  <c r="M168" i="7"/>
  <c r="H169" i="7"/>
  <c r="P169" i="7"/>
  <c r="K170" i="7"/>
  <c r="N171" i="7"/>
  <c r="I172" i="7"/>
  <c r="D173" i="7"/>
  <c r="L173" i="7"/>
  <c r="G174" i="7"/>
  <c r="O174" i="7"/>
  <c r="J175" i="7"/>
  <c r="E176" i="7"/>
  <c r="M176" i="7"/>
  <c r="H177" i="7"/>
  <c r="P177" i="7"/>
  <c r="K178" i="7"/>
  <c r="F179" i="7"/>
  <c r="N179" i="7"/>
  <c r="I180" i="7"/>
  <c r="D181" i="7"/>
  <c r="L181" i="7"/>
  <c r="G182" i="7"/>
  <c r="O182" i="7"/>
  <c r="J183" i="7"/>
  <c r="E184" i="7"/>
  <c r="F187" i="7"/>
  <c r="N187" i="7"/>
  <c r="D189" i="7"/>
  <c r="L189" i="7"/>
  <c r="F195" i="7"/>
  <c r="N195" i="7"/>
  <c r="I196" i="7"/>
  <c r="G198" i="7"/>
  <c r="O198" i="7"/>
  <c r="H201" i="7"/>
  <c r="P201" i="7"/>
  <c r="N203" i="7"/>
  <c r="M157" i="7"/>
  <c r="H158" i="7"/>
  <c r="P158" i="7"/>
  <c r="K159" i="7"/>
  <c r="F160" i="7"/>
  <c r="N160" i="7"/>
  <c r="I161" i="7"/>
  <c r="D162" i="7"/>
  <c r="L162" i="7"/>
  <c r="G163" i="7"/>
  <c r="O163" i="7"/>
  <c r="J164" i="7"/>
  <c r="E165" i="7"/>
  <c r="M165" i="7"/>
  <c r="H166" i="7"/>
  <c r="P166" i="7"/>
  <c r="K167" i="7"/>
  <c r="F168" i="7"/>
  <c r="N168" i="7"/>
  <c r="D170" i="7"/>
  <c r="L170" i="7"/>
  <c r="G171" i="7"/>
  <c r="O171" i="7"/>
  <c r="J172" i="7"/>
  <c r="E173" i="7"/>
  <c r="M173" i="7"/>
  <c r="H174" i="7"/>
  <c r="P174" i="7"/>
  <c r="K175" i="7"/>
  <c r="F176" i="7"/>
  <c r="N176" i="7"/>
  <c r="I177" i="7"/>
  <c r="D178" i="7"/>
  <c r="L178" i="7"/>
  <c r="G179" i="7"/>
  <c r="O179" i="7"/>
  <c r="J180" i="7"/>
  <c r="E181" i="7"/>
  <c r="M181" i="7"/>
  <c r="H182" i="7"/>
  <c r="P182" i="7"/>
  <c r="K183" i="7"/>
  <c r="F184" i="7"/>
  <c r="N184" i="7"/>
  <c r="D186" i="7"/>
  <c r="L186" i="7"/>
  <c r="G187" i="7"/>
  <c r="O187" i="7"/>
  <c r="J188" i="7"/>
  <c r="E189" i="7"/>
  <c r="M189" i="7"/>
  <c r="H190" i="7"/>
  <c r="P190" i="7"/>
  <c r="K191" i="7"/>
  <c r="F192" i="7"/>
  <c r="N192" i="7"/>
  <c r="I193" i="7"/>
  <c r="D194" i="7"/>
  <c r="L194" i="7"/>
  <c r="G195" i="7"/>
  <c r="O195" i="7"/>
  <c r="J196" i="7"/>
  <c r="E197" i="7"/>
  <c r="M197" i="7"/>
  <c r="H198" i="7"/>
  <c r="P198" i="7"/>
  <c r="K199" i="7"/>
  <c r="F200" i="7"/>
  <c r="N200" i="7"/>
  <c r="I201" i="7"/>
  <c r="D202" i="7"/>
  <c r="L202" i="7"/>
  <c r="G203" i="7"/>
  <c r="O203" i="7"/>
  <c r="J204" i="7"/>
  <c r="E205" i="7"/>
  <c r="M205" i="7"/>
  <c r="G160" i="7"/>
  <c r="O160" i="7"/>
  <c r="J161" i="7"/>
  <c r="E162" i="7"/>
  <c r="M162" i="7"/>
  <c r="H163" i="7"/>
  <c r="K164" i="7"/>
  <c r="F165" i="7"/>
  <c r="N165" i="7"/>
  <c r="I166" i="7"/>
  <c r="D167" i="7"/>
  <c r="L167" i="7"/>
  <c r="G168" i="7"/>
  <c r="O168" i="7"/>
  <c r="J169" i="7"/>
  <c r="E170" i="7"/>
  <c r="M170" i="7"/>
  <c r="H171" i="7"/>
  <c r="P171" i="7"/>
  <c r="K172" i="7"/>
  <c r="F173" i="7"/>
  <c r="N173" i="7"/>
  <c r="I174" i="7"/>
  <c r="D175" i="7"/>
  <c r="L175" i="7"/>
  <c r="G176" i="7"/>
  <c r="J177" i="7"/>
  <c r="E178" i="7"/>
  <c r="M178" i="7"/>
  <c r="H179" i="7"/>
  <c r="K180" i="7"/>
  <c r="F181" i="7"/>
  <c r="N181" i="7"/>
  <c r="I182" i="7"/>
  <c r="D183" i="7"/>
  <c r="L183" i="7"/>
  <c r="O184" i="7"/>
  <c r="J185" i="7"/>
  <c r="E186" i="7"/>
  <c r="M186" i="7"/>
  <c r="P187" i="7"/>
  <c r="K188" i="7"/>
  <c r="F189" i="7"/>
  <c r="N189" i="7"/>
  <c r="I190" i="7"/>
  <c r="D191" i="7"/>
  <c r="L191" i="7"/>
  <c r="G192" i="7"/>
  <c r="O192" i="7"/>
  <c r="J193" i="7"/>
  <c r="E194" i="7"/>
  <c r="M194" i="7"/>
  <c r="H195" i="7"/>
  <c r="P195" i="7"/>
  <c r="K196" i="7"/>
  <c r="F197" i="7"/>
  <c r="N197" i="7"/>
  <c r="I198" i="7"/>
  <c r="L199" i="7"/>
  <c r="G200" i="7"/>
  <c r="O200" i="7"/>
  <c r="J201" i="7"/>
  <c r="E202" i="7"/>
  <c r="M202" i="7"/>
  <c r="H203" i="7"/>
  <c r="P203" i="7"/>
  <c r="K204" i="7"/>
  <c r="F205" i="7"/>
  <c r="N205" i="7"/>
  <c r="M184" i="7"/>
  <c r="H185" i="7"/>
  <c r="P185" i="7"/>
  <c r="G190" i="7"/>
  <c r="O190" i="7"/>
  <c r="J191" i="7"/>
  <c r="E192" i="7"/>
  <c r="M192" i="7"/>
  <c r="H193" i="7"/>
  <c r="P193" i="7"/>
  <c r="K194" i="7"/>
  <c r="D197" i="7"/>
  <c r="L197" i="7"/>
  <c r="J199" i="7"/>
  <c r="E200" i="7"/>
  <c r="M200" i="7"/>
  <c r="K202" i="7"/>
  <c r="F203" i="7"/>
  <c r="I204" i="7"/>
  <c r="D205" i="7"/>
  <c r="L205" i="7"/>
  <c r="I280" i="7"/>
  <c r="D281" i="7"/>
  <c r="L281" i="7"/>
  <c r="L321" i="7"/>
  <c r="G282" i="7"/>
  <c r="O282" i="7"/>
  <c r="J283" i="7"/>
  <c r="N287" i="7"/>
  <c r="J314" i="7"/>
  <c r="K280" i="7"/>
  <c r="F281" i="7"/>
  <c r="N281" i="7"/>
  <c r="N335" i="7"/>
  <c r="N328" i="7"/>
  <c r="N300" i="7"/>
  <c r="I282" i="7"/>
  <c r="D283" i="7"/>
  <c r="L283" i="7"/>
  <c r="G284" i="7"/>
  <c r="O284" i="7"/>
  <c r="J285" i="7"/>
  <c r="E286" i="7"/>
  <c r="M286" i="7"/>
  <c r="H287" i="7"/>
  <c r="K288" i="7"/>
  <c r="F289" i="7"/>
  <c r="N289" i="7"/>
  <c r="I290" i="7"/>
  <c r="D291" i="7"/>
  <c r="L291" i="7"/>
  <c r="G292" i="7"/>
  <c r="O292" i="7"/>
  <c r="J293" i="7"/>
  <c r="E294" i="7"/>
  <c r="M294" i="7"/>
  <c r="H295" i="7"/>
  <c r="K296" i="7"/>
  <c r="F297" i="7"/>
  <c r="N297" i="7"/>
  <c r="O181" i="7"/>
  <c r="J182" i="7"/>
  <c r="I187" i="7"/>
  <c r="D188" i="7"/>
  <c r="L188" i="7"/>
  <c r="G189" i="7"/>
  <c r="O189" i="7"/>
  <c r="J190" i="7"/>
  <c r="F194" i="7"/>
  <c r="N194" i="7"/>
  <c r="I195" i="7"/>
  <c r="D196" i="7"/>
  <c r="L196" i="7"/>
  <c r="O197" i="7"/>
  <c r="J198" i="7"/>
  <c r="E199" i="7"/>
  <c r="M199" i="7"/>
  <c r="P200" i="7"/>
  <c r="K201" i="7"/>
  <c r="F202" i="7"/>
  <c r="N202" i="7"/>
  <c r="I203" i="7"/>
  <c r="D204" i="7"/>
  <c r="L204" i="7"/>
  <c r="G205" i="7"/>
  <c r="J187" i="7"/>
  <c r="E188" i="7"/>
  <c r="M188" i="7"/>
  <c r="H189" i="7"/>
  <c r="P189" i="7"/>
  <c r="D193" i="7"/>
  <c r="L193" i="7"/>
  <c r="O194" i="7"/>
  <c r="J195" i="7"/>
  <c r="E196" i="7"/>
  <c r="M196" i="7"/>
  <c r="P197" i="7"/>
  <c r="K198" i="7"/>
  <c r="F199" i="7"/>
  <c r="I200" i="7"/>
  <c r="D201" i="7"/>
  <c r="L201" i="7"/>
  <c r="J203" i="7"/>
  <c r="M204" i="7"/>
  <c r="H205" i="7"/>
  <c r="M185" i="7"/>
  <c r="H186" i="7"/>
  <c r="P186" i="7"/>
  <c r="K187" i="7"/>
  <c r="F188" i="7"/>
  <c r="N188" i="7"/>
  <c r="J192" i="7"/>
  <c r="P194" i="7"/>
  <c r="K195" i="7"/>
  <c r="F196" i="7"/>
  <c r="I197" i="7"/>
  <c r="L198" i="7"/>
  <c r="G199" i="7"/>
  <c r="O199" i="7"/>
  <c r="J200" i="7"/>
  <c r="M201" i="7"/>
  <c r="H202" i="7"/>
  <c r="P202" i="7"/>
  <c r="K203" i="7"/>
  <c r="F204" i="7"/>
  <c r="I205" i="7"/>
  <c r="D315" i="7"/>
  <c r="L337" i="7"/>
  <c r="E283" i="7"/>
  <c r="M283" i="7"/>
  <c r="K285" i="7"/>
  <c r="D288" i="7"/>
  <c r="L288" i="7"/>
  <c r="J290" i="7"/>
  <c r="H292" i="7"/>
  <c r="J298" i="7"/>
  <c r="J295" i="7"/>
  <c r="I284" i="7"/>
  <c r="G286" i="7"/>
  <c r="L293" i="7"/>
  <c r="F325" i="7"/>
  <c r="N303" i="7"/>
  <c r="E285" i="7"/>
  <c r="M285" i="7"/>
  <c r="L290" i="7"/>
  <c r="N296" i="7"/>
  <c r="J307" i="7"/>
  <c r="G280" i="7"/>
  <c r="O280" i="7"/>
  <c r="I286" i="7"/>
  <c r="D287" i="7"/>
  <c r="K292" i="7"/>
  <c r="F301" i="7"/>
  <c r="D300" i="7"/>
  <c r="L300" i="7"/>
  <c r="G301" i="7"/>
  <c r="O301" i="7"/>
  <c r="J302" i="7"/>
  <c r="E303" i="7"/>
  <c r="M303" i="7"/>
  <c r="H304" i="7"/>
  <c r="K305" i="7"/>
  <c r="F306" i="7"/>
  <c r="N306" i="7"/>
  <c r="I307" i="7"/>
  <c r="D308" i="7"/>
  <c r="L308" i="7"/>
  <c r="G309" i="7"/>
  <c r="O309" i="7"/>
  <c r="J310" i="7"/>
  <c r="E311" i="7"/>
  <c r="M311" i="7"/>
  <c r="H312" i="7"/>
  <c r="K313" i="7"/>
  <c r="F314" i="7"/>
  <c r="N314" i="7"/>
  <c r="I315" i="7"/>
  <c r="D316" i="7"/>
  <c r="L316" i="7"/>
  <c r="G317" i="7"/>
  <c r="O317" i="7"/>
  <c r="J318" i="7"/>
  <c r="E319" i="7"/>
  <c r="M319" i="7"/>
  <c r="H320" i="7"/>
  <c r="K321" i="7"/>
  <c r="F322" i="7"/>
  <c r="N322" i="7"/>
  <c r="J334" i="7"/>
  <c r="H336" i="7"/>
  <c r="F338" i="7"/>
  <c r="E284" i="7"/>
  <c r="M284" i="7"/>
  <c r="H285" i="7"/>
  <c r="K286" i="7"/>
  <c r="F287" i="7"/>
  <c r="I288" i="7"/>
  <c r="D289" i="7"/>
  <c r="L289" i="7"/>
  <c r="G290" i="7"/>
  <c r="O290" i="7"/>
  <c r="J291" i="7"/>
  <c r="E292" i="7"/>
  <c r="M292" i="7"/>
  <c r="H293" i="7"/>
  <c r="K294" i="7"/>
  <c r="F295" i="7"/>
  <c r="N295" i="7"/>
  <c r="I296" i="7"/>
  <c r="D297" i="7"/>
  <c r="L297" i="7"/>
  <c r="G298" i="7"/>
  <c r="O298" i="7"/>
  <c r="J299" i="7"/>
  <c r="E300" i="7"/>
  <c r="M300" i="7"/>
  <c r="H301" i="7"/>
  <c r="F303" i="7"/>
  <c r="D305" i="7"/>
  <c r="F311" i="7"/>
  <c r="N311" i="7"/>
  <c r="D313" i="7"/>
  <c r="L313" i="7"/>
  <c r="J315" i="7"/>
  <c r="F319" i="7"/>
  <c r="D321" i="7"/>
  <c r="F327" i="7"/>
  <c r="N327" i="7"/>
  <c r="D329" i="7"/>
  <c r="L329" i="7"/>
  <c r="J331" i="7"/>
  <c r="F335" i="7"/>
  <c r="D337" i="7"/>
  <c r="J280" i="7"/>
  <c r="J327" i="7"/>
  <c r="J311" i="7"/>
  <c r="J339" i="7"/>
  <c r="J330" i="7"/>
  <c r="J323" i="7"/>
  <c r="E281" i="7"/>
  <c r="M281" i="7"/>
  <c r="H282" i="7"/>
  <c r="K283" i="7"/>
  <c r="F284" i="7"/>
  <c r="N284" i="7"/>
  <c r="I285" i="7"/>
  <c r="D286" i="7"/>
  <c r="L286" i="7"/>
  <c r="G287" i="7"/>
  <c r="O287" i="7"/>
  <c r="J288" i="7"/>
  <c r="E289" i="7"/>
  <c r="M289" i="7"/>
  <c r="H290" i="7"/>
  <c r="K291" i="7"/>
  <c r="F292" i="7"/>
  <c r="N292" i="7"/>
  <c r="I293" i="7"/>
  <c r="D294" i="7"/>
  <c r="L294" i="7"/>
  <c r="G295" i="7"/>
  <c r="O295" i="7"/>
  <c r="J296" i="7"/>
  <c r="E297" i="7"/>
  <c r="N316" i="7"/>
  <c r="N332" i="7"/>
  <c r="M297" i="7"/>
  <c r="H298" i="7"/>
  <c r="K299" i="7"/>
  <c r="F300" i="7"/>
  <c r="I301" i="7"/>
  <c r="D302" i="7"/>
  <c r="L302" i="7"/>
  <c r="G303" i="7"/>
  <c r="O303" i="7"/>
  <c r="J304" i="7"/>
  <c r="E305" i="7"/>
  <c r="M305" i="7"/>
  <c r="H306" i="7"/>
  <c r="K307" i="7"/>
  <c r="F308" i="7"/>
  <c r="N308" i="7"/>
  <c r="I309" i="7"/>
  <c r="D310" i="7"/>
  <c r="L310" i="7"/>
  <c r="G311" i="7"/>
  <c r="O311" i="7"/>
  <c r="J312" i="7"/>
  <c r="E313" i="7"/>
  <c r="M313" i="7"/>
  <c r="H314" i="7"/>
  <c r="K315" i="7"/>
  <c r="F316" i="7"/>
  <c r="I317" i="7"/>
  <c r="D318" i="7"/>
  <c r="L318" i="7"/>
  <c r="G319" i="7"/>
  <c r="O319" i="7"/>
  <c r="J320" i="7"/>
  <c r="E321" i="7"/>
  <c r="M321" i="7"/>
  <c r="H322" i="7"/>
  <c r="K323" i="7"/>
  <c r="F324" i="7"/>
  <c r="N324" i="7"/>
  <c r="I325" i="7"/>
  <c r="D326" i="7"/>
  <c r="L326" i="7"/>
  <c r="G327" i="7"/>
  <c r="O327" i="7"/>
  <c r="J328" i="7"/>
  <c r="E329" i="7"/>
  <c r="M329" i="7"/>
  <c r="H330" i="7"/>
  <c r="K331" i="7"/>
  <c r="F332" i="7"/>
  <c r="I333" i="7"/>
  <c r="D334" i="7"/>
  <c r="L334" i="7"/>
  <c r="G335" i="7"/>
  <c r="O335" i="7"/>
  <c r="J336" i="7"/>
  <c r="E337" i="7"/>
  <c r="M337" i="7"/>
  <c r="H338" i="7"/>
  <c r="K339" i="7"/>
  <c r="F340" i="7"/>
  <c r="N340" i="7"/>
  <c r="I341" i="7"/>
  <c r="D342" i="7"/>
  <c r="L342" i="7"/>
  <c r="N307" i="7"/>
  <c r="F329" i="7"/>
  <c r="I298" i="7"/>
  <c r="D299" i="7"/>
  <c r="L299" i="7"/>
  <c r="G300" i="7"/>
  <c r="O300" i="7"/>
  <c r="J301" i="7"/>
  <c r="E302" i="7"/>
  <c r="M302" i="7"/>
  <c r="H303" i="7"/>
  <c r="K304" i="7"/>
  <c r="F305" i="7"/>
  <c r="N305" i="7"/>
  <c r="I306" i="7"/>
  <c r="D307" i="7"/>
  <c r="L307" i="7"/>
  <c r="J309" i="7"/>
  <c r="N313" i="7"/>
  <c r="L315" i="7"/>
  <c r="J317" i="7"/>
  <c r="F321" i="7"/>
  <c r="N321" i="7"/>
  <c r="D323" i="7"/>
  <c r="L323" i="7"/>
  <c r="J325" i="7"/>
  <c r="N329" i="7"/>
  <c r="L331" i="7"/>
  <c r="J333" i="7"/>
  <c r="F337" i="7"/>
  <c r="N337" i="7"/>
  <c r="D339" i="7"/>
  <c r="L339" i="7"/>
  <c r="J341" i="7"/>
  <c r="F302" i="7"/>
  <c r="F309" i="7"/>
  <c r="D280" i="7"/>
  <c r="L280" i="7"/>
  <c r="G281" i="7"/>
  <c r="O281" i="7"/>
  <c r="J282" i="7"/>
  <c r="H284" i="7"/>
  <c r="F286" i="7"/>
  <c r="N286" i="7"/>
  <c r="I287" i="7"/>
  <c r="G289" i="7"/>
  <c r="O289" i="7"/>
  <c r="E291" i="7"/>
  <c r="M291" i="7"/>
  <c r="K293" i="7"/>
  <c r="F294" i="7"/>
  <c r="N294" i="7"/>
  <c r="I295" i="7"/>
  <c r="D296" i="7"/>
  <c r="L296" i="7"/>
  <c r="G297" i="7"/>
  <c r="O297" i="7"/>
  <c r="E299" i="7"/>
  <c r="M299" i="7"/>
  <c r="H300" i="7"/>
  <c r="K301" i="7"/>
  <c r="N302" i="7"/>
  <c r="I303" i="7"/>
  <c r="D304" i="7"/>
  <c r="L304" i="7"/>
  <c r="G305" i="7"/>
  <c r="O305" i="7"/>
  <c r="J306" i="7"/>
  <c r="H308" i="7"/>
  <c r="F310" i="7"/>
  <c r="N310" i="7"/>
  <c r="N318" i="7"/>
  <c r="J322" i="7"/>
  <c r="H324" i="7"/>
  <c r="F326" i="7"/>
  <c r="N326" i="7"/>
  <c r="N334" i="7"/>
  <c r="J338" i="7"/>
  <c r="H340" i="7"/>
  <c r="F342" i="7"/>
  <c r="N342" i="7"/>
  <c r="L309" i="7"/>
  <c r="N323" i="7"/>
  <c r="D331" i="7"/>
  <c r="E280" i="7"/>
  <c r="M280" i="7"/>
  <c r="H281" i="7"/>
  <c r="K282" i="7"/>
  <c r="F283" i="7"/>
  <c r="N283" i="7"/>
  <c r="D285" i="7"/>
  <c r="L285" i="7"/>
  <c r="O286" i="7"/>
  <c r="J287" i="7"/>
  <c r="E288" i="7"/>
  <c r="M288" i="7"/>
  <c r="H289" i="7"/>
  <c r="K290" i="7"/>
  <c r="F291" i="7"/>
  <c r="N291" i="7"/>
  <c r="I292" i="7"/>
  <c r="D293" i="7"/>
  <c r="G294" i="7"/>
  <c r="O294" i="7"/>
  <c r="E296" i="7"/>
  <c r="M296" i="7"/>
  <c r="H297" i="7"/>
  <c r="K298" i="7"/>
  <c r="F299" i="7"/>
  <c r="I300" i="7"/>
  <c r="D301" i="7"/>
  <c r="L301" i="7"/>
  <c r="G302" i="7"/>
  <c r="O302" i="7"/>
  <c r="J303" i="7"/>
  <c r="E304" i="7"/>
  <c r="M304" i="7"/>
  <c r="F307" i="7"/>
  <c r="D309" i="7"/>
  <c r="F315" i="7"/>
  <c r="N315" i="7"/>
  <c r="D317" i="7"/>
  <c r="L317" i="7"/>
  <c r="J319" i="7"/>
  <c r="F323" i="7"/>
  <c r="D325" i="7"/>
  <c r="F331" i="7"/>
  <c r="N331" i="7"/>
  <c r="D333" i="7"/>
  <c r="L333" i="7"/>
  <c r="J335" i="7"/>
  <c r="F339" i="7"/>
  <c r="D341" i="7"/>
  <c r="D311" i="7"/>
  <c r="F318" i="7"/>
  <c r="F280" i="7"/>
  <c r="N280" i="7"/>
  <c r="I281" i="7"/>
  <c r="D282" i="7"/>
  <c r="L282" i="7"/>
  <c r="G283" i="7"/>
  <c r="O283" i="7"/>
  <c r="J284" i="7"/>
  <c r="H286" i="7"/>
  <c r="K287" i="7"/>
  <c r="F288" i="7"/>
  <c r="N288" i="7"/>
  <c r="I289" i="7"/>
  <c r="D290" i="7"/>
  <c r="G291" i="7"/>
  <c r="O291" i="7"/>
  <c r="J292" i="7"/>
  <c r="E293" i="7"/>
  <c r="M293" i="7"/>
  <c r="H294" i="7"/>
  <c r="K295" i="7"/>
  <c r="F296" i="7"/>
  <c r="I297" i="7"/>
  <c r="D298" i="7"/>
  <c r="L298" i="7"/>
  <c r="G299" i="7"/>
  <c r="O299" i="7"/>
  <c r="J300" i="7"/>
  <c r="E301" i="7"/>
  <c r="M301" i="7"/>
  <c r="H302" i="7"/>
  <c r="K303" i="7"/>
  <c r="F304" i="7"/>
  <c r="N304" i="7"/>
  <c r="I305" i="7"/>
  <c r="D306" i="7"/>
  <c r="L306" i="7"/>
  <c r="J308" i="7"/>
  <c r="H310" i="7"/>
  <c r="F312" i="7"/>
  <c r="J316" i="7"/>
  <c r="H318" i="7"/>
  <c r="F320" i="7"/>
  <c r="N320" i="7"/>
  <c r="J324" i="7"/>
  <c r="H326" i="7"/>
  <c r="F328" i="7"/>
  <c r="J332" i="7"/>
  <c r="H334" i="7"/>
  <c r="F336" i="7"/>
  <c r="N336" i="7"/>
  <c r="J340" i="7"/>
  <c r="H342" i="7"/>
  <c r="L325" i="7"/>
  <c r="N339" i="7"/>
  <c r="J281" i="7"/>
  <c r="E282" i="7"/>
  <c r="M282" i="7"/>
  <c r="H283" i="7"/>
  <c r="K284" i="7"/>
  <c r="F285" i="7"/>
  <c r="N285" i="7"/>
  <c r="L287" i="7"/>
  <c r="G288" i="7"/>
  <c r="O288" i="7"/>
  <c r="J289" i="7"/>
  <c r="E290" i="7"/>
  <c r="M290" i="7"/>
  <c r="F293" i="7"/>
  <c r="N293" i="7"/>
  <c r="I294" i="7"/>
  <c r="D295" i="7"/>
  <c r="L295" i="7"/>
  <c r="G296" i="7"/>
  <c r="O296" i="7"/>
  <c r="J297" i="7"/>
  <c r="E298" i="7"/>
  <c r="M298" i="7"/>
  <c r="H299" i="7"/>
  <c r="K300" i="7"/>
  <c r="N301" i="7"/>
  <c r="I302" i="7"/>
  <c r="D303" i="7"/>
  <c r="L303" i="7"/>
  <c r="G304" i="7"/>
  <c r="J305" i="7"/>
  <c r="N309" i="7"/>
  <c r="L311" i="7"/>
  <c r="J313" i="7"/>
  <c r="F317" i="7"/>
  <c r="N317" i="7"/>
  <c r="D319" i="7"/>
  <c r="L319" i="7"/>
  <c r="J321" i="7"/>
  <c r="N325" i="7"/>
  <c r="L327" i="7"/>
  <c r="J329" i="7"/>
  <c r="F333" i="7"/>
  <c r="N333" i="7"/>
  <c r="D335" i="7"/>
  <c r="L335" i="7"/>
  <c r="J337" i="7"/>
  <c r="N341" i="7"/>
  <c r="L305" i="7"/>
  <c r="N312" i="7"/>
  <c r="N319" i="7"/>
  <c r="D327" i="7"/>
  <c r="F334" i="7"/>
  <c r="F341" i="7"/>
  <c r="I323" i="7"/>
  <c r="D324" i="7"/>
  <c r="L324" i="7"/>
  <c r="G325" i="7"/>
  <c r="O325" i="7"/>
  <c r="J326" i="7"/>
  <c r="E327" i="7"/>
  <c r="M327" i="7"/>
  <c r="H328" i="7"/>
  <c r="K329" i="7"/>
  <c r="F330" i="7"/>
  <c r="N330" i="7"/>
  <c r="I331" i="7"/>
  <c r="D332" i="7"/>
  <c r="L332" i="7"/>
  <c r="G333" i="7"/>
  <c r="O333" i="7"/>
  <c r="E335" i="7"/>
  <c r="M335" i="7"/>
  <c r="K337" i="7"/>
  <c r="N338" i="7"/>
  <c r="I339" i="7"/>
  <c r="D340" i="7"/>
  <c r="L340" i="7"/>
  <c r="G341" i="7"/>
  <c r="O341" i="7"/>
  <c r="J342" i="7"/>
  <c r="N299" i="7"/>
  <c r="F313" i="7"/>
  <c r="L341" i="7"/>
  <c r="K302" i="7"/>
  <c r="I304" i="7"/>
  <c r="G306" i="7"/>
  <c r="O306" i="7"/>
  <c r="E308" i="7"/>
  <c r="M308" i="7"/>
  <c r="H309" i="7"/>
  <c r="K310" i="7"/>
  <c r="I312" i="7"/>
  <c r="G314" i="7"/>
  <c r="O314" i="7"/>
  <c r="E316" i="7"/>
  <c r="M316" i="7"/>
  <c r="H317" i="7"/>
  <c r="K318" i="7"/>
  <c r="I320" i="7"/>
  <c r="G322" i="7"/>
  <c r="O322" i="7"/>
  <c r="E324" i="7"/>
  <c r="M324" i="7"/>
  <c r="H325" i="7"/>
  <c r="K326" i="7"/>
  <c r="I328" i="7"/>
  <c r="G330" i="7"/>
  <c r="O330" i="7"/>
  <c r="E332" i="7"/>
  <c r="M332" i="7"/>
  <c r="H333" i="7"/>
  <c r="K334" i="7"/>
  <c r="I336" i="7"/>
  <c r="G338" i="7"/>
  <c r="O338" i="7"/>
  <c r="E340" i="7"/>
  <c r="M340" i="7"/>
  <c r="H341" i="7"/>
  <c r="K342" i="7"/>
  <c r="G308" i="7"/>
  <c r="O308" i="7"/>
  <c r="E310" i="7"/>
  <c r="M310" i="7"/>
  <c r="H311" i="7"/>
  <c r="K312" i="7"/>
  <c r="I314" i="7"/>
  <c r="G316" i="7"/>
  <c r="O316" i="7"/>
  <c r="E318" i="7"/>
  <c r="M318" i="7"/>
  <c r="H319" i="7"/>
  <c r="K320" i="7"/>
  <c r="I322" i="7"/>
  <c r="G324" i="7"/>
  <c r="O324" i="7"/>
  <c r="E326" i="7"/>
  <c r="M326" i="7"/>
  <c r="H327" i="7"/>
  <c r="K328" i="7"/>
  <c r="I330" i="7"/>
  <c r="G332" i="7"/>
  <c r="O332" i="7"/>
  <c r="E334" i="7"/>
  <c r="M334" i="7"/>
  <c r="H335" i="7"/>
  <c r="K336" i="7"/>
  <c r="I338" i="7"/>
  <c r="G340" i="7"/>
  <c r="O340" i="7"/>
  <c r="E342" i="7"/>
  <c r="M342" i="7"/>
  <c r="E307" i="7"/>
  <c r="M307" i="7"/>
  <c r="K309" i="7"/>
  <c r="I311" i="7"/>
  <c r="D312" i="7"/>
  <c r="L312" i="7"/>
  <c r="G313" i="7"/>
  <c r="O313" i="7"/>
  <c r="E315" i="7"/>
  <c r="M315" i="7"/>
  <c r="K317" i="7"/>
  <c r="I319" i="7"/>
  <c r="D320" i="7"/>
  <c r="L320" i="7"/>
  <c r="G321" i="7"/>
  <c r="O321" i="7"/>
  <c r="E323" i="7"/>
  <c r="M323" i="7"/>
  <c r="K325" i="7"/>
  <c r="I327" i="7"/>
  <c r="D328" i="7"/>
  <c r="L328" i="7"/>
  <c r="G329" i="7"/>
  <c r="O329" i="7"/>
  <c r="E331" i="7"/>
  <c r="M331" i="7"/>
  <c r="K333" i="7"/>
  <c r="I335" i="7"/>
  <c r="D336" i="7"/>
  <c r="L336" i="7"/>
  <c r="G337" i="7"/>
  <c r="O337" i="7"/>
  <c r="E339" i="7"/>
  <c r="M339" i="7"/>
  <c r="K341" i="7"/>
  <c r="H305" i="7"/>
  <c r="K306" i="7"/>
  <c r="I308" i="7"/>
  <c r="G310" i="7"/>
  <c r="O310" i="7"/>
  <c r="E312" i="7"/>
  <c r="M312" i="7"/>
  <c r="H313" i="7"/>
  <c r="K314" i="7"/>
  <c r="I316" i="7"/>
  <c r="G318" i="7"/>
  <c r="O318" i="7"/>
  <c r="E320" i="7"/>
  <c r="M320" i="7"/>
  <c r="H321" i="7"/>
  <c r="K322" i="7"/>
  <c r="I324" i="7"/>
  <c r="G326" i="7"/>
  <c r="O326" i="7"/>
  <c r="E328" i="7"/>
  <c r="M328" i="7"/>
  <c r="H329" i="7"/>
  <c r="K330" i="7"/>
  <c r="I332" i="7"/>
  <c r="G334" i="7"/>
  <c r="O334" i="7"/>
  <c r="E336" i="7"/>
  <c r="M336" i="7"/>
  <c r="H337" i="7"/>
  <c r="K338" i="7"/>
  <c r="I340" i="7"/>
  <c r="G342" i="7"/>
  <c r="O342" i="7"/>
  <c r="G307" i="7"/>
  <c r="O307" i="7"/>
  <c r="E309" i="7"/>
  <c r="M309" i="7"/>
  <c r="K311" i="7"/>
  <c r="I313" i="7"/>
  <c r="D314" i="7"/>
  <c r="L314" i="7"/>
  <c r="G315" i="7"/>
  <c r="O315" i="7"/>
  <c r="E317" i="7"/>
  <c r="M317" i="7"/>
  <c r="K319" i="7"/>
  <c r="I321" i="7"/>
  <c r="D322" i="7"/>
  <c r="L322" i="7"/>
  <c r="G323" i="7"/>
  <c r="O323" i="7"/>
  <c r="E325" i="7"/>
  <c r="M325" i="7"/>
  <c r="K327" i="7"/>
  <c r="I329" i="7"/>
  <c r="D330" i="7"/>
  <c r="L330" i="7"/>
  <c r="G331" i="7"/>
  <c r="O331" i="7"/>
  <c r="E333" i="7"/>
  <c r="M333" i="7"/>
  <c r="K335" i="7"/>
  <c r="I337" i="7"/>
  <c r="D338" i="7"/>
  <c r="L338" i="7"/>
  <c r="G339" i="7"/>
  <c r="O339" i="7"/>
  <c r="E341" i="7"/>
  <c r="M341" i="7"/>
  <c r="O304" i="7"/>
  <c r="E306" i="7"/>
  <c r="M306" i="7"/>
  <c r="H307" i="7"/>
  <c r="K308" i="7"/>
  <c r="I310" i="7"/>
  <c r="G312" i="7"/>
  <c r="O312" i="7"/>
  <c r="E314" i="7"/>
  <c r="M314" i="7"/>
  <c r="H315" i="7"/>
  <c r="K316" i="7"/>
  <c r="I318" i="7"/>
  <c r="G320" i="7"/>
  <c r="O320" i="7"/>
  <c r="E322" i="7"/>
  <c r="M322" i="7"/>
  <c r="H323" i="7"/>
  <c r="K324" i="7"/>
  <c r="I326" i="7"/>
  <c r="G328" i="7"/>
  <c r="O328" i="7"/>
  <c r="E330" i="7"/>
  <c r="M330" i="7"/>
  <c r="H331" i="7"/>
  <c r="K332" i="7"/>
  <c r="I334" i="7"/>
  <c r="G336" i="7"/>
  <c r="O336" i="7"/>
  <c r="E338" i="7"/>
  <c r="M338" i="7"/>
  <c r="H339" i="7"/>
  <c r="K340" i="7"/>
  <c r="I342" i="7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P274" i="6" l="1"/>
  <c r="O274" i="6"/>
  <c r="N274" i="6"/>
  <c r="M274" i="6"/>
  <c r="L274" i="6"/>
  <c r="K274" i="6"/>
  <c r="J274" i="6"/>
  <c r="I274" i="6"/>
  <c r="H274" i="6"/>
  <c r="G274" i="6"/>
  <c r="F274" i="6"/>
  <c r="E274" i="6"/>
  <c r="D274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Q150" i="6"/>
  <c r="Q149" i="6"/>
  <c r="Q148" i="6"/>
  <c r="Q147" i="6"/>
  <c r="Q146" i="6"/>
  <c r="Q145" i="6"/>
  <c r="Q144" i="6"/>
  <c r="Q143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B70" i="6"/>
  <c r="B139" i="6" s="1"/>
  <c r="B207" i="6" s="1"/>
  <c r="B276" i="6" s="1"/>
  <c r="G281" i="6" l="1"/>
  <c r="J282" i="6"/>
  <c r="E283" i="6"/>
  <c r="M283" i="6"/>
  <c r="F282" i="6"/>
  <c r="N282" i="6"/>
  <c r="I283" i="6"/>
  <c r="I184" i="6"/>
  <c r="N146" i="6"/>
  <c r="I179" i="6"/>
  <c r="F150" i="6"/>
  <c r="F158" i="6"/>
  <c r="J166" i="6"/>
  <c r="N154" i="6"/>
  <c r="D143" i="6"/>
  <c r="P161" i="6"/>
  <c r="G144" i="6"/>
  <c r="K144" i="6"/>
  <c r="O144" i="6"/>
  <c r="F145" i="6"/>
  <c r="J145" i="6"/>
  <c r="N145" i="6"/>
  <c r="E146" i="6"/>
  <c r="I146" i="6"/>
  <c r="M146" i="6"/>
  <c r="L147" i="6"/>
  <c r="D151" i="6"/>
  <c r="L155" i="6"/>
  <c r="D159" i="6"/>
  <c r="L167" i="6"/>
  <c r="D171" i="6"/>
  <c r="K180" i="6"/>
  <c r="M186" i="6"/>
  <c r="E190" i="6"/>
  <c r="E194" i="6"/>
  <c r="H147" i="6"/>
  <c r="K148" i="6"/>
  <c r="N149" i="6"/>
  <c r="P151" i="6"/>
  <c r="F153" i="6"/>
  <c r="I154" i="6"/>
  <c r="P155" i="6"/>
  <c r="F157" i="6"/>
  <c r="I158" i="6"/>
  <c r="P159" i="6"/>
  <c r="F161" i="6"/>
  <c r="M162" i="6"/>
  <c r="P163" i="6"/>
  <c r="F165" i="6"/>
  <c r="I166" i="6"/>
  <c r="G168" i="6"/>
  <c r="F169" i="6"/>
  <c r="I170" i="6"/>
  <c r="K172" i="6"/>
  <c r="N173" i="6"/>
  <c r="D175" i="6"/>
  <c r="P175" i="6"/>
  <c r="F177" i="6"/>
  <c r="I178" i="6"/>
  <c r="L179" i="6"/>
  <c r="J181" i="6"/>
  <c r="I182" i="6"/>
  <c r="L183" i="6"/>
  <c r="G184" i="6"/>
  <c r="K184" i="6"/>
  <c r="O184" i="6"/>
  <c r="E186" i="6"/>
  <c r="I186" i="6"/>
  <c r="D187" i="6"/>
  <c r="H187" i="6"/>
  <c r="L187" i="6"/>
  <c r="P187" i="6"/>
  <c r="G188" i="6"/>
  <c r="K188" i="6"/>
  <c r="O188" i="6"/>
  <c r="F189" i="6"/>
  <c r="J189" i="6"/>
  <c r="N189" i="6"/>
  <c r="I190" i="6"/>
  <c r="M190" i="6"/>
  <c r="D191" i="6"/>
  <c r="H191" i="6"/>
  <c r="L191" i="6"/>
  <c r="P191" i="6"/>
  <c r="G192" i="6"/>
  <c r="K192" i="6"/>
  <c r="O192" i="6"/>
  <c r="F193" i="6"/>
  <c r="J193" i="6"/>
  <c r="N193" i="6"/>
  <c r="I194" i="6"/>
  <c r="M194" i="6"/>
  <c r="D195" i="6"/>
  <c r="H195" i="6"/>
  <c r="L195" i="6"/>
  <c r="P195" i="6"/>
  <c r="G196" i="6"/>
  <c r="K196" i="6"/>
  <c r="D199" i="6"/>
  <c r="H199" i="6"/>
  <c r="L199" i="6"/>
  <c r="D203" i="6"/>
  <c r="L203" i="6"/>
  <c r="P203" i="6"/>
  <c r="J156" i="6"/>
  <c r="G191" i="6"/>
  <c r="D280" i="6"/>
  <c r="D301" i="6"/>
  <c r="H280" i="6"/>
  <c r="H306" i="6"/>
  <c r="L280" i="6"/>
  <c r="L337" i="6"/>
  <c r="L321" i="6"/>
  <c r="L295" i="6"/>
  <c r="L311" i="6"/>
  <c r="K281" i="6"/>
  <c r="K282" i="6"/>
  <c r="K286" i="6"/>
  <c r="K290" i="6"/>
  <c r="O281" i="6"/>
  <c r="O283" i="6"/>
  <c r="O287" i="6"/>
  <c r="O291" i="6"/>
  <c r="D284" i="6"/>
  <c r="H284" i="6"/>
  <c r="L284" i="6"/>
  <c r="G285" i="6"/>
  <c r="L201" i="6"/>
  <c r="L143" i="6"/>
  <c r="P147" i="6"/>
  <c r="F149" i="6"/>
  <c r="E150" i="6"/>
  <c r="H151" i="6"/>
  <c r="K152" i="6"/>
  <c r="N153" i="6"/>
  <c r="D155" i="6"/>
  <c r="K156" i="6"/>
  <c r="E158" i="6"/>
  <c r="L159" i="6"/>
  <c r="K160" i="6"/>
  <c r="E162" i="6"/>
  <c r="H163" i="6"/>
  <c r="G164" i="6"/>
  <c r="J165" i="6"/>
  <c r="M166" i="6"/>
  <c r="P167" i="6"/>
  <c r="J169" i="6"/>
  <c r="M170" i="6"/>
  <c r="P171" i="6"/>
  <c r="F173" i="6"/>
  <c r="I174" i="6"/>
  <c r="L175" i="6"/>
  <c r="O176" i="6"/>
  <c r="E178" i="6"/>
  <c r="H179" i="6"/>
  <c r="O180" i="6"/>
  <c r="N181" i="6"/>
  <c r="H183" i="6"/>
  <c r="F185" i="6"/>
  <c r="E143" i="6"/>
  <c r="E185" i="6"/>
  <c r="E169" i="6"/>
  <c r="H144" i="6"/>
  <c r="P144" i="6"/>
  <c r="O145" i="6"/>
  <c r="E147" i="6"/>
  <c r="I147" i="6"/>
  <c r="H148" i="6"/>
  <c r="G149" i="6"/>
  <c r="N150" i="6"/>
  <c r="M151" i="6"/>
  <c r="L152" i="6"/>
  <c r="K153" i="6"/>
  <c r="J154" i="6"/>
  <c r="I155" i="6"/>
  <c r="H156" i="6"/>
  <c r="K157" i="6"/>
  <c r="N158" i="6"/>
  <c r="I159" i="6"/>
  <c r="H160" i="6"/>
  <c r="G161" i="6"/>
  <c r="J162" i="6"/>
  <c r="E163" i="6"/>
  <c r="D164" i="6"/>
  <c r="P164" i="6"/>
  <c r="O165" i="6"/>
  <c r="N166" i="6"/>
  <c r="D168" i="6"/>
  <c r="L168" i="6"/>
  <c r="K169" i="6"/>
  <c r="J170" i="6"/>
  <c r="I171" i="6"/>
  <c r="H172" i="6"/>
  <c r="K173" i="6"/>
  <c r="J174" i="6"/>
  <c r="I175" i="6"/>
  <c r="H176" i="6"/>
  <c r="P176" i="6"/>
  <c r="G177" i="6"/>
  <c r="O177" i="6"/>
  <c r="J178" i="6"/>
  <c r="N178" i="6"/>
  <c r="E179" i="6"/>
  <c r="M179" i="6"/>
  <c r="D180" i="6"/>
  <c r="H180" i="6"/>
  <c r="L180" i="6"/>
  <c r="P180" i="6"/>
  <c r="G181" i="6"/>
  <c r="K181" i="6"/>
  <c r="O181" i="6"/>
  <c r="F182" i="6"/>
  <c r="J182" i="6"/>
  <c r="N182" i="6"/>
  <c r="E183" i="6"/>
  <c r="I183" i="6"/>
  <c r="M183" i="6"/>
  <c r="D184" i="6"/>
  <c r="H184" i="6"/>
  <c r="L184" i="6"/>
  <c r="P184" i="6"/>
  <c r="G185" i="6"/>
  <c r="I187" i="6"/>
  <c r="J190" i="6"/>
  <c r="J148" i="6"/>
  <c r="F172" i="6"/>
  <c r="O174" i="6"/>
  <c r="E177" i="6"/>
  <c r="F204" i="6"/>
  <c r="H203" i="6"/>
  <c r="H189" i="6"/>
  <c r="H143" i="6"/>
  <c r="P143" i="6"/>
  <c r="P199" i="6"/>
  <c r="P185" i="6"/>
  <c r="G148" i="6"/>
  <c r="J149" i="6"/>
  <c r="M150" i="6"/>
  <c r="G152" i="6"/>
  <c r="J153" i="6"/>
  <c r="M154" i="6"/>
  <c r="G156" i="6"/>
  <c r="J157" i="6"/>
  <c r="M158" i="6"/>
  <c r="G160" i="6"/>
  <c r="J161" i="6"/>
  <c r="I162" i="6"/>
  <c r="L163" i="6"/>
  <c r="O164" i="6"/>
  <c r="E166" i="6"/>
  <c r="H167" i="6"/>
  <c r="K168" i="6"/>
  <c r="N169" i="6"/>
  <c r="H171" i="6"/>
  <c r="G172" i="6"/>
  <c r="J173" i="6"/>
  <c r="M174" i="6"/>
  <c r="G176" i="6"/>
  <c r="J177" i="6"/>
  <c r="M178" i="6"/>
  <c r="P179" i="6"/>
  <c r="F181" i="6"/>
  <c r="M182" i="6"/>
  <c r="P183" i="6"/>
  <c r="N185" i="6"/>
  <c r="D144" i="6"/>
  <c r="G145" i="6"/>
  <c r="F146" i="6"/>
  <c r="D148" i="6"/>
  <c r="P148" i="6"/>
  <c r="O149" i="6"/>
  <c r="E151" i="6"/>
  <c r="D152" i="6"/>
  <c r="P152" i="6"/>
  <c r="O153" i="6"/>
  <c r="E155" i="6"/>
  <c r="D156" i="6"/>
  <c r="P156" i="6"/>
  <c r="O157" i="6"/>
  <c r="E159" i="6"/>
  <c r="D160" i="6"/>
  <c r="P160" i="6"/>
  <c r="O161" i="6"/>
  <c r="N162" i="6"/>
  <c r="M163" i="6"/>
  <c r="L164" i="6"/>
  <c r="K165" i="6"/>
  <c r="I167" i="6"/>
  <c r="H168" i="6"/>
  <c r="G169" i="6"/>
  <c r="F170" i="6"/>
  <c r="E171" i="6"/>
  <c r="D172" i="6"/>
  <c r="P172" i="6"/>
  <c r="O173" i="6"/>
  <c r="N174" i="6"/>
  <c r="M175" i="6"/>
  <c r="L176" i="6"/>
  <c r="F178" i="6"/>
  <c r="F196" i="6"/>
  <c r="N184" i="6"/>
  <c r="D145" i="6"/>
  <c r="H145" i="6"/>
  <c r="L145" i="6"/>
  <c r="D149" i="6"/>
  <c r="L149" i="6"/>
  <c r="P149" i="6"/>
  <c r="D153" i="6"/>
  <c r="H153" i="6"/>
  <c r="L153" i="6"/>
  <c r="D157" i="6"/>
  <c r="L157" i="6"/>
  <c r="P157" i="6"/>
  <c r="H161" i="6"/>
  <c r="L161" i="6"/>
  <c r="G162" i="6"/>
  <c r="I168" i="6"/>
  <c r="P169" i="6"/>
  <c r="H173" i="6"/>
  <c r="P177" i="6"/>
  <c r="H181" i="6"/>
  <c r="O182" i="6"/>
  <c r="G186" i="6"/>
  <c r="O190" i="6"/>
  <c r="L193" i="6"/>
  <c r="P153" i="6"/>
  <c r="H157" i="6"/>
  <c r="H165" i="6"/>
  <c r="K185" i="6"/>
  <c r="O187" i="6"/>
  <c r="J202" i="6"/>
  <c r="D197" i="6"/>
  <c r="D205" i="6"/>
  <c r="D193" i="6"/>
  <c r="D161" i="6"/>
  <c r="D147" i="6"/>
  <c r="O148" i="6"/>
  <c r="I150" i="6"/>
  <c r="L151" i="6"/>
  <c r="O152" i="6"/>
  <c r="E154" i="6"/>
  <c r="H155" i="6"/>
  <c r="O156" i="6"/>
  <c r="N157" i="6"/>
  <c r="H159" i="6"/>
  <c r="O160" i="6"/>
  <c r="N161" i="6"/>
  <c r="D163" i="6"/>
  <c r="K164" i="6"/>
  <c r="N165" i="6"/>
  <c r="D167" i="6"/>
  <c r="O168" i="6"/>
  <c r="E170" i="6"/>
  <c r="L171" i="6"/>
  <c r="O172" i="6"/>
  <c r="E174" i="6"/>
  <c r="H175" i="6"/>
  <c r="K176" i="6"/>
  <c r="N177" i="6"/>
  <c r="D179" i="6"/>
  <c r="G180" i="6"/>
  <c r="E182" i="6"/>
  <c r="D183" i="6"/>
  <c r="J185" i="6"/>
  <c r="I143" i="6"/>
  <c r="I176" i="6"/>
  <c r="M143" i="6"/>
  <c r="M189" i="6"/>
  <c r="M165" i="6"/>
  <c r="L144" i="6"/>
  <c r="K145" i="6"/>
  <c r="J146" i="6"/>
  <c r="M147" i="6"/>
  <c r="L148" i="6"/>
  <c r="K149" i="6"/>
  <c r="J150" i="6"/>
  <c r="I151" i="6"/>
  <c r="H152" i="6"/>
  <c r="G153" i="6"/>
  <c r="F154" i="6"/>
  <c r="M155" i="6"/>
  <c r="L156" i="6"/>
  <c r="G157" i="6"/>
  <c r="J158" i="6"/>
  <c r="M159" i="6"/>
  <c r="L160" i="6"/>
  <c r="K161" i="6"/>
  <c r="F162" i="6"/>
  <c r="I163" i="6"/>
  <c r="H164" i="6"/>
  <c r="G165" i="6"/>
  <c r="F166" i="6"/>
  <c r="E167" i="6"/>
  <c r="M167" i="6"/>
  <c r="P168" i="6"/>
  <c r="O169" i="6"/>
  <c r="N170" i="6"/>
  <c r="M171" i="6"/>
  <c r="L172" i="6"/>
  <c r="G173" i="6"/>
  <c r="F174" i="6"/>
  <c r="E175" i="6"/>
  <c r="D176" i="6"/>
  <c r="K177" i="6"/>
  <c r="G183" i="6"/>
  <c r="O179" i="6"/>
  <c r="F144" i="6"/>
  <c r="J144" i="6"/>
  <c r="N144" i="6"/>
  <c r="F148" i="6"/>
  <c r="N148" i="6"/>
  <c r="J152" i="6"/>
  <c r="N152" i="6"/>
  <c r="F156" i="6"/>
  <c r="J160" i="6"/>
  <c r="N160" i="6"/>
  <c r="O163" i="6"/>
  <c r="G167" i="6"/>
  <c r="N168" i="6"/>
  <c r="O171" i="6"/>
  <c r="G175" i="6"/>
  <c r="N176" i="6"/>
  <c r="F180" i="6"/>
  <c r="M181" i="6"/>
  <c r="P145" i="6"/>
  <c r="H149" i="6"/>
  <c r="M173" i="6"/>
  <c r="G178" i="6"/>
  <c r="N200" i="6"/>
  <c r="F186" i="6"/>
  <c r="E187" i="6"/>
  <c r="D188" i="6"/>
  <c r="L188" i="6"/>
  <c r="O189" i="6"/>
  <c r="N190" i="6"/>
  <c r="M191" i="6"/>
  <c r="L192" i="6"/>
  <c r="K193" i="6"/>
  <c r="O193" i="6"/>
  <c r="F194" i="6"/>
  <c r="N194" i="6"/>
  <c r="I195" i="6"/>
  <c r="M195" i="6"/>
  <c r="D196" i="6"/>
  <c r="H196" i="6"/>
  <c r="L196" i="6"/>
  <c r="P196" i="6"/>
  <c r="G197" i="6"/>
  <c r="K197" i="6"/>
  <c r="O197" i="6"/>
  <c r="F198" i="6"/>
  <c r="J198" i="6"/>
  <c r="N198" i="6"/>
  <c r="E199" i="6"/>
  <c r="I199" i="6"/>
  <c r="M199" i="6"/>
  <c r="D200" i="6"/>
  <c r="H200" i="6"/>
  <c r="L200" i="6"/>
  <c r="P200" i="6"/>
  <c r="G201" i="6"/>
  <c r="K201" i="6"/>
  <c r="O201" i="6"/>
  <c r="F202" i="6"/>
  <c r="N202" i="6"/>
  <c r="E203" i="6"/>
  <c r="I203" i="6"/>
  <c r="M203" i="6"/>
  <c r="D204" i="6"/>
  <c r="H204" i="6"/>
  <c r="L204" i="6"/>
  <c r="P204" i="6"/>
  <c r="G205" i="6"/>
  <c r="K205" i="6"/>
  <c r="O205" i="6"/>
  <c r="F152" i="6"/>
  <c r="N156" i="6"/>
  <c r="F160" i="6"/>
  <c r="F164" i="6"/>
  <c r="O166" i="6"/>
  <c r="G170" i="6"/>
  <c r="O185" i="6"/>
  <c r="N186" i="6"/>
  <c r="M187" i="6"/>
  <c r="P188" i="6"/>
  <c r="F190" i="6"/>
  <c r="E191" i="6"/>
  <c r="D192" i="6"/>
  <c r="P192" i="6"/>
  <c r="J194" i="6"/>
  <c r="F143" i="6"/>
  <c r="N143" i="6"/>
  <c r="I144" i="6"/>
  <c r="G146" i="6"/>
  <c r="O146" i="6"/>
  <c r="J147" i="6"/>
  <c r="N147" i="6"/>
  <c r="E148" i="6"/>
  <c r="I148" i="6"/>
  <c r="M148" i="6"/>
  <c r="G150" i="6"/>
  <c r="K150" i="6"/>
  <c r="O150" i="6"/>
  <c r="F151" i="6"/>
  <c r="J151" i="6"/>
  <c r="N151" i="6"/>
  <c r="E152" i="6"/>
  <c r="I152" i="6"/>
  <c r="M152" i="6"/>
  <c r="G154" i="6"/>
  <c r="K154" i="6"/>
  <c r="O154" i="6"/>
  <c r="F155" i="6"/>
  <c r="J155" i="6"/>
  <c r="N155" i="6"/>
  <c r="E156" i="6"/>
  <c r="I156" i="6"/>
  <c r="M156" i="6"/>
  <c r="G158" i="6"/>
  <c r="K158" i="6"/>
  <c r="O158" i="6"/>
  <c r="F159" i="6"/>
  <c r="J159" i="6"/>
  <c r="N159" i="6"/>
  <c r="E160" i="6"/>
  <c r="I160" i="6"/>
  <c r="M160" i="6"/>
  <c r="K162" i="6"/>
  <c r="O162" i="6"/>
  <c r="F163" i="6"/>
  <c r="J163" i="6"/>
  <c r="N163" i="6"/>
  <c r="E164" i="6"/>
  <c r="I164" i="6"/>
  <c r="M164" i="6"/>
  <c r="D165" i="6"/>
  <c r="L165" i="6"/>
  <c r="P165" i="6"/>
  <c r="G166" i="6"/>
  <c r="K166" i="6"/>
  <c r="F167" i="6"/>
  <c r="J167" i="6"/>
  <c r="N167" i="6"/>
  <c r="E168" i="6"/>
  <c r="M168" i="6"/>
  <c r="D169" i="6"/>
  <c r="H169" i="6"/>
  <c r="L169" i="6"/>
  <c r="K170" i="6"/>
  <c r="O170" i="6"/>
  <c r="F171" i="6"/>
  <c r="J171" i="6"/>
  <c r="N171" i="6"/>
  <c r="E172" i="6"/>
  <c r="I172" i="6"/>
  <c r="M172" i="6"/>
  <c r="D173" i="6"/>
  <c r="L173" i="6"/>
  <c r="P173" i="6"/>
  <c r="G174" i="6"/>
  <c r="K174" i="6"/>
  <c r="F175" i="6"/>
  <c r="J175" i="6"/>
  <c r="N175" i="6"/>
  <c r="E176" i="6"/>
  <c r="M176" i="6"/>
  <c r="D177" i="6"/>
  <c r="H177" i="6"/>
  <c r="L177" i="6"/>
  <c r="K178" i="6"/>
  <c r="O178" i="6"/>
  <c r="F179" i="6"/>
  <c r="J179" i="6"/>
  <c r="N179" i="6"/>
  <c r="E180" i="6"/>
  <c r="I180" i="6"/>
  <c r="M180" i="6"/>
  <c r="D181" i="6"/>
  <c r="L181" i="6"/>
  <c r="P181" i="6"/>
  <c r="G182" i="6"/>
  <c r="K182" i="6"/>
  <c r="F183" i="6"/>
  <c r="J183" i="6"/>
  <c r="N183" i="6"/>
  <c r="E184" i="6"/>
  <c r="M184" i="6"/>
  <c r="D185" i="6"/>
  <c r="H185" i="6"/>
  <c r="L185" i="6"/>
  <c r="K186" i="6"/>
  <c r="O186" i="6"/>
  <c r="F187" i="6"/>
  <c r="J187" i="6"/>
  <c r="N187" i="6"/>
  <c r="E188" i="6"/>
  <c r="I188" i="6"/>
  <c r="M188" i="6"/>
  <c r="D189" i="6"/>
  <c r="L189" i="6"/>
  <c r="P189" i="6"/>
  <c r="G190" i="6"/>
  <c r="K190" i="6"/>
  <c r="F191" i="6"/>
  <c r="J191" i="6"/>
  <c r="N191" i="6"/>
  <c r="E192" i="6"/>
  <c r="I192" i="6"/>
  <c r="M192" i="6"/>
  <c r="H193" i="6"/>
  <c r="P193" i="6"/>
  <c r="G194" i="6"/>
  <c r="K194" i="6"/>
  <c r="O194" i="6"/>
  <c r="F195" i="6"/>
  <c r="H197" i="6"/>
  <c r="L197" i="6"/>
  <c r="P197" i="6"/>
  <c r="D201" i="6"/>
  <c r="H201" i="6"/>
  <c r="P201" i="6"/>
  <c r="H205" i="6"/>
  <c r="F188" i="6"/>
  <c r="J186" i="6"/>
  <c r="H188" i="6"/>
  <c r="G189" i="6"/>
  <c r="K189" i="6"/>
  <c r="I191" i="6"/>
  <c r="H192" i="6"/>
  <c r="G193" i="6"/>
  <c r="E195" i="6"/>
  <c r="J143" i="6"/>
  <c r="E144" i="6"/>
  <c r="M144" i="6"/>
  <c r="K146" i="6"/>
  <c r="F147" i="6"/>
  <c r="G143" i="6"/>
  <c r="K143" i="6"/>
  <c r="O143" i="6"/>
  <c r="E145" i="6"/>
  <c r="I145" i="6"/>
  <c r="M145" i="6"/>
  <c r="D146" i="6"/>
  <c r="H146" i="6"/>
  <c r="L146" i="6"/>
  <c r="P146" i="6"/>
  <c r="G147" i="6"/>
  <c r="K147" i="6"/>
  <c r="O147" i="6"/>
  <c r="E149" i="6"/>
  <c r="I149" i="6"/>
  <c r="M149" i="6"/>
  <c r="D150" i="6"/>
  <c r="H150" i="6"/>
  <c r="L150" i="6"/>
  <c r="P150" i="6"/>
  <c r="G151" i="6"/>
  <c r="K151" i="6"/>
  <c r="O151" i="6"/>
  <c r="E153" i="6"/>
  <c r="I153" i="6"/>
  <c r="M153" i="6"/>
  <c r="D154" i="6"/>
  <c r="H154" i="6"/>
  <c r="L154" i="6"/>
  <c r="P154" i="6"/>
  <c r="G155" i="6"/>
  <c r="K155" i="6"/>
  <c r="O155" i="6"/>
  <c r="E157" i="6"/>
  <c r="I157" i="6"/>
  <c r="M157" i="6"/>
  <c r="D158" i="6"/>
  <c r="H158" i="6"/>
  <c r="L158" i="6"/>
  <c r="P158" i="6"/>
  <c r="G159" i="6"/>
  <c r="K159" i="6"/>
  <c r="O159" i="6"/>
  <c r="E161" i="6"/>
  <c r="I161" i="6"/>
  <c r="M161" i="6"/>
  <c r="D162" i="6"/>
  <c r="H162" i="6"/>
  <c r="L162" i="6"/>
  <c r="P162" i="6"/>
  <c r="G163" i="6"/>
  <c r="K163" i="6"/>
  <c r="J164" i="6"/>
  <c r="N164" i="6"/>
  <c r="E165" i="6"/>
  <c r="I165" i="6"/>
  <c r="D166" i="6"/>
  <c r="H166" i="6"/>
  <c r="L166" i="6"/>
  <c r="P166" i="6"/>
  <c r="K167" i="6"/>
  <c r="O167" i="6"/>
  <c r="F168" i="6"/>
  <c r="J168" i="6"/>
  <c r="I169" i="6"/>
  <c r="M169" i="6"/>
  <c r="D170" i="6"/>
  <c r="H170" i="6"/>
  <c r="L170" i="6"/>
  <c r="P170" i="6"/>
  <c r="G171" i="6"/>
  <c r="K171" i="6"/>
  <c r="J172" i="6"/>
  <c r="N172" i="6"/>
  <c r="E173" i="6"/>
  <c r="I173" i="6"/>
  <c r="D174" i="6"/>
  <c r="H174" i="6"/>
  <c r="L174" i="6"/>
  <c r="P174" i="6"/>
  <c r="K175" i="6"/>
  <c r="O175" i="6"/>
  <c r="F176" i="6"/>
  <c r="J176" i="6"/>
  <c r="I177" i="6"/>
  <c r="M177" i="6"/>
  <c r="D178" i="6"/>
  <c r="H178" i="6"/>
  <c r="L178" i="6"/>
  <c r="P178" i="6"/>
  <c r="G179" i="6"/>
  <c r="K179" i="6"/>
  <c r="J180" i="6"/>
  <c r="N180" i="6"/>
  <c r="E181" i="6"/>
  <c r="I181" i="6"/>
  <c r="D182" i="6"/>
  <c r="H182" i="6"/>
  <c r="L182" i="6"/>
  <c r="K183" i="6"/>
  <c r="O183" i="6"/>
  <c r="F184" i="6"/>
  <c r="J184" i="6"/>
  <c r="I185" i="6"/>
  <c r="M185" i="6"/>
  <c r="G187" i="6"/>
  <c r="K187" i="6"/>
  <c r="J188" i="6"/>
  <c r="N188" i="6"/>
  <c r="E189" i="6"/>
  <c r="I189" i="6"/>
  <c r="K191" i="6"/>
  <c r="O191" i="6"/>
  <c r="F192" i="6"/>
  <c r="N192" i="6"/>
  <c r="J196" i="6"/>
  <c r="N196" i="6"/>
  <c r="F200" i="6"/>
  <c r="J200" i="6"/>
  <c r="J204" i="6"/>
  <c r="N204" i="6"/>
  <c r="M205" i="6"/>
  <c r="J192" i="6"/>
  <c r="K285" i="6"/>
  <c r="O285" i="6"/>
  <c r="F286" i="6"/>
  <c r="J286" i="6"/>
  <c r="N286" i="6"/>
  <c r="E287" i="6"/>
  <c r="I287" i="6"/>
  <c r="M287" i="6"/>
  <c r="D288" i="6"/>
  <c r="H288" i="6"/>
  <c r="L288" i="6"/>
  <c r="G289" i="6"/>
  <c r="K289" i="6"/>
  <c r="O289" i="6"/>
  <c r="F290" i="6"/>
  <c r="J290" i="6"/>
  <c r="N290" i="6"/>
  <c r="E291" i="6"/>
  <c r="I291" i="6"/>
  <c r="M291" i="6"/>
  <c r="D292" i="6"/>
  <c r="H292" i="6"/>
  <c r="L292" i="6"/>
  <c r="G293" i="6"/>
  <c r="K293" i="6"/>
  <c r="O293" i="6"/>
  <c r="F294" i="6"/>
  <c r="J294" i="6"/>
  <c r="N294" i="6"/>
  <c r="E295" i="6"/>
  <c r="I295" i="6"/>
  <c r="M295" i="6"/>
  <c r="D296" i="6"/>
  <c r="H296" i="6"/>
  <c r="L296" i="6"/>
  <c r="G297" i="6"/>
  <c r="K297" i="6"/>
  <c r="O297" i="6"/>
  <c r="F298" i="6"/>
  <c r="J298" i="6"/>
  <c r="N298" i="6"/>
  <c r="E299" i="6"/>
  <c r="I299" i="6"/>
  <c r="M299" i="6"/>
  <c r="D300" i="6"/>
  <c r="H300" i="6"/>
  <c r="L300" i="6"/>
  <c r="G301" i="6"/>
  <c r="K301" i="6"/>
  <c r="O301" i="6"/>
  <c r="F302" i="6"/>
  <c r="J302" i="6"/>
  <c r="N302" i="6"/>
  <c r="E303" i="6"/>
  <c r="I303" i="6"/>
  <c r="M303" i="6"/>
  <c r="D304" i="6"/>
  <c r="H304" i="6"/>
  <c r="L304" i="6"/>
  <c r="G305" i="6"/>
  <c r="K305" i="6"/>
  <c r="O305" i="6"/>
  <c r="F306" i="6"/>
  <c r="J306" i="6"/>
  <c r="N306" i="6"/>
  <c r="E307" i="6"/>
  <c r="I307" i="6"/>
  <c r="M307" i="6"/>
  <c r="D308" i="6"/>
  <c r="H308" i="6"/>
  <c r="L308" i="6"/>
  <c r="G309" i="6"/>
  <c r="K309" i="6"/>
  <c r="O309" i="6"/>
  <c r="F310" i="6"/>
  <c r="J310" i="6"/>
  <c r="N310" i="6"/>
  <c r="E311" i="6"/>
  <c r="I311" i="6"/>
  <c r="M311" i="6"/>
  <c r="D312" i="6"/>
  <c r="H312" i="6"/>
  <c r="L312" i="6"/>
  <c r="G313" i="6"/>
  <c r="K313" i="6"/>
  <c r="O313" i="6"/>
  <c r="F314" i="6"/>
  <c r="J314" i="6"/>
  <c r="N314" i="6"/>
  <c r="E315" i="6"/>
  <c r="I315" i="6"/>
  <c r="M315" i="6"/>
  <c r="D316" i="6"/>
  <c r="H316" i="6"/>
  <c r="L316" i="6"/>
  <c r="G317" i="6"/>
  <c r="K317" i="6"/>
  <c r="O317" i="6"/>
  <c r="F318" i="6"/>
  <c r="J318" i="6"/>
  <c r="N318" i="6"/>
  <c r="E319" i="6"/>
  <c r="I319" i="6"/>
  <c r="M319" i="6"/>
  <c r="D320" i="6"/>
  <c r="H320" i="6"/>
  <c r="L320" i="6"/>
  <c r="G321" i="6"/>
  <c r="K321" i="6"/>
  <c r="O321" i="6"/>
  <c r="F322" i="6"/>
  <c r="J322" i="6"/>
  <c r="N322" i="6"/>
  <c r="E323" i="6"/>
  <c r="I323" i="6"/>
  <c r="M323" i="6"/>
  <c r="D324" i="6"/>
  <c r="H324" i="6"/>
  <c r="L324" i="6"/>
  <c r="G325" i="6"/>
  <c r="K325" i="6"/>
  <c r="O325" i="6"/>
  <c r="F326" i="6"/>
  <c r="J326" i="6"/>
  <c r="N326" i="6"/>
  <c r="E327" i="6"/>
  <c r="I327" i="6"/>
  <c r="M327" i="6"/>
  <c r="D328" i="6"/>
  <c r="H328" i="6"/>
  <c r="L328" i="6"/>
  <c r="G329" i="6"/>
  <c r="K329" i="6"/>
  <c r="O329" i="6"/>
  <c r="F330" i="6"/>
  <c r="J330" i="6"/>
  <c r="N330" i="6"/>
  <c r="E331" i="6"/>
  <c r="I331" i="6"/>
  <c r="M331" i="6"/>
  <c r="D332" i="6"/>
  <c r="H332" i="6"/>
  <c r="L332" i="6"/>
  <c r="G333" i="6"/>
  <c r="K333" i="6"/>
  <c r="O333" i="6"/>
  <c r="F334" i="6"/>
  <c r="J334" i="6"/>
  <c r="N334" i="6"/>
  <c r="E335" i="6"/>
  <c r="I335" i="6"/>
  <c r="M335" i="6"/>
  <c r="D336" i="6"/>
  <c r="H336" i="6"/>
  <c r="L336" i="6"/>
  <c r="G337" i="6"/>
  <c r="K337" i="6"/>
  <c r="O337" i="6"/>
  <c r="F338" i="6"/>
  <c r="J338" i="6"/>
  <c r="N338" i="6"/>
  <c r="E339" i="6"/>
  <c r="I339" i="6"/>
  <c r="M339" i="6"/>
  <c r="D340" i="6"/>
  <c r="H340" i="6"/>
  <c r="L340" i="6"/>
  <c r="G341" i="6"/>
  <c r="K341" i="6"/>
  <c r="O341" i="6"/>
  <c r="F342" i="6"/>
  <c r="J342" i="6"/>
  <c r="N342" i="6"/>
  <c r="J195" i="6"/>
  <c r="N195" i="6"/>
  <c r="E196" i="6"/>
  <c r="I196" i="6"/>
  <c r="M196" i="6"/>
  <c r="G198" i="6"/>
  <c r="K198" i="6"/>
  <c r="O198" i="6"/>
  <c r="F199" i="6"/>
  <c r="J199" i="6"/>
  <c r="N199" i="6"/>
  <c r="E200" i="6"/>
  <c r="I200" i="6"/>
  <c r="M200" i="6"/>
  <c r="G202" i="6"/>
  <c r="K202" i="6"/>
  <c r="O202" i="6"/>
  <c r="F203" i="6"/>
  <c r="J203" i="6"/>
  <c r="N203" i="6"/>
  <c r="E204" i="6"/>
  <c r="I204" i="6"/>
  <c r="M204" i="6"/>
  <c r="L205" i="6"/>
  <c r="P205" i="6"/>
  <c r="P182" i="6"/>
  <c r="D186" i="6"/>
  <c r="H186" i="6"/>
  <c r="L186" i="6"/>
  <c r="P186" i="6"/>
  <c r="D190" i="6"/>
  <c r="H190" i="6"/>
  <c r="L190" i="6"/>
  <c r="P190" i="6"/>
  <c r="E193" i="6"/>
  <c r="I193" i="6"/>
  <c r="M193" i="6"/>
  <c r="D194" i="6"/>
  <c r="H194" i="6"/>
  <c r="L194" i="6"/>
  <c r="P194" i="6"/>
  <c r="G195" i="6"/>
  <c r="K195" i="6"/>
  <c r="O195" i="6"/>
  <c r="E197" i="6"/>
  <c r="I197" i="6"/>
  <c r="M197" i="6"/>
  <c r="D198" i="6"/>
  <c r="H198" i="6"/>
  <c r="L198" i="6"/>
  <c r="P198" i="6"/>
  <c r="G199" i="6"/>
  <c r="K199" i="6"/>
  <c r="O199" i="6"/>
  <c r="E201" i="6"/>
  <c r="I201" i="6"/>
  <c r="M201" i="6"/>
  <c r="D202" i="6"/>
  <c r="H202" i="6"/>
  <c r="L202" i="6"/>
  <c r="P202" i="6"/>
  <c r="G203" i="6"/>
  <c r="K203" i="6"/>
  <c r="O203" i="6"/>
  <c r="E205" i="6"/>
  <c r="I205" i="6"/>
  <c r="O196" i="6"/>
  <c r="F197" i="6"/>
  <c r="J197" i="6"/>
  <c r="N197" i="6"/>
  <c r="E198" i="6"/>
  <c r="I198" i="6"/>
  <c r="M198" i="6"/>
  <c r="G200" i="6"/>
  <c r="K200" i="6"/>
  <c r="O200" i="6"/>
  <c r="F201" i="6"/>
  <c r="J201" i="6"/>
  <c r="N201" i="6"/>
  <c r="E202" i="6"/>
  <c r="I202" i="6"/>
  <c r="M202" i="6"/>
  <c r="G204" i="6"/>
  <c r="K204" i="6"/>
  <c r="O204" i="6"/>
  <c r="F205" i="6"/>
  <c r="J205" i="6"/>
  <c r="N205" i="6"/>
  <c r="E280" i="6"/>
  <c r="G282" i="6"/>
  <c r="O282" i="6"/>
  <c r="G286" i="6"/>
  <c r="O286" i="6"/>
  <c r="G290" i="6"/>
  <c r="O290" i="6"/>
  <c r="D297" i="6"/>
  <c r="D305" i="6"/>
  <c r="D309" i="6"/>
  <c r="D313" i="6"/>
  <c r="F280" i="6"/>
  <c r="G283" i="6"/>
  <c r="K283" i="6"/>
  <c r="G287" i="6"/>
  <c r="K287" i="6"/>
  <c r="G291" i="6"/>
  <c r="K291" i="6"/>
  <c r="H294" i="6"/>
  <c r="H298" i="6"/>
  <c r="H302" i="6"/>
  <c r="H310" i="6"/>
  <c r="H314" i="6"/>
  <c r="G280" i="6"/>
  <c r="K280" i="6"/>
  <c r="O280" i="6"/>
  <c r="G284" i="6"/>
  <c r="K284" i="6"/>
  <c r="O284" i="6"/>
  <c r="G288" i="6"/>
  <c r="K288" i="6"/>
  <c r="O288" i="6"/>
  <c r="G292" i="6"/>
  <c r="K292" i="6"/>
  <c r="O292" i="6"/>
  <c r="L299" i="6"/>
  <c r="L303" i="6"/>
  <c r="L307" i="6"/>
  <c r="D327" i="6"/>
  <c r="I280" i="6"/>
  <c r="M280" i="6"/>
  <c r="D281" i="6"/>
  <c r="H281" i="6"/>
  <c r="L281" i="6"/>
  <c r="F283" i="6"/>
  <c r="J283" i="6"/>
  <c r="N283" i="6"/>
  <c r="E284" i="6"/>
  <c r="I284" i="6"/>
  <c r="M284" i="6"/>
  <c r="D285" i="6"/>
  <c r="H285" i="6"/>
  <c r="L285" i="6"/>
  <c r="F287" i="6"/>
  <c r="J287" i="6"/>
  <c r="N287" i="6"/>
  <c r="E288" i="6"/>
  <c r="I288" i="6"/>
  <c r="M288" i="6"/>
  <c r="D289" i="6"/>
  <c r="H289" i="6"/>
  <c r="L289" i="6"/>
  <c r="F291" i="6"/>
  <c r="J291" i="6"/>
  <c r="N291" i="6"/>
  <c r="E292" i="6"/>
  <c r="I292" i="6"/>
  <c r="M292" i="6"/>
  <c r="D293" i="6"/>
  <c r="H293" i="6"/>
  <c r="L293" i="6"/>
  <c r="G294" i="6"/>
  <c r="K294" i="6"/>
  <c r="O294" i="6"/>
  <c r="F295" i="6"/>
  <c r="J295" i="6"/>
  <c r="N295" i="6"/>
  <c r="E296" i="6"/>
  <c r="I296" i="6"/>
  <c r="M296" i="6"/>
  <c r="H297" i="6"/>
  <c r="L297" i="6"/>
  <c r="G298" i="6"/>
  <c r="K298" i="6"/>
  <c r="O298" i="6"/>
  <c r="F299" i="6"/>
  <c r="J299" i="6"/>
  <c r="N299" i="6"/>
  <c r="E300" i="6"/>
  <c r="I300" i="6"/>
  <c r="M300" i="6"/>
  <c r="H301" i="6"/>
  <c r="L301" i="6"/>
  <c r="G302" i="6"/>
  <c r="K302" i="6"/>
  <c r="O302" i="6"/>
  <c r="F303" i="6"/>
  <c r="J303" i="6"/>
  <c r="N303" i="6"/>
  <c r="E304" i="6"/>
  <c r="I304" i="6"/>
  <c r="M304" i="6"/>
  <c r="H305" i="6"/>
  <c r="L305" i="6"/>
  <c r="G306" i="6"/>
  <c r="K306" i="6"/>
  <c r="O306" i="6"/>
  <c r="F307" i="6"/>
  <c r="J307" i="6"/>
  <c r="N307" i="6"/>
  <c r="E308" i="6"/>
  <c r="I308" i="6"/>
  <c r="M308" i="6"/>
  <c r="H309" i="6"/>
  <c r="L309" i="6"/>
  <c r="G310" i="6"/>
  <c r="K310" i="6"/>
  <c r="O310" i="6"/>
  <c r="F311" i="6"/>
  <c r="J311" i="6"/>
  <c r="N311" i="6"/>
  <c r="E312" i="6"/>
  <c r="I312" i="6"/>
  <c r="M312" i="6"/>
  <c r="H313" i="6"/>
  <c r="L313" i="6"/>
  <c r="G314" i="6"/>
  <c r="K314" i="6"/>
  <c r="O314" i="6"/>
  <c r="F315" i="6"/>
  <c r="J315" i="6"/>
  <c r="N315" i="6"/>
  <c r="E316" i="6"/>
  <c r="I316" i="6"/>
  <c r="M316" i="6"/>
  <c r="D317" i="6"/>
  <c r="H317" i="6"/>
  <c r="L317" i="6"/>
  <c r="G318" i="6"/>
  <c r="K318" i="6"/>
  <c r="O318" i="6"/>
  <c r="F319" i="6"/>
  <c r="J319" i="6"/>
  <c r="N319" i="6"/>
  <c r="E320" i="6"/>
  <c r="I320" i="6"/>
  <c r="M320" i="6"/>
  <c r="D321" i="6"/>
  <c r="H321" i="6"/>
  <c r="G322" i="6"/>
  <c r="K322" i="6"/>
  <c r="O322" i="6"/>
  <c r="F323" i="6"/>
  <c r="J323" i="6"/>
  <c r="N323" i="6"/>
  <c r="E324" i="6"/>
  <c r="I324" i="6"/>
  <c r="M324" i="6"/>
  <c r="D325" i="6"/>
  <c r="H325" i="6"/>
  <c r="L325" i="6"/>
  <c r="G326" i="6"/>
  <c r="K326" i="6"/>
  <c r="O326" i="6"/>
  <c r="F327" i="6"/>
  <c r="J327" i="6"/>
  <c r="N327" i="6"/>
  <c r="E328" i="6"/>
  <c r="I328" i="6"/>
  <c r="M328" i="6"/>
  <c r="D329" i="6"/>
  <c r="H329" i="6"/>
  <c r="L329" i="6"/>
  <c r="G330" i="6"/>
  <c r="K330" i="6"/>
  <c r="O330" i="6"/>
  <c r="F331" i="6"/>
  <c r="J331" i="6"/>
  <c r="N331" i="6"/>
  <c r="E332" i="6"/>
  <c r="I332" i="6"/>
  <c r="M332" i="6"/>
  <c r="D333" i="6"/>
  <c r="H333" i="6"/>
  <c r="L333" i="6"/>
  <c r="G334" i="6"/>
  <c r="K334" i="6"/>
  <c r="O334" i="6"/>
  <c r="F335" i="6"/>
  <c r="L341" i="6"/>
  <c r="J280" i="6"/>
  <c r="N280" i="6"/>
  <c r="E281" i="6"/>
  <c r="I281" i="6"/>
  <c r="M281" i="6"/>
  <c r="D282" i="6"/>
  <c r="H282" i="6"/>
  <c r="L282" i="6"/>
  <c r="F284" i="6"/>
  <c r="J284" i="6"/>
  <c r="N284" i="6"/>
  <c r="E285" i="6"/>
  <c r="I285" i="6"/>
  <c r="M285" i="6"/>
  <c r="D286" i="6"/>
  <c r="H286" i="6"/>
  <c r="L286" i="6"/>
  <c r="F288" i="6"/>
  <c r="J288" i="6"/>
  <c r="N288" i="6"/>
  <c r="E289" i="6"/>
  <c r="I289" i="6"/>
  <c r="M289" i="6"/>
  <c r="D290" i="6"/>
  <c r="H290" i="6"/>
  <c r="L290" i="6"/>
  <c r="F292" i="6"/>
  <c r="J292" i="6"/>
  <c r="N292" i="6"/>
  <c r="E293" i="6"/>
  <c r="I293" i="6"/>
  <c r="M293" i="6"/>
  <c r="D294" i="6"/>
  <c r="L294" i="6"/>
  <c r="G295" i="6"/>
  <c r="K295" i="6"/>
  <c r="O295" i="6"/>
  <c r="F296" i="6"/>
  <c r="J296" i="6"/>
  <c r="N296" i="6"/>
  <c r="E297" i="6"/>
  <c r="I297" i="6"/>
  <c r="M297" i="6"/>
  <c r="D298" i="6"/>
  <c r="L298" i="6"/>
  <c r="G299" i="6"/>
  <c r="K299" i="6"/>
  <c r="O299" i="6"/>
  <c r="F300" i="6"/>
  <c r="J300" i="6"/>
  <c r="N300" i="6"/>
  <c r="E301" i="6"/>
  <c r="I301" i="6"/>
  <c r="M301" i="6"/>
  <c r="D302" i="6"/>
  <c r="L302" i="6"/>
  <c r="G303" i="6"/>
  <c r="K303" i="6"/>
  <c r="O303" i="6"/>
  <c r="F304" i="6"/>
  <c r="J304" i="6"/>
  <c r="N304" i="6"/>
  <c r="E305" i="6"/>
  <c r="I305" i="6"/>
  <c r="M305" i="6"/>
  <c r="D306" i="6"/>
  <c r="L306" i="6"/>
  <c r="G307" i="6"/>
  <c r="K307" i="6"/>
  <c r="O307" i="6"/>
  <c r="F308" i="6"/>
  <c r="J308" i="6"/>
  <c r="N308" i="6"/>
  <c r="E309" i="6"/>
  <c r="I309" i="6"/>
  <c r="M309" i="6"/>
  <c r="D310" i="6"/>
  <c r="L310" i="6"/>
  <c r="G311" i="6"/>
  <c r="K311" i="6"/>
  <c r="O311" i="6"/>
  <c r="F312" i="6"/>
  <c r="J312" i="6"/>
  <c r="N312" i="6"/>
  <c r="E313" i="6"/>
  <c r="I313" i="6"/>
  <c r="M313" i="6"/>
  <c r="D314" i="6"/>
  <c r="L314" i="6"/>
  <c r="G315" i="6"/>
  <c r="K315" i="6"/>
  <c r="O315" i="6"/>
  <c r="F316" i="6"/>
  <c r="J316" i="6"/>
  <c r="N316" i="6"/>
  <c r="E317" i="6"/>
  <c r="I317" i="6"/>
  <c r="M317" i="6"/>
  <c r="D318" i="6"/>
  <c r="H318" i="6"/>
  <c r="L318" i="6"/>
  <c r="G319" i="6"/>
  <c r="K319" i="6"/>
  <c r="O319" i="6"/>
  <c r="F320" i="6"/>
  <c r="J320" i="6"/>
  <c r="N320" i="6"/>
  <c r="E321" i="6"/>
  <c r="I321" i="6"/>
  <c r="M321" i="6"/>
  <c r="D322" i="6"/>
  <c r="H322" i="6"/>
  <c r="L322" i="6"/>
  <c r="G323" i="6"/>
  <c r="K323" i="6"/>
  <c r="O323" i="6"/>
  <c r="F324" i="6"/>
  <c r="J324" i="6"/>
  <c r="N324" i="6"/>
  <c r="E325" i="6"/>
  <c r="I325" i="6"/>
  <c r="M325" i="6"/>
  <c r="D326" i="6"/>
  <c r="H326" i="6"/>
  <c r="L326" i="6"/>
  <c r="G327" i="6"/>
  <c r="K327" i="6"/>
  <c r="O327" i="6"/>
  <c r="F328" i="6"/>
  <c r="J328" i="6"/>
  <c r="N328" i="6"/>
  <c r="E329" i="6"/>
  <c r="I329" i="6"/>
  <c r="M329" i="6"/>
  <c r="D330" i="6"/>
  <c r="H330" i="6"/>
  <c r="L330" i="6"/>
  <c r="G331" i="6"/>
  <c r="K331" i="6"/>
  <c r="O331" i="6"/>
  <c r="F332" i="6"/>
  <c r="J332" i="6"/>
  <c r="N332" i="6"/>
  <c r="E333" i="6"/>
  <c r="I333" i="6"/>
  <c r="M333" i="6"/>
  <c r="D334" i="6"/>
  <c r="H334" i="6"/>
  <c r="L334" i="6"/>
  <c r="G335" i="6"/>
  <c r="K335" i="6"/>
  <c r="O335" i="6"/>
  <c r="F281" i="6"/>
  <c r="J281" i="6"/>
  <c r="N281" i="6"/>
  <c r="E282" i="6"/>
  <c r="I282" i="6"/>
  <c r="M282" i="6"/>
  <c r="D283" i="6"/>
  <c r="H283" i="6"/>
  <c r="L283" i="6"/>
  <c r="F285" i="6"/>
  <c r="J285" i="6"/>
  <c r="N285" i="6"/>
  <c r="E286" i="6"/>
  <c r="I286" i="6"/>
  <c r="M286" i="6"/>
  <c r="D287" i="6"/>
  <c r="H287" i="6"/>
  <c r="L287" i="6"/>
  <c r="F289" i="6"/>
  <c r="J289" i="6"/>
  <c r="N289" i="6"/>
  <c r="E290" i="6"/>
  <c r="I290" i="6"/>
  <c r="M290" i="6"/>
  <c r="D291" i="6"/>
  <c r="H291" i="6"/>
  <c r="L291" i="6"/>
  <c r="F293" i="6"/>
  <c r="J293" i="6"/>
  <c r="N293" i="6"/>
  <c r="E294" i="6"/>
  <c r="I294" i="6"/>
  <c r="M294" i="6"/>
  <c r="D295" i="6"/>
  <c r="H295" i="6"/>
  <c r="G296" i="6"/>
  <c r="K296" i="6"/>
  <c r="O296" i="6"/>
  <c r="F297" i="6"/>
  <c r="J297" i="6"/>
  <c r="N297" i="6"/>
  <c r="E298" i="6"/>
  <c r="I298" i="6"/>
  <c r="M298" i="6"/>
  <c r="D299" i="6"/>
  <c r="H299" i="6"/>
  <c r="G300" i="6"/>
  <c r="K300" i="6"/>
  <c r="O300" i="6"/>
  <c r="F301" i="6"/>
  <c r="J301" i="6"/>
  <c r="N301" i="6"/>
  <c r="E302" i="6"/>
  <c r="I302" i="6"/>
  <c r="M302" i="6"/>
  <c r="D303" i="6"/>
  <c r="H303" i="6"/>
  <c r="G304" i="6"/>
  <c r="K304" i="6"/>
  <c r="O304" i="6"/>
  <c r="F305" i="6"/>
  <c r="J305" i="6"/>
  <c r="N305" i="6"/>
  <c r="E306" i="6"/>
  <c r="I306" i="6"/>
  <c r="M306" i="6"/>
  <c r="D307" i="6"/>
  <c r="H307" i="6"/>
  <c r="G308" i="6"/>
  <c r="K308" i="6"/>
  <c r="O308" i="6"/>
  <c r="F309" i="6"/>
  <c r="J309" i="6"/>
  <c r="N309" i="6"/>
  <c r="E310" i="6"/>
  <c r="I310" i="6"/>
  <c r="M310" i="6"/>
  <c r="D311" i="6"/>
  <c r="H311" i="6"/>
  <c r="G312" i="6"/>
  <c r="K312" i="6"/>
  <c r="O312" i="6"/>
  <c r="F313" i="6"/>
  <c r="J313" i="6"/>
  <c r="N313" i="6"/>
  <c r="E314" i="6"/>
  <c r="I314" i="6"/>
  <c r="M314" i="6"/>
  <c r="D315" i="6"/>
  <c r="H315" i="6"/>
  <c r="L315" i="6"/>
  <c r="G316" i="6"/>
  <c r="K316" i="6"/>
  <c r="O316" i="6"/>
  <c r="F317" i="6"/>
  <c r="J317" i="6"/>
  <c r="N317" i="6"/>
  <c r="E318" i="6"/>
  <c r="I318" i="6"/>
  <c r="M318" i="6"/>
  <c r="D319" i="6"/>
  <c r="H319" i="6"/>
  <c r="L319" i="6"/>
  <c r="G320" i="6"/>
  <c r="K320" i="6"/>
  <c r="O320" i="6"/>
  <c r="F321" i="6"/>
  <c r="J321" i="6"/>
  <c r="N321" i="6"/>
  <c r="E322" i="6"/>
  <c r="I322" i="6"/>
  <c r="M322" i="6"/>
  <c r="D323" i="6"/>
  <c r="H323" i="6"/>
  <c r="L323" i="6"/>
  <c r="G324" i="6"/>
  <c r="K324" i="6"/>
  <c r="O324" i="6"/>
  <c r="F325" i="6"/>
  <c r="J325" i="6"/>
  <c r="N325" i="6"/>
  <c r="E326" i="6"/>
  <c r="I326" i="6"/>
  <c r="M326" i="6"/>
  <c r="H327" i="6"/>
  <c r="L327" i="6"/>
  <c r="G328" i="6"/>
  <c r="K328" i="6"/>
  <c r="O328" i="6"/>
  <c r="F329" i="6"/>
  <c r="J329" i="6"/>
  <c r="N329" i="6"/>
  <c r="E330" i="6"/>
  <c r="I330" i="6"/>
  <c r="M330" i="6"/>
  <c r="D331" i="6"/>
  <c r="H331" i="6"/>
  <c r="L331" i="6"/>
  <c r="G332" i="6"/>
  <c r="K332" i="6"/>
  <c r="O332" i="6"/>
  <c r="F333" i="6"/>
  <c r="J333" i="6"/>
  <c r="N333" i="6"/>
  <c r="E334" i="6"/>
  <c r="I334" i="6"/>
  <c r="M334" i="6"/>
  <c r="D335" i="6"/>
  <c r="H335" i="6"/>
  <c r="L335" i="6"/>
  <c r="D339" i="6"/>
  <c r="J335" i="6"/>
  <c r="N335" i="6"/>
  <c r="E336" i="6"/>
  <c r="I336" i="6"/>
  <c r="M336" i="6"/>
  <c r="D337" i="6"/>
  <c r="H337" i="6"/>
  <c r="G338" i="6"/>
  <c r="K338" i="6"/>
  <c r="O338" i="6"/>
  <c r="F339" i="6"/>
  <c r="J339" i="6"/>
  <c r="N339" i="6"/>
  <c r="E340" i="6"/>
  <c r="I340" i="6"/>
  <c r="M340" i="6"/>
  <c r="D341" i="6"/>
  <c r="H341" i="6"/>
  <c r="G342" i="6"/>
  <c r="K342" i="6"/>
  <c r="O342" i="6"/>
  <c r="F336" i="6"/>
  <c r="J336" i="6"/>
  <c r="N336" i="6"/>
  <c r="E337" i="6"/>
  <c r="I337" i="6"/>
  <c r="M337" i="6"/>
  <c r="D338" i="6"/>
  <c r="H338" i="6"/>
  <c r="L338" i="6"/>
  <c r="G339" i="6"/>
  <c r="K339" i="6"/>
  <c r="O339" i="6"/>
  <c r="F340" i="6"/>
  <c r="J340" i="6"/>
  <c r="N340" i="6"/>
  <c r="E341" i="6"/>
  <c r="I341" i="6"/>
  <c r="M341" i="6"/>
  <c r="D342" i="6"/>
  <c r="H342" i="6"/>
  <c r="L342" i="6"/>
  <c r="G336" i="6"/>
  <c r="K336" i="6"/>
  <c r="O336" i="6"/>
  <c r="F337" i="6"/>
  <c r="J337" i="6"/>
  <c r="N337" i="6"/>
  <c r="E338" i="6"/>
  <c r="I338" i="6"/>
  <c r="M338" i="6"/>
  <c r="H339" i="6"/>
  <c r="L339" i="6"/>
  <c r="G340" i="6"/>
  <c r="K340" i="6"/>
  <c r="O340" i="6"/>
  <c r="F341" i="6"/>
  <c r="J341" i="6"/>
  <c r="N341" i="6"/>
  <c r="E342" i="6"/>
  <c r="I342" i="6"/>
  <c r="M342" i="6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0" i="5"/>
  <c r="B139" i="5" s="1"/>
  <c r="B207" i="5" s="1"/>
  <c r="B276" i="5" s="1"/>
  <c r="I280" i="5" l="1"/>
  <c r="D281" i="5"/>
  <c r="H281" i="5"/>
  <c r="G282" i="5"/>
  <c r="O282" i="5"/>
  <c r="F283" i="5"/>
  <c r="E280" i="5"/>
  <c r="M280" i="5"/>
  <c r="L281" i="5"/>
  <c r="K282" i="5"/>
  <c r="J283" i="5"/>
  <c r="N283" i="5"/>
  <c r="H143" i="5"/>
  <c r="O144" i="5"/>
  <c r="D143" i="5"/>
  <c r="G144" i="5"/>
  <c r="L143" i="5"/>
  <c r="P143" i="5"/>
  <c r="K144" i="5"/>
  <c r="F143" i="5"/>
  <c r="J143" i="5"/>
  <c r="N143" i="5"/>
  <c r="E144" i="5"/>
  <c r="I144" i="5"/>
  <c r="M144" i="5"/>
  <c r="G143" i="5"/>
  <c r="K143" i="5"/>
  <c r="O143" i="5"/>
  <c r="F144" i="5"/>
  <c r="J144" i="5"/>
  <c r="N144" i="5"/>
  <c r="E145" i="5"/>
  <c r="I145" i="5"/>
  <c r="M145" i="5"/>
  <c r="D146" i="5"/>
  <c r="H146" i="5"/>
  <c r="L146" i="5"/>
  <c r="P146" i="5"/>
  <c r="G147" i="5"/>
  <c r="K147" i="5"/>
  <c r="O147" i="5"/>
  <c r="F148" i="5"/>
  <c r="J148" i="5"/>
  <c r="N148" i="5"/>
  <c r="E149" i="5"/>
  <c r="I149" i="5"/>
  <c r="M149" i="5"/>
  <c r="D150" i="5"/>
  <c r="H150" i="5"/>
  <c r="L150" i="5"/>
  <c r="P150" i="5"/>
  <c r="G151" i="5"/>
  <c r="K151" i="5"/>
  <c r="O151" i="5"/>
  <c r="F152" i="5"/>
  <c r="J152" i="5"/>
  <c r="N152" i="5"/>
  <c r="E153" i="5"/>
  <c r="I153" i="5"/>
  <c r="M153" i="5"/>
  <c r="D154" i="5"/>
  <c r="H154" i="5"/>
  <c r="L154" i="5"/>
  <c r="P154" i="5"/>
  <c r="G155" i="5"/>
  <c r="K155" i="5"/>
  <c r="O155" i="5"/>
  <c r="F156" i="5"/>
  <c r="J156" i="5"/>
  <c r="N156" i="5"/>
  <c r="E157" i="5"/>
  <c r="I157" i="5"/>
  <c r="M157" i="5"/>
  <c r="D158" i="5"/>
  <c r="H158" i="5"/>
  <c r="L158" i="5"/>
  <c r="P158" i="5"/>
  <c r="G159" i="5"/>
  <c r="K159" i="5"/>
  <c r="O159" i="5"/>
  <c r="F160" i="5"/>
  <c r="J160" i="5"/>
  <c r="N160" i="5"/>
  <c r="E161" i="5"/>
  <c r="I161" i="5"/>
  <c r="M161" i="5"/>
  <c r="D162" i="5"/>
  <c r="H162" i="5"/>
  <c r="L162" i="5"/>
  <c r="P162" i="5"/>
  <c r="G163" i="5"/>
  <c r="K163" i="5"/>
  <c r="O163" i="5"/>
  <c r="F164" i="5"/>
  <c r="J164" i="5"/>
  <c r="F145" i="5"/>
  <c r="J145" i="5"/>
  <c r="N145" i="5"/>
  <c r="E146" i="5"/>
  <c r="I146" i="5"/>
  <c r="M146" i="5"/>
  <c r="D147" i="5"/>
  <c r="H147" i="5"/>
  <c r="L147" i="5"/>
  <c r="P147" i="5"/>
  <c r="G148" i="5"/>
  <c r="K148" i="5"/>
  <c r="O148" i="5"/>
  <c r="F149" i="5"/>
  <c r="J149" i="5"/>
  <c r="N149" i="5"/>
  <c r="E150" i="5"/>
  <c r="I150" i="5"/>
  <c r="M150" i="5"/>
  <c r="D151" i="5"/>
  <c r="H151" i="5"/>
  <c r="L151" i="5"/>
  <c r="P151" i="5"/>
  <c r="G152" i="5"/>
  <c r="K152" i="5"/>
  <c r="O152" i="5"/>
  <c r="F153" i="5"/>
  <c r="J153" i="5"/>
  <c r="N153" i="5"/>
  <c r="E154" i="5"/>
  <c r="I154" i="5"/>
  <c r="M154" i="5"/>
  <c r="D155" i="5"/>
  <c r="H155" i="5"/>
  <c r="L155" i="5"/>
  <c r="P155" i="5"/>
  <c r="G156" i="5"/>
  <c r="K156" i="5"/>
  <c r="O156" i="5"/>
  <c r="F157" i="5"/>
  <c r="J157" i="5"/>
  <c r="N157" i="5"/>
  <c r="E158" i="5"/>
  <c r="I158" i="5"/>
  <c r="M158" i="5"/>
  <c r="D159" i="5"/>
  <c r="H159" i="5"/>
  <c r="L159" i="5"/>
  <c r="P159" i="5"/>
  <c r="G160" i="5"/>
  <c r="K160" i="5"/>
  <c r="O160" i="5"/>
  <c r="F161" i="5"/>
  <c r="J161" i="5"/>
  <c r="N161" i="5"/>
  <c r="E162" i="5"/>
  <c r="I162" i="5"/>
  <c r="M162" i="5"/>
  <c r="D163" i="5"/>
  <c r="H163" i="5"/>
  <c r="L163" i="5"/>
  <c r="P163" i="5"/>
  <c r="G164" i="5"/>
  <c r="K164" i="5"/>
  <c r="O164" i="5"/>
  <c r="F165" i="5"/>
  <c r="J165" i="5"/>
  <c r="N165" i="5"/>
  <c r="E166" i="5"/>
  <c r="I166" i="5"/>
  <c r="M166" i="5"/>
  <c r="D167" i="5"/>
  <c r="E143" i="5"/>
  <c r="I143" i="5"/>
  <c r="M143" i="5"/>
  <c r="D144" i="5"/>
  <c r="H144" i="5"/>
  <c r="L144" i="5"/>
  <c r="P144" i="5"/>
  <c r="G145" i="5"/>
  <c r="K145" i="5"/>
  <c r="O145" i="5"/>
  <c r="F146" i="5"/>
  <c r="J146" i="5"/>
  <c r="N146" i="5"/>
  <c r="E147" i="5"/>
  <c r="I147" i="5"/>
  <c r="M147" i="5"/>
  <c r="D148" i="5"/>
  <c r="H148" i="5"/>
  <c r="L148" i="5"/>
  <c r="P148" i="5"/>
  <c r="G149" i="5"/>
  <c r="K149" i="5"/>
  <c r="O149" i="5"/>
  <c r="F150" i="5"/>
  <c r="J150" i="5"/>
  <c r="N150" i="5"/>
  <c r="E151" i="5"/>
  <c r="I151" i="5"/>
  <c r="M151" i="5"/>
  <c r="D152" i="5"/>
  <c r="H152" i="5"/>
  <c r="L152" i="5"/>
  <c r="P152" i="5"/>
  <c r="G153" i="5"/>
  <c r="K153" i="5"/>
  <c r="O153" i="5"/>
  <c r="F154" i="5"/>
  <c r="J154" i="5"/>
  <c r="N154" i="5"/>
  <c r="E155" i="5"/>
  <c r="I155" i="5"/>
  <c r="M155" i="5"/>
  <c r="D156" i="5"/>
  <c r="H156" i="5"/>
  <c r="L156" i="5"/>
  <c r="P156" i="5"/>
  <c r="G157" i="5"/>
  <c r="K157" i="5"/>
  <c r="O157" i="5"/>
  <c r="F158" i="5"/>
  <c r="J158" i="5"/>
  <c r="N158" i="5"/>
  <c r="E159" i="5"/>
  <c r="I159" i="5"/>
  <c r="M159" i="5"/>
  <c r="D160" i="5"/>
  <c r="H160" i="5"/>
  <c r="L160" i="5"/>
  <c r="P160" i="5"/>
  <c r="G161" i="5"/>
  <c r="K161" i="5"/>
  <c r="O161" i="5"/>
  <c r="F162" i="5"/>
  <c r="J162" i="5"/>
  <c r="N162" i="5"/>
  <c r="E163" i="5"/>
  <c r="I163" i="5"/>
  <c r="M163" i="5"/>
  <c r="D164" i="5"/>
  <c r="D145" i="5"/>
  <c r="H145" i="5"/>
  <c r="L145" i="5"/>
  <c r="P145" i="5"/>
  <c r="G146" i="5"/>
  <c r="K146" i="5"/>
  <c r="O146" i="5"/>
  <c r="F147" i="5"/>
  <c r="J147" i="5"/>
  <c r="N147" i="5"/>
  <c r="E148" i="5"/>
  <c r="I148" i="5"/>
  <c r="M148" i="5"/>
  <c r="D149" i="5"/>
  <c r="H149" i="5"/>
  <c r="L149" i="5"/>
  <c r="P149" i="5"/>
  <c r="G150" i="5"/>
  <c r="K150" i="5"/>
  <c r="O150" i="5"/>
  <c r="F151" i="5"/>
  <c r="J151" i="5"/>
  <c r="N151" i="5"/>
  <c r="E152" i="5"/>
  <c r="I152" i="5"/>
  <c r="M152" i="5"/>
  <c r="D153" i="5"/>
  <c r="H153" i="5"/>
  <c r="L153" i="5"/>
  <c r="P153" i="5"/>
  <c r="G154" i="5"/>
  <c r="K154" i="5"/>
  <c r="O154" i="5"/>
  <c r="F155" i="5"/>
  <c r="J155" i="5"/>
  <c r="N155" i="5"/>
  <c r="E156" i="5"/>
  <c r="I156" i="5"/>
  <c r="M156" i="5"/>
  <c r="D157" i="5"/>
  <c r="H157" i="5"/>
  <c r="L157" i="5"/>
  <c r="P157" i="5"/>
  <c r="G158" i="5"/>
  <c r="K158" i="5"/>
  <c r="O158" i="5"/>
  <c r="F159" i="5"/>
  <c r="J159" i="5"/>
  <c r="N159" i="5"/>
  <c r="E160" i="5"/>
  <c r="I160" i="5"/>
  <c r="M160" i="5"/>
  <c r="D161" i="5"/>
  <c r="H161" i="5"/>
  <c r="L161" i="5"/>
  <c r="P161" i="5"/>
  <c r="G162" i="5"/>
  <c r="K162" i="5"/>
  <c r="O162" i="5"/>
  <c r="F163" i="5"/>
  <c r="J163" i="5"/>
  <c r="N163" i="5"/>
  <c r="E164" i="5"/>
  <c r="I164" i="5"/>
  <c r="M164" i="5"/>
  <c r="D165" i="5"/>
  <c r="H165" i="5"/>
  <c r="L165" i="5"/>
  <c r="P165" i="5"/>
  <c r="G166" i="5"/>
  <c r="K166" i="5"/>
  <c r="O166" i="5"/>
  <c r="F167" i="5"/>
  <c r="N164" i="5"/>
  <c r="E165" i="5"/>
  <c r="I165" i="5"/>
  <c r="M165" i="5"/>
  <c r="D166" i="5"/>
  <c r="H166" i="5"/>
  <c r="L166" i="5"/>
  <c r="P166" i="5"/>
  <c r="G167" i="5"/>
  <c r="K167" i="5"/>
  <c r="O167" i="5"/>
  <c r="F168" i="5"/>
  <c r="J168" i="5"/>
  <c r="N168" i="5"/>
  <c r="E169" i="5"/>
  <c r="I169" i="5"/>
  <c r="M169" i="5"/>
  <c r="D170" i="5"/>
  <c r="H170" i="5"/>
  <c r="L170" i="5"/>
  <c r="P170" i="5"/>
  <c r="G171" i="5"/>
  <c r="K171" i="5"/>
  <c r="O171" i="5"/>
  <c r="F172" i="5"/>
  <c r="J172" i="5"/>
  <c r="N172" i="5"/>
  <c r="E173" i="5"/>
  <c r="I173" i="5"/>
  <c r="M173" i="5"/>
  <c r="D174" i="5"/>
  <c r="H174" i="5"/>
  <c r="L174" i="5"/>
  <c r="P174" i="5"/>
  <c r="G175" i="5"/>
  <c r="K175" i="5"/>
  <c r="O175" i="5"/>
  <c r="F176" i="5"/>
  <c r="J176" i="5"/>
  <c r="N176" i="5"/>
  <c r="E177" i="5"/>
  <c r="I177" i="5"/>
  <c r="M177" i="5"/>
  <c r="D178" i="5"/>
  <c r="H178" i="5"/>
  <c r="L178" i="5"/>
  <c r="P178" i="5"/>
  <c r="G179" i="5"/>
  <c r="K179" i="5"/>
  <c r="O179" i="5"/>
  <c r="F180" i="5"/>
  <c r="J180" i="5"/>
  <c r="N180" i="5"/>
  <c r="E181" i="5"/>
  <c r="I181" i="5"/>
  <c r="M181" i="5"/>
  <c r="D182" i="5"/>
  <c r="H182" i="5"/>
  <c r="L182" i="5"/>
  <c r="P182" i="5"/>
  <c r="G183" i="5"/>
  <c r="K183" i="5"/>
  <c r="O183" i="5"/>
  <c r="F184" i="5"/>
  <c r="J184" i="5"/>
  <c r="N184" i="5"/>
  <c r="E185" i="5"/>
  <c r="I185" i="5"/>
  <c r="M185" i="5"/>
  <c r="D186" i="5"/>
  <c r="H186" i="5"/>
  <c r="L186" i="5"/>
  <c r="P186" i="5"/>
  <c r="G187" i="5"/>
  <c r="K187" i="5"/>
  <c r="O187" i="5"/>
  <c r="F188" i="5"/>
  <c r="J188" i="5"/>
  <c r="N188" i="5"/>
  <c r="E189" i="5"/>
  <c r="I189" i="5"/>
  <c r="M189" i="5"/>
  <c r="D190" i="5"/>
  <c r="H190" i="5"/>
  <c r="L190" i="5"/>
  <c r="P190" i="5"/>
  <c r="G191" i="5"/>
  <c r="K191" i="5"/>
  <c r="O191" i="5"/>
  <c r="F192" i="5"/>
  <c r="J192" i="5"/>
  <c r="N192" i="5"/>
  <c r="E193" i="5"/>
  <c r="I193" i="5"/>
  <c r="M193" i="5"/>
  <c r="D194" i="5"/>
  <c r="H194" i="5"/>
  <c r="L194" i="5"/>
  <c r="P194" i="5"/>
  <c r="G195" i="5"/>
  <c r="K195" i="5"/>
  <c r="O195" i="5"/>
  <c r="F196" i="5"/>
  <c r="J196" i="5"/>
  <c r="N196" i="5"/>
  <c r="E197" i="5"/>
  <c r="I197" i="5"/>
  <c r="M197" i="5"/>
  <c r="D198" i="5"/>
  <c r="H198" i="5"/>
  <c r="L198" i="5"/>
  <c r="P198" i="5"/>
  <c r="G199" i="5"/>
  <c r="K199" i="5"/>
  <c r="O199" i="5"/>
  <c r="F200" i="5"/>
  <c r="J200" i="5"/>
  <c r="N200" i="5"/>
  <c r="E201" i="5"/>
  <c r="I201" i="5"/>
  <c r="M201" i="5"/>
  <c r="D202" i="5"/>
  <c r="H202" i="5"/>
  <c r="L202" i="5"/>
  <c r="P202" i="5"/>
  <c r="G203" i="5"/>
  <c r="K203" i="5"/>
  <c r="O203" i="5"/>
  <c r="F204" i="5"/>
  <c r="J204" i="5"/>
  <c r="N204" i="5"/>
  <c r="E205" i="5"/>
  <c r="I205" i="5"/>
  <c r="M205" i="5"/>
  <c r="H167" i="5"/>
  <c r="L167" i="5"/>
  <c r="P167" i="5"/>
  <c r="G168" i="5"/>
  <c r="K168" i="5"/>
  <c r="O168" i="5"/>
  <c r="F169" i="5"/>
  <c r="J169" i="5"/>
  <c r="N169" i="5"/>
  <c r="E170" i="5"/>
  <c r="I170" i="5"/>
  <c r="M170" i="5"/>
  <c r="D171" i="5"/>
  <c r="H171" i="5"/>
  <c r="L171" i="5"/>
  <c r="P171" i="5"/>
  <c r="G172" i="5"/>
  <c r="K172" i="5"/>
  <c r="O172" i="5"/>
  <c r="F173" i="5"/>
  <c r="J173" i="5"/>
  <c r="N173" i="5"/>
  <c r="E174" i="5"/>
  <c r="I174" i="5"/>
  <c r="M174" i="5"/>
  <c r="D175" i="5"/>
  <c r="H175" i="5"/>
  <c r="L175" i="5"/>
  <c r="P175" i="5"/>
  <c r="G176" i="5"/>
  <c r="K176" i="5"/>
  <c r="O176" i="5"/>
  <c r="F177" i="5"/>
  <c r="J177" i="5"/>
  <c r="N177" i="5"/>
  <c r="E178" i="5"/>
  <c r="I178" i="5"/>
  <c r="M178" i="5"/>
  <c r="D179" i="5"/>
  <c r="H179" i="5"/>
  <c r="L179" i="5"/>
  <c r="P179" i="5"/>
  <c r="G180" i="5"/>
  <c r="K180" i="5"/>
  <c r="O180" i="5"/>
  <c r="F181" i="5"/>
  <c r="J181" i="5"/>
  <c r="N181" i="5"/>
  <c r="E182" i="5"/>
  <c r="I182" i="5"/>
  <c r="M182" i="5"/>
  <c r="D183" i="5"/>
  <c r="H183" i="5"/>
  <c r="L183" i="5"/>
  <c r="P183" i="5"/>
  <c r="G184" i="5"/>
  <c r="K184" i="5"/>
  <c r="O184" i="5"/>
  <c r="F185" i="5"/>
  <c r="J185" i="5"/>
  <c r="N185" i="5"/>
  <c r="E186" i="5"/>
  <c r="I186" i="5"/>
  <c r="M186" i="5"/>
  <c r="D187" i="5"/>
  <c r="H187" i="5"/>
  <c r="L187" i="5"/>
  <c r="P187" i="5"/>
  <c r="G188" i="5"/>
  <c r="K188" i="5"/>
  <c r="O188" i="5"/>
  <c r="F189" i="5"/>
  <c r="J189" i="5"/>
  <c r="N189" i="5"/>
  <c r="E190" i="5"/>
  <c r="I190" i="5"/>
  <c r="M190" i="5"/>
  <c r="D191" i="5"/>
  <c r="H191" i="5"/>
  <c r="L191" i="5"/>
  <c r="P191" i="5"/>
  <c r="G192" i="5"/>
  <c r="K192" i="5"/>
  <c r="O192" i="5"/>
  <c r="F193" i="5"/>
  <c r="J193" i="5"/>
  <c r="N193" i="5"/>
  <c r="E194" i="5"/>
  <c r="I194" i="5"/>
  <c r="M194" i="5"/>
  <c r="D195" i="5"/>
  <c r="H195" i="5"/>
  <c r="L195" i="5"/>
  <c r="P195" i="5"/>
  <c r="G196" i="5"/>
  <c r="K196" i="5"/>
  <c r="O196" i="5"/>
  <c r="F197" i="5"/>
  <c r="J197" i="5"/>
  <c r="N197" i="5"/>
  <c r="E198" i="5"/>
  <c r="I198" i="5"/>
  <c r="M198" i="5"/>
  <c r="D199" i="5"/>
  <c r="H199" i="5"/>
  <c r="L199" i="5"/>
  <c r="P199" i="5"/>
  <c r="G200" i="5"/>
  <c r="K200" i="5"/>
  <c r="O200" i="5"/>
  <c r="F201" i="5"/>
  <c r="J201" i="5"/>
  <c r="N201" i="5"/>
  <c r="E202" i="5"/>
  <c r="I202" i="5"/>
  <c r="M202" i="5"/>
  <c r="D203" i="5"/>
  <c r="H203" i="5"/>
  <c r="L203" i="5"/>
  <c r="P203" i="5"/>
  <c r="G204" i="5"/>
  <c r="K204" i="5"/>
  <c r="O204" i="5"/>
  <c r="F205" i="5"/>
  <c r="J205" i="5"/>
  <c r="N205" i="5"/>
  <c r="H164" i="5"/>
  <c r="L164" i="5"/>
  <c r="P164" i="5"/>
  <c r="G165" i="5"/>
  <c r="K165" i="5"/>
  <c r="O165" i="5"/>
  <c r="F166" i="5"/>
  <c r="J166" i="5"/>
  <c r="N166" i="5"/>
  <c r="E167" i="5"/>
  <c r="I167" i="5"/>
  <c r="M167" i="5"/>
  <c r="D168" i="5"/>
  <c r="H168" i="5"/>
  <c r="L168" i="5"/>
  <c r="P168" i="5"/>
  <c r="G169" i="5"/>
  <c r="K169" i="5"/>
  <c r="O169" i="5"/>
  <c r="F170" i="5"/>
  <c r="J170" i="5"/>
  <c r="N170" i="5"/>
  <c r="E171" i="5"/>
  <c r="I171" i="5"/>
  <c r="M171" i="5"/>
  <c r="D172" i="5"/>
  <c r="H172" i="5"/>
  <c r="L172" i="5"/>
  <c r="P172" i="5"/>
  <c r="G173" i="5"/>
  <c r="K173" i="5"/>
  <c r="O173" i="5"/>
  <c r="F174" i="5"/>
  <c r="J174" i="5"/>
  <c r="N174" i="5"/>
  <c r="E175" i="5"/>
  <c r="I175" i="5"/>
  <c r="M175" i="5"/>
  <c r="D176" i="5"/>
  <c r="H176" i="5"/>
  <c r="L176" i="5"/>
  <c r="P176" i="5"/>
  <c r="G177" i="5"/>
  <c r="K177" i="5"/>
  <c r="O177" i="5"/>
  <c r="F178" i="5"/>
  <c r="J178" i="5"/>
  <c r="N178" i="5"/>
  <c r="E179" i="5"/>
  <c r="I179" i="5"/>
  <c r="M179" i="5"/>
  <c r="D180" i="5"/>
  <c r="H180" i="5"/>
  <c r="L180" i="5"/>
  <c r="P180" i="5"/>
  <c r="G181" i="5"/>
  <c r="K181" i="5"/>
  <c r="O181" i="5"/>
  <c r="F182" i="5"/>
  <c r="J182" i="5"/>
  <c r="N182" i="5"/>
  <c r="E183" i="5"/>
  <c r="I183" i="5"/>
  <c r="M183" i="5"/>
  <c r="D184" i="5"/>
  <c r="H184" i="5"/>
  <c r="L184" i="5"/>
  <c r="P184" i="5"/>
  <c r="G185" i="5"/>
  <c r="K185" i="5"/>
  <c r="O185" i="5"/>
  <c r="F186" i="5"/>
  <c r="J186" i="5"/>
  <c r="N186" i="5"/>
  <c r="E187" i="5"/>
  <c r="I187" i="5"/>
  <c r="M187" i="5"/>
  <c r="D188" i="5"/>
  <c r="H188" i="5"/>
  <c r="L188" i="5"/>
  <c r="P188" i="5"/>
  <c r="G189" i="5"/>
  <c r="K189" i="5"/>
  <c r="O189" i="5"/>
  <c r="F190" i="5"/>
  <c r="J190" i="5"/>
  <c r="N190" i="5"/>
  <c r="E191" i="5"/>
  <c r="I191" i="5"/>
  <c r="M191" i="5"/>
  <c r="D192" i="5"/>
  <c r="H192" i="5"/>
  <c r="L192" i="5"/>
  <c r="P192" i="5"/>
  <c r="G193" i="5"/>
  <c r="K193" i="5"/>
  <c r="O193" i="5"/>
  <c r="F194" i="5"/>
  <c r="J194" i="5"/>
  <c r="N194" i="5"/>
  <c r="E195" i="5"/>
  <c r="I195" i="5"/>
  <c r="M195" i="5"/>
  <c r="D196" i="5"/>
  <c r="H196" i="5"/>
  <c r="L196" i="5"/>
  <c r="P196" i="5"/>
  <c r="G197" i="5"/>
  <c r="K197" i="5"/>
  <c r="O197" i="5"/>
  <c r="F198" i="5"/>
  <c r="J198" i="5"/>
  <c r="N198" i="5"/>
  <c r="E199" i="5"/>
  <c r="I199" i="5"/>
  <c r="M199" i="5"/>
  <c r="D200" i="5"/>
  <c r="H200" i="5"/>
  <c r="L200" i="5"/>
  <c r="P200" i="5"/>
  <c r="G201" i="5"/>
  <c r="K201" i="5"/>
  <c r="O201" i="5"/>
  <c r="F202" i="5"/>
  <c r="J202" i="5"/>
  <c r="N202" i="5"/>
  <c r="J167" i="5"/>
  <c r="N167" i="5"/>
  <c r="E168" i="5"/>
  <c r="I168" i="5"/>
  <c r="M168" i="5"/>
  <c r="D169" i="5"/>
  <c r="H169" i="5"/>
  <c r="L169" i="5"/>
  <c r="P169" i="5"/>
  <c r="G170" i="5"/>
  <c r="K170" i="5"/>
  <c r="O170" i="5"/>
  <c r="F171" i="5"/>
  <c r="J171" i="5"/>
  <c r="N171" i="5"/>
  <c r="E172" i="5"/>
  <c r="I172" i="5"/>
  <c r="M172" i="5"/>
  <c r="D173" i="5"/>
  <c r="H173" i="5"/>
  <c r="L173" i="5"/>
  <c r="P173" i="5"/>
  <c r="G174" i="5"/>
  <c r="K174" i="5"/>
  <c r="O174" i="5"/>
  <c r="F175" i="5"/>
  <c r="J175" i="5"/>
  <c r="N175" i="5"/>
  <c r="E176" i="5"/>
  <c r="I176" i="5"/>
  <c r="M176" i="5"/>
  <c r="D177" i="5"/>
  <c r="H177" i="5"/>
  <c r="L177" i="5"/>
  <c r="P177" i="5"/>
  <c r="G178" i="5"/>
  <c r="K178" i="5"/>
  <c r="O178" i="5"/>
  <c r="F179" i="5"/>
  <c r="J179" i="5"/>
  <c r="N179" i="5"/>
  <c r="E180" i="5"/>
  <c r="I180" i="5"/>
  <c r="M180" i="5"/>
  <c r="D181" i="5"/>
  <c r="H181" i="5"/>
  <c r="L181" i="5"/>
  <c r="P181" i="5"/>
  <c r="G182" i="5"/>
  <c r="K182" i="5"/>
  <c r="O182" i="5"/>
  <c r="F183" i="5"/>
  <c r="J183" i="5"/>
  <c r="N183" i="5"/>
  <c r="E184" i="5"/>
  <c r="I184" i="5"/>
  <c r="M184" i="5"/>
  <c r="D185" i="5"/>
  <c r="H185" i="5"/>
  <c r="L185" i="5"/>
  <c r="P185" i="5"/>
  <c r="G186" i="5"/>
  <c r="K186" i="5"/>
  <c r="O186" i="5"/>
  <c r="F187" i="5"/>
  <c r="J187" i="5"/>
  <c r="N187" i="5"/>
  <c r="E188" i="5"/>
  <c r="I188" i="5"/>
  <c r="M188" i="5"/>
  <c r="D189" i="5"/>
  <c r="H189" i="5"/>
  <c r="L189" i="5"/>
  <c r="P189" i="5"/>
  <c r="G190" i="5"/>
  <c r="K190" i="5"/>
  <c r="O190" i="5"/>
  <c r="F191" i="5"/>
  <c r="J191" i="5"/>
  <c r="N191" i="5"/>
  <c r="E192" i="5"/>
  <c r="I192" i="5"/>
  <c r="M192" i="5"/>
  <c r="D193" i="5"/>
  <c r="H193" i="5"/>
  <c r="L193" i="5"/>
  <c r="P193" i="5"/>
  <c r="G194" i="5"/>
  <c r="K194" i="5"/>
  <c r="O194" i="5"/>
  <c r="F195" i="5"/>
  <c r="J195" i="5"/>
  <c r="N195" i="5"/>
  <c r="E196" i="5"/>
  <c r="I196" i="5"/>
  <c r="M196" i="5"/>
  <c r="D197" i="5"/>
  <c r="H197" i="5"/>
  <c r="L197" i="5"/>
  <c r="P197" i="5"/>
  <c r="G198" i="5"/>
  <c r="K198" i="5"/>
  <c r="O198" i="5"/>
  <c r="F199" i="5"/>
  <c r="J199" i="5"/>
  <c r="N199" i="5"/>
  <c r="E200" i="5"/>
  <c r="I200" i="5"/>
  <c r="M200" i="5"/>
  <c r="D201" i="5"/>
  <c r="H201" i="5"/>
  <c r="L201" i="5"/>
  <c r="P201" i="5"/>
  <c r="G202" i="5"/>
  <c r="K202" i="5"/>
  <c r="O202" i="5"/>
  <c r="F203" i="5"/>
  <c r="J203" i="5"/>
  <c r="N203" i="5"/>
  <c r="E204" i="5"/>
  <c r="I204" i="5"/>
  <c r="M204" i="5"/>
  <c r="D205" i="5"/>
  <c r="H205" i="5"/>
  <c r="L205" i="5"/>
  <c r="P205" i="5"/>
  <c r="E203" i="5"/>
  <c r="I203" i="5"/>
  <c r="M203" i="5"/>
  <c r="D204" i="5"/>
  <c r="H204" i="5"/>
  <c r="L204" i="5"/>
  <c r="P204" i="5"/>
  <c r="G205" i="5"/>
  <c r="K205" i="5"/>
  <c r="O205" i="5"/>
  <c r="D280" i="5"/>
  <c r="H280" i="5"/>
  <c r="L280" i="5"/>
  <c r="G281" i="5"/>
  <c r="K281" i="5"/>
  <c r="O281" i="5"/>
  <c r="F282" i="5"/>
  <c r="J282" i="5"/>
  <c r="N282" i="5"/>
  <c r="E283" i="5"/>
  <c r="I283" i="5"/>
  <c r="M283" i="5"/>
  <c r="D284" i="5"/>
  <c r="H284" i="5"/>
  <c r="L284" i="5"/>
  <c r="G285" i="5"/>
  <c r="K285" i="5"/>
  <c r="O285" i="5"/>
  <c r="F286" i="5"/>
  <c r="J286" i="5"/>
  <c r="N286" i="5"/>
  <c r="E287" i="5"/>
  <c r="I287" i="5"/>
  <c r="M287" i="5"/>
  <c r="D288" i="5"/>
  <c r="H288" i="5"/>
  <c r="L288" i="5"/>
  <c r="G289" i="5"/>
  <c r="K289" i="5"/>
  <c r="O289" i="5"/>
  <c r="F290" i="5"/>
  <c r="J290" i="5"/>
  <c r="N290" i="5"/>
  <c r="E291" i="5"/>
  <c r="I291" i="5"/>
  <c r="M291" i="5"/>
  <c r="D292" i="5"/>
  <c r="H292" i="5"/>
  <c r="L292" i="5"/>
  <c r="G293" i="5"/>
  <c r="K293" i="5"/>
  <c r="O293" i="5"/>
  <c r="F294" i="5"/>
  <c r="J294" i="5"/>
  <c r="N294" i="5"/>
  <c r="E295" i="5"/>
  <c r="I295" i="5"/>
  <c r="M295" i="5"/>
  <c r="D296" i="5"/>
  <c r="H296" i="5"/>
  <c r="L296" i="5"/>
  <c r="G297" i="5"/>
  <c r="K297" i="5"/>
  <c r="O297" i="5"/>
  <c r="F298" i="5"/>
  <c r="J298" i="5"/>
  <c r="N298" i="5"/>
  <c r="E299" i="5"/>
  <c r="I299" i="5"/>
  <c r="M299" i="5"/>
  <c r="D300" i="5"/>
  <c r="H300" i="5"/>
  <c r="L300" i="5"/>
  <c r="G301" i="5"/>
  <c r="K301" i="5"/>
  <c r="O301" i="5"/>
  <c r="F302" i="5"/>
  <c r="J302" i="5"/>
  <c r="N302" i="5"/>
  <c r="E303" i="5"/>
  <c r="I303" i="5"/>
  <c r="M303" i="5"/>
  <c r="D304" i="5"/>
  <c r="H304" i="5"/>
  <c r="L304" i="5"/>
  <c r="G305" i="5"/>
  <c r="K305" i="5"/>
  <c r="O305" i="5"/>
  <c r="F306" i="5"/>
  <c r="J306" i="5"/>
  <c r="N306" i="5"/>
  <c r="E307" i="5"/>
  <c r="I307" i="5"/>
  <c r="M307" i="5"/>
  <c r="D308" i="5"/>
  <c r="H308" i="5"/>
  <c r="L308" i="5"/>
  <c r="G309" i="5"/>
  <c r="K309" i="5"/>
  <c r="O309" i="5"/>
  <c r="F310" i="5"/>
  <c r="J310" i="5"/>
  <c r="N310" i="5"/>
  <c r="E311" i="5"/>
  <c r="I311" i="5"/>
  <c r="M311" i="5"/>
  <c r="D312" i="5"/>
  <c r="H312" i="5"/>
  <c r="L312" i="5"/>
  <c r="G313" i="5"/>
  <c r="K313" i="5"/>
  <c r="O313" i="5"/>
  <c r="F314" i="5"/>
  <c r="J314" i="5"/>
  <c r="N314" i="5"/>
  <c r="E315" i="5"/>
  <c r="I315" i="5"/>
  <c r="H316" i="5"/>
  <c r="H320" i="5"/>
  <c r="H324" i="5"/>
  <c r="H328" i="5"/>
  <c r="H332" i="5"/>
  <c r="H336" i="5"/>
  <c r="H340" i="5"/>
  <c r="E284" i="5"/>
  <c r="I284" i="5"/>
  <c r="M284" i="5"/>
  <c r="D285" i="5"/>
  <c r="H285" i="5"/>
  <c r="L285" i="5"/>
  <c r="G286" i="5"/>
  <c r="K286" i="5"/>
  <c r="O286" i="5"/>
  <c r="F287" i="5"/>
  <c r="J287" i="5"/>
  <c r="N287" i="5"/>
  <c r="E288" i="5"/>
  <c r="I288" i="5"/>
  <c r="M288" i="5"/>
  <c r="D289" i="5"/>
  <c r="H289" i="5"/>
  <c r="L289" i="5"/>
  <c r="G290" i="5"/>
  <c r="K290" i="5"/>
  <c r="O290" i="5"/>
  <c r="F291" i="5"/>
  <c r="J291" i="5"/>
  <c r="N291" i="5"/>
  <c r="E292" i="5"/>
  <c r="I292" i="5"/>
  <c r="M292" i="5"/>
  <c r="D293" i="5"/>
  <c r="H293" i="5"/>
  <c r="L293" i="5"/>
  <c r="G294" i="5"/>
  <c r="K294" i="5"/>
  <c r="O294" i="5"/>
  <c r="F295" i="5"/>
  <c r="J295" i="5"/>
  <c r="N295" i="5"/>
  <c r="E296" i="5"/>
  <c r="I296" i="5"/>
  <c r="M296" i="5"/>
  <c r="D297" i="5"/>
  <c r="H297" i="5"/>
  <c r="L297" i="5"/>
  <c r="G298" i="5"/>
  <c r="K298" i="5"/>
  <c r="O298" i="5"/>
  <c r="F299" i="5"/>
  <c r="J299" i="5"/>
  <c r="N299" i="5"/>
  <c r="E300" i="5"/>
  <c r="I300" i="5"/>
  <c r="M300" i="5"/>
  <c r="D301" i="5"/>
  <c r="H301" i="5"/>
  <c r="L301" i="5"/>
  <c r="G302" i="5"/>
  <c r="K302" i="5"/>
  <c r="O302" i="5"/>
  <c r="F303" i="5"/>
  <c r="J303" i="5"/>
  <c r="N303" i="5"/>
  <c r="E304" i="5"/>
  <c r="I304" i="5"/>
  <c r="M304" i="5"/>
  <c r="D305" i="5"/>
  <c r="H305" i="5"/>
  <c r="L305" i="5"/>
  <c r="G306" i="5"/>
  <c r="K306" i="5"/>
  <c r="O306" i="5"/>
  <c r="F307" i="5"/>
  <c r="J307" i="5"/>
  <c r="N307" i="5"/>
  <c r="E308" i="5"/>
  <c r="I308" i="5"/>
  <c r="M308" i="5"/>
  <c r="D309" i="5"/>
  <c r="H309" i="5"/>
  <c r="L309" i="5"/>
  <c r="G310" i="5"/>
  <c r="K310" i="5"/>
  <c r="O310" i="5"/>
  <c r="F311" i="5"/>
  <c r="J311" i="5"/>
  <c r="N311" i="5"/>
  <c r="E312" i="5"/>
  <c r="I312" i="5"/>
  <c r="M312" i="5"/>
  <c r="D313" i="5"/>
  <c r="H313" i="5"/>
  <c r="L313" i="5"/>
  <c r="G314" i="5"/>
  <c r="K314" i="5"/>
  <c r="O314" i="5"/>
  <c r="F315" i="5"/>
  <c r="J315" i="5"/>
  <c r="N315" i="5"/>
  <c r="E316" i="5"/>
  <c r="I316" i="5"/>
  <c r="M316" i="5"/>
  <c r="D317" i="5"/>
  <c r="H317" i="5"/>
  <c r="L317" i="5"/>
  <c r="G318" i="5"/>
  <c r="K318" i="5"/>
  <c r="O318" i="5"/>
  <c r="F319" i="5"/>
  <c r="J319" i="5"/>
  <c r="N319" i="5"/>
  <c r="E320" i="5"/>
  <c r="I320" i="5"/>
  <c r="M320" i="5"/>
  <c r="D321" i="5"/>
  <c r="H321" i="5"/>
  <c r="L321" i="5"/>
  <c r="G322" i="5"/>
  <c r="K322" i="5"/>
  <c r="O322" i="5"/>
  <c r="F323" i="5"/>
  <c r="J323" i="5"/>
  <c r="N323" i="5"/>
  <c r="E324" i="5"/>
  <c r="I324" i="5"/>
  <c r="L325" i="5"/>
  <c r="L329" i="5"/>
  <c r="L333" i="5"/>
  <c r="L337" i="5"/>
  <c r="L341" i="5"/>
  <c r="F280" i="5"/>
  <c r="J280" i="5"/>
  <c r="N280" i="5"/>
  <c r="E281" i="5"/>
  <c r="I281" i="5"/>
  <c r="M281" i="5"/>
  <c r="D282" i="5"/>
  <c r="H282" i="5"/>
  <c r="L282" i="5"/>
  <c r="G283" i="5"/>
  <c r="K283" i="5"/>
  <c r="O283" i="5"/>
  <c r="F284" i="5"/>
  <c r="J284" i="5"/>
  <c r="N284" i="5"/>
  <c r="E285" i="5"/>
  <c r="I285" i="5"/>
  <c r="M285" i="5"/>
  <c r="D286" i="5"/>
  <c r="H286" i="5"/>
  <c r="L286" i="5"/>
  <c r="G287" i="5"/>
  <c r="K287" i="5"/>
  <c r="O287" i="5"/>
  <c r="F288" i="5"/>
  <c r="J288" i="5"/>
  <c r="N288" i="5"/>
  <c r="E289" i="5"/>
  <c r="I289" i="5"/>
  <c r="M289" i="5"/>
  <c r="D290" i="5"/>
  <c r="H290" i="5"/>
  <c r="L290" i="5"/>
  <c r="G291" i="5"/>
  <c r="K291" i="5"/>
  <c r="O291" i="5"/>
  <c r="F292" i="5"/>
  <c r="J292" i="5"/>
  <c r="N292" i="5"/>
  <c r="E293" i="5"/>
  <c r="I293" i="5"/>
  <c r="M293" i="5"/>
  <c r="D294" i="5"/>
  <c r="H294" i="5"/>
  <c r="L294" i="5"/>
  <c r="G295" i="5"/>
  <c r="K295" i="5"/>
  <c r="O295" i="5"/>
  <c r="F296" i="5"/>
  <c r="J296" i="5"/>
  <c r="N296" i="5"/>
  <c r="E297" i="5"/>
  <c r="I297" i="5"/>
  <c r="M297" i="5"/>
  <c r="D298" i="5"/>
  <c r="H298" i="5"/>
  <c r="L298" i="5"/>
  <c r="G299" i="5"/>
  <c r="K299" i="5"/>
  <c r="O299" i="5"/>
  <c r="F300" i="5"/>
  <c r="J300" i="5"/>
  <c r="N300" i="5"/>
  <c r="E301" i="5"/>
  <c r="I301" i="5"/>
  <c r="M301" i="5"/>
  <c r="D302" i="5"/>
  <c r="H302" i="5"/>
  <c r="L302" i="5"/>
  <c r="G303" i="5"/>
  <c r="K303" i="5"/>
  <c r="O303" i="5"/>
  <c r="F304" i="5"/>
  <c r="J304" i="5"/>
  <c r="N304" i="5"/>
  <c r="E305" i="5"/>
  <c r="I305" i="5"/>
  <c r="M305" i="5"/>
  <c r="D306" i="5"/>
  <c r="H306" i="5"/>
  <c r="L306" i="5"/>
  <c r="G307" i="5"/>
  <c r="K307" i="5"/>
  <c r="O307" i="5"/>
  <c r="F308" i="5"/>
  <c r="J308" i="5"/>
  <c r="N308" i="5"/>
  <c r="E309" i="5"/>
  <c r="I309" i="5"/>
  <c r="M309" i="5"/>
  <c r="D310" i="5"/>
  <c r="H310" i="5"/>
  <c r="L310" i="5"/>
  <c r="G311" i="5"/>
  <c r="K311" i="5"/>
  <c r="O311" i="5"/>
  <c r="F312" i="5"/>
  <c r="J312" i="5"/>
  <c r="N312" i="5"/>
  <c r="E313" i="5"/>
  <c r="I313" i="5"/>
  <c r="M313" i="5"/>
  <c r="D314" i="5"/>
  <c r="H314" i="5"/>
  <c r="L314" i="5"/>
  <c r="G315" i="5"/>
  <c r="K315" i="5"/>
  <c r="O315" i="5"/>
  <c r="F316" i="5"/>
  <c r="J316" i="5"/>
  <c r="N316" i="5"/>
  <c r="E317" i="5"/>
  <c r="I317" i="5"/>
  <c r="M317" i="5"/>
  <c r="D318" i="5"/>
  <c r="H318" i="5"/>
  <c r="L318" i="5"/>
  <c r="G280" i="5"/>
  <c r="K280" i="5"/>
  <c r="O280" i="5"/>
  <c r="F281" i="5"/>
  <c r="J281" i="5"/>
  <c r="N281" i="5"/>
  <c r="E282" i="5"/>
  <c r="I282" i="5"/>
  <c r="M282" i="5"/>
  <c r="D283" i="5"/>
  <c r="H283" i="5"/>
  <c r="L283" i="5"/>
  <c r="G284" i="5"/>
  <c r="K284" i="5"/>
  <c r="O284" i="5"/>
  <c r="F285" i="5"/>
  <c r="J285" i="5"/>
  <c r="N285" i="5"/>
  <c r="E286" i="5"/>
  <c r="I286" i="5"/>
  <c r="M286" i="5"/>
  <c r="D287" i="5"/>
  <c r="H287" i="5"/>
  <c r="L287" i="5"/>
  <c r="G288" i="5"/>
  <c r="K288" i="5"/>
  <c r="O288" i="5"/>
  <c r="F289" i="5"/>
  <c r="J289" i="5"/>
  <c r="N289" i="5"/>
  <c r="E290" i="5"/>
  <c r="I290" i="5"/>
  <c r="M290" i="5"/>
  <c r="D291" i="5"/>
  <c r="H291" i="5"/>
  <c r="L291" i="5"/>
  <c r="G292" i="5"/>
  <c r="K292" i="5"/>
  <c r="O292" i="5"/>
  <c r="F293" i="5"/>
  <c r="J293" i="5"/>
  <c r="N293" i="5"/>
  <c r="E294" i="5"/>
  <c r="I294" i="5"/>
  <c r="M294" i="5"/>
  <c r="D295" i="5"/>
  <c r="H295" i="5"/>
  <c r="L295" i="5"/>
  <c r="G296" i="5"/>
  <c r="K296" i="5"/>
  <c r="O296" i="5"/>
  <c r="F297" i="5"/>
  <c r="J297" i="5"/>
  <c r="N297" i="5"/>
  <c r="E298" i="5"/>
  <c r="I298" i="5"/>
  <c r="M298" i="5"/>
  <c r="D299" i="5"/>
  <c r="H299" i="5"/>
  <c r="L299" i="5"/>
  <c r="G300" i="5"/>
  <c r="K300" i="5"/>
  <c r="O300" i="5"/>
  <c r="F301" i="5"/>
  <c r="J301" i="5"/>
  <c r="N301" i="5"/>
  <c r="E302" i="5"/>
  <c r="I302" i="5"/>
  <c r="M302" i="5"/>
  <c r="D303" i="5"/>
  <c r="H303" i="5"/>
  <c r="L303" i="5"/>
  <c r="G304" i="5"/>
  <c r="K304" i="5"/>
  <c r="O304" i="5"/>
  <c r="F305" i="5"/>
  <c r="J305" i="5"/>
  <c r="N305" i="5"/>
  <c r="E306" i="5"/>
  <c r="I306" i="5"/>
  <c r="M306" i="5"/>
  <c r="D307" i="5"/>
  <c r="H307" i="5"/>
  <c r="L307" i="5"/>
  <c r="G308" i="5"/>
  <c r="K308" i="5"/>
  <c r="O308" i="5"/>
  <c r="F309" i="5"/>
  <c r="J309" i="5"/>
  <c r="N309" i="5"/>
  <c r="E310" i="5"/>
  <c r="I310" i="5"/>
  <c r="M310" i="5"/>
  <c r="D311" i="5"/>
  <c r="H311" i="5"/>
  <c r="L311" i="5"/>
  <c r="G312" i="5"/>
  <c r="K312" i="5"/>
  <c r="O312" i="5"/>
  <c r="F313" i="5"/>
  <c r="J313" i="5"/>
  <c r="N313" i="5"/>
  <c r="E314" i="5"/>
  <c r="I314" i="5"/>
  <c r="M314" i="5"/>
  <c r="D315" i="5"/>
  <c r="H315" i="5"/>
  <c r="L315" i="5"/>
  <c r="D319" i="5"/>
  <c r="D323" i="5"/>
  <c r="D327" i="5"/>
  <c r="D331" i="5"/>
  <c r="D335" i="5"/>
  <c r="D339" i="5"/>
  <c r="M324" i="5"/>
  <c r="D325" i="5"/>
  <c r="H325" i="5"/>
  <c r="G326" i="5"/>
  <c r="K326" i="5"/>
  <c r="O326" i="5"/>
  <c r="F327" i="5"/>
  <c r="J327" i="5"/>
  <c r="N327" i="5"/>
  <c r="E328" i="5"/>
  <c r="I328" i="5"/>
  <c r="M328" i="5"/>
  <c r="D329" i="5"/>
  <c r="H329" i="5"/>
  <c r="G330" i="5"/>
  <c r="K330" i="5"/>
  <c r="O330" i="5"/>
  <c r="F331" i="5"/>
  <c r="J331" i="5"/>
  <c r="N331" i="5"/>
  <c r="E332" i="5"/>
  <c r="I332" i="5"/>
  <c r="M332" i="5"/>
  <c r="D333" i="5"/>
  <c r="H333" i="5"/>
  <c r="G334" i="5"/>
  <c r="K334" i="5"/>
  <c r="O334" i="5"/>
  <c r="F335" i="5"/>
  <c r="J335" i="5"/>
  <c r="N335" i="5"/>
  <c r="E336" i="5"/>
  <c r="I336" i="5"/>
  <c r="M336" i="5"/>
  <c r="D337" i="5"/>
  <c r="H337" i="5"/>
  <c r="G338" i="5"/>
  <c r="K338" i="5"/>
  <c r="O338" i="5"/>
  <c r="F339" i="5"/>
  <c r="J339" i="5"/>
  <c r="N339" i="5"/>
  <c r="E340" i="5"/>
  <c r="I340" i="5"/>
  <c r="M340" i="5"/>
  <c r="D341" i="5"/>
  <c r="H341" i="5"/>
  <c r="G342" i="5"/>
  <c r="K342" i="5"/>
  <c r="O342" i="5"/>
  <c r="G319" i="5"/>
  <c r="K319" i="5"/>
  <c r="O319" i="5"/>
  <c r="F320" i="5"/>
  <c r="J320" i="5"/>
  <c r="N320" i="5"/>
  <c r="E321" i="5"/>
  <c r="I321" i="5"/>
  <c r="M321" i="5"/>
  <c r="D322" i="5"/>
  <c r="H322" i="5"/>
  <c r="L322" i="5"/>
  <c r="G323" i="5"/>
  <c r="K323" i="5"/>
  <c r="O323" i="5"/>
  <c r="F324" i="5"/>
  <c r="J324" i="5"/>
  <c r="N324" i="5"/>
  <c r="E325" i="5"/>
  <c r="I325" i="5"/>
  <c r="M325" i="5"/>
  <c r="D326" i="5"/>
  <c r="H326" i="5"/>
  <c r="L326" i="5"/>
  <c r="G327" i="5"/>
  <c r="K327" i="5"/>
  <c r="O327" i="5"/>
  <c r="F328" i="5"/>
  <c r="J328" i="5"/>
  <c r="N328" i="5"/>
  <c r="E329" i="5"/>
  <c r="I329" i="5"/>
  <c r="M329" i="5"/>
  <c r="D330" i="5"/>
  <c r="H330" i="5"/>
  <c r="L330" i="5"/>
  <c r="G331" i="5"/>
  <c r="K331" i="5"/>
  <c r="O331" i="5"/>
  <c r="F332" i="5"/>
  <c r="J332" i="5"/>
  <c r="N332" i="5"/>
  <c r="E333" i="5"/>
  <c r="I333" i="5"/>
  <c r="M333" i="5"/>
  <c r="D334" i="5"/>
  <c r="H334" i="5"/>
  <c r="L334" i="5"/>
  <c r="G335" i="5"/>
  <c r="K335" i="5"/>
  <c r="O335" i="5"/>
  <c r="F336" i="5"/>
  <c r="J336" i="5"/>
  <c r="N336" i="5"/>
  <c r="E337" i="5"/>
  <c r="I337" i="5"/>
  <c r="M337" i="5"/>
  <c r="D338" i="5"/>
  <c r="H338" i="5"/>
  <c r="L338" i="5"/>
  <c r="G339" i="5"/>
  <c r="K339" i="5"/>
  <c r="O339" i="5"/>
  <c r="F340" i="5"/>
  <c r="J340" i="5"/>
  <c r="N340" i="5"/>
  <c r="E341" i="5"/>
  <c r="I341" i="5"/>
  <c r="M341" i="5"/>
  <c r="D342" i="5"/>
  <c r="H342" i="5"/>
  <c r="L342" i="5"/>
  <c r="G316" i="5"/>
  <c r="K316" i="5"/>
  <c r="O316" i="5"/>
  <c r="F317" i="5"/>
  <c r="J317" i="5"/>
  <c r="N317" i="5"/>
  <c r="E318" i="5"/>
  <c r="I318" i="5"/>
  <c r="M318" i="5"/>
  <c r="H319" i="5"/>
  <c r="L319" i="5"/>
  <c r="G320" i="5"/>
  <c r="K320" i="5"/>
  <c r="O320" i="5"/>
  <c r="F321" i="5"/>
  <c r="J321" i="5"/>
  <c r="N321" i="5"/>
  <c r="E322" i="5"/>
  <c r="I322" i="5"/>
  <c r="M322" i="5"/>
  <c r="H323" i="5"/>
  <c r="L323" i="5"/>
  <c r="G324" i="5"/>
  <c r="K324" i="5"/>
  <c r="O324" i="5"/>
  <c r="F325" i="5"/>
  <c r="J325" i="5"/>
  <c r="N325" i="5"/>
  <c r="E326" i="5"/>
  <c r="I326" i="5"/>
  <c r="M326" i="5"/>
  <c r="H327" i="5"/>
  <c r="L327" i="5"/>
  <c r="G328" i="5"/>
  <c r="K328" i="5"/>
  <c r="O328" i="5"/>
  <c r="F329" i="5"/>
  <c r="J329" i="5"/>
  <c r="N329" i="5"/>
  <c r="E330" i="5"/>
  <c r="I330" i="5"/>
  <c r="M330" i="5"/>
  <c r="H331" i="5"/>
  <c r="L331" i="5"/>
  <c r="G332" i="5"/>
  <c r="K332" i="5"/>
  <c r="O332" i="5"/>
  <c r="F333" i="5"/>
  <c r="J333" i="5"/>
  <c r="N333" i="5"/>
  <c r="E334" i="5"/>
  <c r="I334" i="5"/>
  <c r="M334" i="5"/>
  <c r="H335" i="5"/>
  <c r="L335" i="5"/>
  <c r="G336" i="5"/>
  <c r="K336" i="5"/>
  <c r="O336" i="5"/>
  <c r="F337" i="5"/>
  <c r="J337" i="5"/>
  <c r="N337" i="5"/>
  <c r="E338" i="5"/>
  <c r="I338" i="5"/>
  <c r="M338" i="5"/>
  <c r="H339" i="5"/>
  <c r="L339" i="5"/>
  <c r="G340" i="5"/>
  <c r="K340" i="5"/>
  <c r="O340" i="5"/>
  <c r="F341" i="5"/>
  <c r="J341" i="5"/>
  <c r="N341" i="5"/>
  <c r="E342" i="5"/>
  <c r="I342" i="5"/>
  <c r="M342" i="5"/>
  <c r="M315" i="5"/>
  <c r="D316" i="5"/>
  <c r="L316" i="5"/>
  <c r="G317" i="5"/>
  <c r="K317" i="5"/>
  <c r="O317" i="5"/>
  <c r="F318" i="5"/>
  <c r="J318" i="5"/>
  <c r="N318" i="5"/>
  <c r="E319" i="5"/>
  <c r="I319" i="5"/>
  <c r="M319" i="5"/>
  <c r="D320" i="5"/>
  <c r="L320" i="5"/>
  <c r="G321" i="5"/>
  <c r="K321" i="5"/>
  <c r="O321" i="5"/>
  <c r="F322" i="5"/>
  <c r="J322" i="5"/>
  <c r="N322" i="5"/>
  <c r="E323" i="5"/>
  <c r="I323" i="5"/>
  <c r="M323" i="5"/>
  <c r="D324" i="5"/>
  <c r="L324" i="5"/>
  <c r="G325" i="5"/>
  <c r="K325" i="5"/>
  <c r="O325" i="5"/>
  <c r="F326" i="5"/>
  <c r="J326" i="5"/>
  <c r="N326" i="5"/>
  <c r="E327" i="5"/>
  <c r="I327" i="5"/>
  <c r="M327" i="5"/>
  <c r="D328" i="5"/>
  <c r="L328" i="5"/>
  <c r="G329" i="5"/>
  <c r="K329" i="5"/>
  <c r="O329" i="5"/>
  <c r="F330" i="5"/>
  <c r="J330" i="5"/>
  <c r="N330" i="5"/>
  <c r="E331" i="5"/>
  <c r="I331" i="5"/>
  <c r="M331" i="5"/>
  <c r="D332" i="5"/>
  <c r="L332" i="5"/>
  <c r="G333" i="5"/>
  <c r="K333" i="5"/>
  <c r="O333" i="5"/>
  <c r="F334" i="5"/>
  <c r="J334" i="5"/>
  <c r="N334" i="5"/>
  <c r="E335" i="5"/>
  <c r="I335" i="5"/>
  <c r="M335" i="5"/>
  <c r="D336" i="5"/>
  <c r="L336" i="5"/>
  <c r="G337" i="5"/>
  <c r="K337" i="5"/>
  <c r="O337" i="5"/>
  <c r="F338" i="5"/>
  <c r="J338" i="5"/>
  <c r="N338" i="5"/>
  <c r="E339" i="5"/>
  <c r="I339" i="5"/>
  <c r="M339" i="5"/>
  <c r="D340" i="5"/>
  <c r="L340" i="5"/>
  <c r="G341" i="5"/>
  <c r="K341" i="5"/>
  <c r="O341" i="5"/>
  <c r="F342" i="5"/>
  <c r="J342" i="5"/>
  <c r="N342" i="5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0" i="4"/>
  <c r="B139" i="4" s="1"/>
  <c r="B207" i="4" s="1"/>
  <c r="B276" i="4" s="1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70" i="2"/>
  <c r="B139" i="2" s="1"/>
  <c r="B207" i="2" s="1"/>
  <c r="B276" i="2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0" i="1"/>
  <c r="B139" i="1" s="1"/>
  <c r="B207" i="1" s="1"/>
  <c r="B276" i="1" s="1"/>
  <c r="L280" i="1" l="1"/>
  <c r="L285" i="2"/>
  <c r="O283" i="2"/>
  <c r="G143" i="4"/>
  <c r="K143" i="4"/>
  <c r="O143" i="4"/>
  <c r="F144" i="4"/>
  <c r="J144" i="4"/>
  <c r="N144" i="4"/>
  <c r="E145" i="4"/>
  <c r="I145" i="4"/>
  <c r="M145" i="4"/>
  <c r="D152" i="4"/>
  <c r="H156" i="4"/>
  <c r="L203" i="4"/>
  <c r="P146" i="4"/>
  <c r="G280" i="4"/>
  <c r="K280" i="4"/>
  <c r="O280" i="4"/>
  <c r="F281" i="4"/>
  <c r="E282" i="4"/>
  <c r="I282" i="4"/>
  <c r="M282" i="4"/>
  <c r="D283" i="4"/>
  <c r="H283" i="4"/>
  <c r="L283" i="4"/>
  <c r="P150" i="4"/>
  <c r="L154" i="4"/>
  <c r="H158" i="4"/>
  <c r="D170" i="4"/>
  <c r="D174" i="4"/>
  <c r="D186" i="4"/>
  <c r="D190" i="4"/>
  <c r="D194" i="4"/>
  <c r="D198" i="4"/>
  <c r="D202" i="4"/>
  <c r="D150" i="4"/>
  <c r="P154" i="4"/>
  <c r="D162" i="4"/>
  <c r="D178" i="4"/>
  <c r="D182" i="4"/>
  <c r="E143" i="4"/>
  <c r="I143" i="4"/>
  <c r="M143" i="4"/>
  <c r="G145" i="4"/>
  <c r="K145" i="4"/>
  <c r="O145" i="4"/>
  <c r="F146" i="4"/>
  <c r="J146" i="4"/>
  <c r="H150" i="4"/>
  <c r="H154" i="4"/>
  <c r="D158" i="4"/>
  <c r="D166" i="4"/>
  <c r="N146" i="4"/>
  <c r="E147" i="4"/>
  <c r="I147" i="4"/>
  <c r="M147" i="4"/>
  <c r="G149" i="4"/>
  <c r="K149" i="4"/>
  <c r="O149" i="4"/>
  <c r="F150" i="4"/>
  <c r="J150" i="4"/>
  <c r="N150" i="4"/>
  <c r="E151" i="4"/>
  <c r="I151" i="4"/>
  <c r="M151" i="4"/>
  <c r="G153" i="4"/>
  <c r="K153" i="4"/>
  <c r="O153" i="4"/>
  <c r="F154" i="4"/>
  <c r="J154" i="4"/>
  <c r="N154" i="4"/>
  <c r="E155" i="4"/>
  <c r="I155" i="4"/>
  <c r="M155" i="4"/>
  <c r="G157" i="4"/>
  <c r="K157" i="4"/>
  <c r="O157" i="4"/>
  <c r="F158" i="4"/>
  <c r="J158" i="4"/>
  <c r="N158" i="4"/>
  <c r="H160" i="4"/>
  <c r="P160" i="4"/>
  <c r="F162" i="4"/>
  <c r="J162" i="4"/>
  <c r="N162" i="4"/>
  <c r="H164" i="4"/>
  <c r="P164" i="4"/>
  <c r="F166" i="4"/>
  <c r="J166" i="4"/>
  <c r="N166" i="4"/>
  <c r="H168" i="4"/>
  <c r="P168" i="4"/>
  <c r="F170" i="4"/>
  <c r="J170" i="4"/>
  <c r="N170" i="4"/>
  <c r="H172" i="4"/>
  <c r="P172" i="4"/>
  <c r="F174" i="4"/>
  <c r="J174" i="4"/>
  <c r="N174" i="4"/>
  <c r="H176" i="4"/>
  <c r="P176" i="4"/>
  <c r="F178" i="4"/>
  <c r="J178" i="4"/>
  <c r="N178" i="4"/>
  <c r="H180" i="4"/>
  <c r="P180" i="4"/>
  <c r="F182" i="4"/>
  <c r="J182" i="4"/>
  <c r="N182" i="4"/>
  <c r="H184" i="4"/>
  <c r="P184" i="4"/>
  <c r="F186" i="4"/>
  <c r="J186" i="4"/>
  <c r="N186" i="4"/>
  <c r="H188" i="4"/>
  <c r="P188" i="4"/>
  <c r="F190" i="4"/>
  <c r="J190" i="4"/>
  <c r="N190" i="4"/>
  <c r="H192" i="4"/>
  <c r="P192" i="4"/>
  <c r="F194" i="4"/>
  <c r="J194" i="4"/>
  <c r="N194" i="4"/>
  <c r="H196" i="4"/>
  <c r="P196" i="4"/>
  <c r="F198" i="4"/>
  <c r="J198" i="4"/>
  <c r="N198" i="4"/>
  <c r="H200" i="4"/>
  <c r="P200" i="4"/>
  <c r="F202" i="4"/>
  <c r="J202" i="4"/>
  <c r="N202" i="4"/>
  <c r="H204" i="4"/>
  <c r="P204" i="4"/>
  <c r="J143" i="4"/>
  <c r="H144" i="4"/>
  <c r="F145" i="4"/>
  <c r="D146" i="4"/>
  <c r="P148" i="4"/>
  <c r="N149" i="4"/>
  <c r="L150" i="4"/>
  <c r="J151" i="4"/>
  <c r="H152" i="4"/>
  <c r="F153" i="4"/>
  <c r="D154" i="4"/>
  <c r="P156" i="4"/>
  <c r="N157" i="4"/>
  <c r="L158" i="4"/>
  <c r="D161" i="4"/>
  <c r="L162" i="4"/>
  <c r="D165" i="4"/>
  <c r="L166" i="4"/>
  <c r="D169" i="4"/>
  <c r="L170" i="4"/>
  <c r="D173" i="4"/>
  <c r="L174" i="4"/>
  <c r="D177" i="4"/>
  <c r="L178" i="4"/>
  <c r="D181" i="4"/>
  <c r="L182" i="4"/>
  <c r="D185" i="4"/>
  <c r="L186" i="4"/>
  <c r="D189" i="4"/>
  <c r="L190" i="4"/>
  <c r="D193" i="4"/>
  <c r="L194" i="4"/>
  <c r="D197" i="4"/>
  <c r="L198" i="4"/>
  <c r="D201" i="4"/>
  <c r="L202" i="4"/>
  <c r="D205" i="4"/>
  <c r="E144" i="4"/>
  <c r="I144" i="4"/>
  <c r="M144" i="4"/>
  <c r="D145" i="4"/>
  <c r="H145" i="4"/>
  <c r="L145" i="4"/>
  <c r="P145" i="4"/>
  <c r="G146" i="4"/>
  <c r="K146" i="4"/>
  <c r="O146" i="4"/>
  <c r="E148" i="4"/>
  <c r="I148" i="4"/>
  <c r="M148" i="4"/>
  <c r="D149" i="4"/>
  <c r="H149" i="4"/>
  <c r="L149" i="4"/>
  <c r="P149" i="4"/>
  <c r="G150" i="4"/>
  <c r="K150" i="4"/>
  <c r="O150" i="4"/>
  <c r="E152" i="4"/>
  <c r="I152" i="4"/>
  <c r="M152" i="4"/>
  <c r="D153" i="4"/>
  <c r="H153" i="4"/>
  <c r="L153" i="4"/>
  <c r="P153" i="4"/>
  <c r="G154" i="4"/>
  <c r="K154" i="4"/>
  <c r="O154" i="4"/>
  <c r="E156" i="4"/>
  <c r="I156" i="4"/>
  <c r="M156" i="4"/>
  <c r="D157" i="4"/>
  <c r="H157" i="4"/>
  <c r="L157" i="4"/>
  <c r="P157" i="4"/>
  <c r="G158" i="4"/>
  <c r="K158" i="4"/>
  <c r="F159" i="4"/>
  <c r="J159" i="4"/>
  <c r="N159" i="4"/>
  <c r="H161" i="4"/>
  <c r="P161" i="4"/>
  <c r="F163" i="4"/>
  <c r="J163" i="4"/>
  <c r="N163" i="4"/>
  <c r="H165" i="4"/>
  <c r="P165" i="4"/>
  <c r="F167" i="4"/>
  <c r="J167" i="4"/>
  <c r="N167" i="4"/>
  <c r="H169" i="4"/>
  <c r="P169" i="4"/>
  <c r="F171" i="4"/>
  <c r="J171" i="4"/>
  <c r="N171" i="4"/>
  <c r="H173" i="4"/>
  <c r="P173" i="4"/>
  <c r="F175" i="4"/>
  <c r="J175" i="4"/>
  <c r="N175" i="4"/>
  <c r="H177" i="4"/>
  <c r="P177" i="4"/>
  <c r="F179" i="4"/>
  <c r="J179" i="4"/>
  <c r="N179" i="4"/>
  <c r="H181" i="4"/>
  <c r="P181" i="4"/>
  <c r="F183" i="4"/>
  <c r="J183" i="4"/>
  <c r="N183" i="4"/>
  <c r="H185" i="4"/>
  <c r="P185" i="4"/>
  <c r="F187" i="4"/>
  <c r="J187" i="4"/>
  <c r="N187" i="4"/>
  <c r="H189" i="4"/>
  <c r="P189" i="4"/>
  <c r="F191" i="4"/>
  <c r="J191" i="4"/>
  <c r="N191" i="4"/>
  <c r="H193" i="4"/>
  <c r="P193" i="4"/>
  <c r="F195" i="4"/>
  <c r="J195" i="4"/>
  <c r="N195" i="4"/>
  <c r="H197" i="4"/>
  <c r="P197" i="4"/>
  <c r="F199" i="4"/>
  <c r="J199" i="4"/>
  <c r="N199" i="4"/>
  <c r="H201" i="4"/>
  <c r="P201" i="4"/>
  <c r="F203" i="4"/>
  <c r="J203" i="4"/>
  <c r="N203" i="4"/>
  <c r="H205" i="4"/>
  <c r="P205" i="4"/>
  <c r="N143" i="4"/>
  <c r="L144" i="4"/>
  <c r="J145" i="4"/>
  <c r="H146" i="4"/>
  <c r="F147" i="4"/>
  <c r="D148" i="4"/>
  <c r="N151" i="4"/>
  <c r="L152" i="4"/>
  <c r="J153" i="4"/>
  <c r="F155" i="4"/>
  <c r="D156" i="4"/>
  <c r="D160" i="4"/>
  <c r="L161" i="4"/>
  <c r="D164" i="4"/>
  <c r="L165" i="4"/>
  <c r="D168" i="4"/>
  <c r="L169" i="4"/>
  <c r="D172" i="4"/>
  <c r="L173" i="4"/>
  <c r="D176" i="4"/>
  <c r="L177" i="4"/>
  <c r="D180" i="4"/>
  <c r="L181" i="4"/>
  <c r="D184" i="4"/>
  <c r="L185" i="4"/>
  <c r="D188" i="4"/>
  <c r="L189" i="4"/>
  <c r="D192" i="4"/>
  <c r="L193" i="4"/>
  <c r="D196" i="4"/>
  <c r="L197" i="4"/>
  <c r="D200" i="4"/>
  <c r="L201" i="4"/>
  <c r="D204" i="4"/>
  <c r="L205" i="4"/>
  <c r="G147" i="4"/>
  <c r="O147" i="4"/>
  <c r="J148" i="4"/>
  <c r="N148" i="4"/>
  <c r="I149" i="4"/>
  <c r="G151" i="4"/>
  <c r="K151" i="4"/>
  <c r="F152" i="4"/>
  <c r="N152" i="4"/>
  <c r="I153" i="4"/>
  <c r="G155" i="4"/>
  <c r="K155" i="4"/>
  <c r="O155" i="4"/>
  <c r="F156" i="4"/>
  <c r="J156" i="4"/>
  <c r="N156" i="4"/>
  <c r="E157" i="4"/>
  <c r="I157" i="4"/>
  <c r="M157" i="4"/>
  <c r="P158" i="4"/>
  <c r="G159" i="4"/>
  <c r="K159" i="4"/>
  <c r="F160" i="4"/>
  <c r="J160" i="4"/>
  <c r="N160" i="4"/>
  <c r="E161" i="4"/>
  <c r="I161" i="4"/>
  <c r="M161" i="4"/>
  <c r="H162" i="4"/>
  <c r="P162" i="4"/>
  <c r="G163" i="4"/>
  <c r="K163" i="4"/>
  <c r="O163" i="4"/>
  <c r="F164" i="4"/>
  <c r="J164" i="4"/>
  <c r="N164" i="4"/>
  <c r="E165" i="4"/>
  <c r="I165" i="4"/>
  <c r="M165" i="4"/>
  <c r="H166" i="4"/>
  <c r="P166" i="4"/>
  <c r="G167" i="4"/>
  <c r="K167" i="4"/>
  <c r="O167" i="4"/>
  <c r="F168" i="4"/>
  <c r="J168" i="4"/>
  <c r="N168" i="4"/>
  <c r="E169" i="4"/>
  <c r="I169" i="4"/>
  <c r="M169" i="4"/>
  <c r="H170" i="4"/>
  <c r="P170" i="4"/>
  <c r="G171" i="4"/>
  <c r="K171" i="4"/>
  <c r="O171" i="4"/>
  <c r="F172" i="4"/>
  <c r="J172" i="4"/>
  <c r="N172" i="4"/>
  <c r="E173" i="4"/>
  <c r="I173" i="4"/>
  <c r="M173" i="4"/>
  <c r="H174" i="4"/>
  <c r="P174" i="4"/>
  <c r="G175" i="4"/>
  <c r="K175" i="4"/>
  <c r="O175" i="4"/>
  <c r="F176" i="4"/>
  <c r="J176" i="4"/>
  <c r="N176" i="4"/>
  <c r="E177" i="4"/>
  <c r="I177" i="4"/>
  <c r="M177" i="4"/>
  <c r="H178" i="4"/>
  <c r="P178" i="4"/>
  <c r="G179" i="4"/>
  <c r="K179" i="4"/>
  <c r="O179" i="4"/>
  <c r="F180" i="4"/>
  <c r="J180" i="4"/>
  <c r="N180" i="4"/>
  <c r="E181" i="4"/>
  <c r="I181" i="4"/>
  <c r="M181" i="4"/>
  <c r="H182" i="4"/>
  <c r="P182" i="4"/>
  <c r="G183" i="4"/>
  <c r="K183" i="4"/>
  <c r="O183" i="4"/>
  <c r="F184" i="4"/>
  <c r="J184" i="4"/>
  <c r="N184" i="4"/>
  <c r="E185" i="4"/>
  <c r="I185" i="4"/>
  <c r="M185" i="4"/>
  <c r="H186" i="4"/>
  <c r="P186" i="4"/>
  <c r="G187" i="4"/>
  <c r="K187" i="4"/>
  <c r="O187" i="4"/>
  <c r="F188" i="4"/>
  <c r="J188" i="4"/>
  <c r="N188" i="4"/>
  <c r="E189" i="4"/>
  <c r="I189" i="4"/>
  <c r="M189" i="4"/>
  <c r="H190" i="4"/>
  <c r="P190" i="4"/>
  <c r="G191" i="4"/>
  <c r="K191" i="4"/>
  <c r="O191" i="4"/>
  <c r="F192" i="4"/>
  <c r="J192" i="4"/>
  <c r="N192" i="4"/>
  <c r="E193" i="4"/>
  <c r="I193" i="4"/>
  <c r="M193" i="4"/>
  <c r="H194" i="4"/>
  <c r="P194" i="4"/>
  <c r="G195" i="4"/>
  <c r="K195" i="4"/>
  <c r="O195" i="4"/>
  <c r="F196" i="4"/>
  <c r="J196" i="4"/>
  <c r="N196" i="4"/>
  <c r="E197" i="4"/>
  <c r="I197" i="4"/>
  <c r="M197" i="4"/>
  <c r="H198" i="4"/>
  <c r="P198" i="4"/>
  <c r="G199" i="4"/>
  <c r="K199" i="4"/>
  <c r="O199" i="4"/>
  <c r="F200" i="4"/>
  <c r="J200" i="4"/>
  <c r="N200" i="4"/>
  <c r="E201" i="4"/>
  <c r="I201" i="4"/>
  <c r="M201" i="4"/>
  <c r="H202" i="4"/>
  <c r="P202" i="4"/>
  <c r="G203" i="4"/>
  <c r="K203" i="4"/>
  <c r="O203" i="4"/>
  <c r="F204" i="4"/>
  <c r="J204" i="4"/>
  <c r="N204" i="4"/>
  <c r="E205" i="4"/>
  <c r="I205" i="4"/>
  <c r="M205" i="4"/>
  <c r="P144" i="4"/>
  <c r="N145" i="4"/>
  <c r="L146" i="4"/>
  <c r="J147" i="4"/>
  <c r="H148" i="4"/>
  <c r="F149" i="4"/>
  <c r="P152" i="4"/>
  <c r="N153" i="4"/>
  <c r="J155" i="4"/>
  <c r="F157" i="4"/>
  <c r="D159" i="4"/>
  <c r="L160" i="4"/>
  <c r="D163" i="4"/>
  <c r="L164" i="4"/>
  <c r="D167" i="4"/>
  <c r="L168" i="4"/>
  <c r="D171" i="4"/>
  <c r="L172" i="4"/>
  <c r="D175" i="4"/>
  <c r="L176" i="4"/>
  <c r="D179" i="4"/>
  <c r="L180" i="4"/>
  <c r="D183" i="4"/>
  <c r="L184" i="4"/>
  <c r="D187" i="4"/>
  <c r="L188" i="4"/>
  <c r="D191" i="4"/>
  <c r="L192" i="4"/>
  <c r="D195" i="4"/>
  <c r="L196" i="4"/>
  <c r="D199" i="4"/>
  <c r="L200" i="4"/>
  <c r="D203" i="4"/>
  <c r="L204" i="4"/>
  <c r="K147" i="4"/>
  <c r="F148" i="4"/>
  <c r="E149" i="4"/>
  <c r="M149" i="4"/>
  <c r="O151" i="4"/>
  <c r="J152" i="4"/>
  <c r="E153" i="4"/>
  <c r="M153" i="4"/>
  <c r="O159" i="4"/>
  <c r="D143" i="4"/>
  <c r="H143" i="4"/>
  <c r="L143" i="4"/>
  <c r="P143" i="4"/>
  <c r="G144" i="4"/>
  <c r="K144" i="4"/>
  <c r="O144" i="4"/>
  <c r="E146" i="4"/>
  <c r="I146" i="4"/>
  <c r="M146" i="4"/>
  <c r="D147" i="4"/>
  <c r="H147" i="4"/>
  <c r="L147" i="4"/>
  <c r="P147" i="4"/>
  <c r="G148" i="4"/>
  <c r="K148" i="4"/>
  <c r="O148" i="4"/>
  <c r="E150" i="4"/>
  <c r="I150" i="4"/>
  <c r="M150" i="4"/>
  <c r="D151" i="4"/>
  <c r="H151" i="4"/>
  <c r="L151" i="4"/>
  <c r="P151" i="4"/>
  <c r="G152" i="4"/>
  <c r="K152" i="4"/>
  <c r="O152" i="4"/>
  <c r="E154" i="4"/>
  <c r="I154" i="4"/>
  <c r="M154" i="4"/>
  <c r="D155" i="4"/>
  <c r="H155" i="4"/>
  <c r="L155" i="4"/>
  <c r="P155" i="4"/>
  <c r="G156" i="4"/>
  <c r="K156" i="4"/>
  <c r="O156" i="4"/>
  <c r="E158" i="4"/>
  <c r="I158" i="4"/>
  <c r="H159" i="4"/>
  <c r="P159" i="4"/>
  <c r="F161" i="4"/>
  <c r="J161" i="4"/>
  <c r="N161" i="4"/>
  <c r="H163" i="4"/>
  <c r="P163" i="4"/>
  <c r="F165" i="4"/>
  <c r="J165" i="4"/>
  <c r="N165" i="4"/>
  <c r="H167" i="4"/>
  <c r="P167" i="4"/>
  <c r="F169" i="4"/>
  <c r="J169" i="4"/>
  <c r="N169" i="4"/>
  <c r="H171" i="4"/>
  <c r="P171" i="4"/>
  <c r="F173" i="4"/>
  <c r="J173" i="4"/>
  <c r="N173" i="4"/>
  <c r="H175" i="4"/>
  <c r="P175" i="4"/>
  <c r="F177" i="4"/>
  <c r="J177" i="4"/>
  <c r="N177" i="4"/>
  <c r="H179" i="4"/>
  <c r="P179" i="4"/>
  <c r="F181" i="4"/>
  <c r="J181" i="4"/>
  <c r="N181" i="4"/>
  <c r="H183" i="4"/>
  <c r="P183" i="4"/>
  <c r="F185" i="4"/>
  <c r="J185" i="4"/>
  <c r="N185" i="4"/>
  <c r="H187" i="4"/>
  <c r="P187" i="4"/>
  <c r="F189" i="4"/>
  <c r="J189" i="4"/>
  <c r="N189" i="4"/>
  <c r="H191" i="4"/>
  <c r="P191" i="4"/>
  <c r="F193" i="4"/>
  <c r="J193" i="4"/>
  <c r="N193" i="4"/>
  <c r="H195" i="4"/>
  <c r="P195" i="4"/>
  <c r="F197" i="4"/>
  <c r="J197" i="4"/>
  <c r="N197" i="4"/>
  <c r="H199" i="4"/>
  <c r="P199" i="4"/>
  <c r="F201" i="4"/>
  <c r="J201" i="4"/>
  <c r="N201" i="4"/>
  <c r="H203" i="4"/>
  <c r="P203" i="4"/>
  <c r="F205" i="4"/>
  <c r="J205" i="4"/>
  <c r="N205" i="4"/>
  <c r="F143" i="4"/>
  <c r="D144" i="4"/>
  <c r="N147" i="4"/>
  <c r="L148" i="4"/>
  <c r="J149" i="4"/>
  <c r="F151" i="4"/>
  <c r="N155" i="4"/>
  <c r="L156" i="4"/>
  <c r="J157" i="4"/>
  <c r="L159" i="4"/>
  <c r="L163" i="4"/>
  <c r="L167" i="4"/>
  <c r="L171" i="4"/>
  <c r="L175" i="4"/>
  <c r="L179" i="4"/>
  <c r="L183" i="4"/>
  <c r="L187" i="4"/>
  <c r="L191" i="4"/>
  <c r="L195" i="4"/>
  <c r="L199" i="4"/>
  <c r="J281" i="4"/>
  <c r="J300" i="4"/>
  <c r="J284" i="4"/>
  <c r="N281" i="4"/>
  <c r="N289" i="4"/>
  <c r="G284" i="4"/>
  <c r="K284" i="4"/>
  <c r="O284" i="4"/>
  <c r="F285" i="4"/>
  <c r="J285" i="4"/>
  <c r="N285" i="4"/>
  <c r="D287" i="4"/>
  <c r="F289" i="4"/>
  <c r="N293" i="4"/>
  <c r="N301" i="4"/>
  <c r="N309" i="4"/>
  <c r="D327" i="4"/>
  <c r="M158" i="4"/>
  <c r="G160" i="4"/>
  <c r="K160" i="4"/>
  <c r="O160" i="4"/>
  <c r="E162" i="4"/>
  <c r="I162" i="4"/>
  <c r="M162" i="4"/>
  <c r="G164" i="4"/>
  <c r="K164" i="4"/>
  <c r="O164" i="4"/>
  <c r="E166" i="4"/>
  <c r="I166" i="4"/>
  <c r="M166" i="4"/>
  <c r="G168" i="4"/>
  <c r="K168" i="4"/>
  <c r="O168" i="4"/>
  <c r="E170" i="4"/>
  <c r="I170" i="4"/>
  <c r="M170" i="4"/>
  <c r="G172" i="4"/>
  <c r="K172" i="4"/>
  <c r="O172" i="4"/>
  <c r="E174" i="4"/>
  <c r="I174" i="4"/>
  <c r="M174" i="4"/>
  <c r="G176" i="4"/>
  <c r="K176" i="4"/>
  <c r="O176" i="4"/>
  <c r="E178" i="4"/>
  <c r="I178" i="4"/>
  <c r="M178" i="4"/>
  <c r="G180" i="4"/>
  <c r="K180" i="4"/>
  <c r="O180" i="4"/>
  <c r="E182" i="4"/>
  <c r="I182" i="4"/>
  <c r="M182" i="4"/>
  <c r="G184" i="4"/>
  <c r="K184" i="4"/>
  <c r="O184" i="4"/>
  <c r="E186" i="4"/>
  <c r="I186" i="4"/>
  <c r="M186" i="4"/>
  <c r="G188" i="4"/>
  <c r="K188" i="4"/>
  <c r="O188" i="4"/>
  <c r="E190" i="4"/>
  <c r="I190" i="4"/>
  <c r="M190" i="4"/>
  <c r="G192" i="4"/>
  <c r="K192" i="4"/>
  <c r="O192" i="4"/>
  <c r="E194" i="4"/>
  <c r="I194" i="4"/>
  <c r="M194" i="4"/>
  <c r="G196" i="4"/>
  <c r="K196" i="4"/>
  <c r="O196" i="4"/>
  <c r="E198" i="4"/>
  <c r="I198" i="4"/>
  <c r="M198" i="4"/>
  <c r="G200" i="4"/>
  <c r="K200" i="4"/>
  <c r="O200" i="4"/>
  <c r="E202" i="4"/>
  <c r="I202" i="4"/>
  <c r="M202" i="4"/>
  <c r="G204" i="4"/>
  <c r="K204" i="4"/>
  <c r="O204" i="4"/>
  <c r="E286" i="4"/>
  <c r="M286" i="4"/>
  <c r="J289" i="4"/>
  <c r="F293" i="4"/>
  <c r="N313" i="4"/>
  <c r="E159" i="4"/>
  <c r="I159" i="4"/>
  <c r="M159" i="4"/>
  <c r="G161" i="4"/>
  <c r="K161" i="4"/>
  <c r="O161" i="4"/>
  <c r="E163" i="4"/>
  <c r="I163" i="4"/>
  <c r="M163" i="4"/>
  <c r="G165" i="4"/>
  <c r="K165" i="4"/>
  <c r="O165" i="4"/>
  <c r="E167" i="4"/>
  <c r="I167" i="4"/>
  <c r="M167" i="4"/>
  <c r="G169" i="4"/>
  <c r="K169" i="4"/>
  <c r="O169" i="4"/>
  <c r="E171" i="4"/>
  <c r="I171" i="4"/>
  <c r="M171" i="4"/>
  <c r="G173" i="4"/>
  <c r="K173" i="4"/>
  <c r="O173" i="4"/>
  <c r="E175" i="4"/>
  <c r="I175" i="4"/>
  <c r="M175" i="4"/>
  <c r="G177" i="4"/>
  <c r="K177" i="4"/>
  <c r="O177" i="4"/>
  <c r="E179" i="4"/>
  <c r="I179" i="4"/>
  <c r="M179" i="4"/>
  <c r="G181" i="4"/>
  <c r="K181" i="4"/>
  <c r="O181" i="4"/>
  <c r="E183" i="4"/>
  <c r="I183" i="4"/>
  <c r="M183" i="4"/>
  <c r="G185" i="4"/>
  <c r="K185" i="4"/>
  <c r="O185" i="4"/>
  <c r="E187" i="4"/>
  <c r="I187" i="4"/>
  <c r="M187" i="4"/>
  <c r="G189" i="4"/>
  <c r="K189" i="4"/>
  <c r="O189" i="4"/>
  <c r="E191" i="4"/>
  <c r="I191" i="4"/>
  <c r="M191" i="4"/>
  <c r="G193" i="4"/>
  <c r="K193" i="4"/>
  <c r="O193" i="4"/>
  <c r="E195" i="4"/>
  <c r="I195" i="4"/>
  <c r="M195" i="4"/>
  <c r="G197" i="4"/>
  <c r="K197" i="4"/>
  <c r="O197" i="4"/>
  <c r="E199" i="4"/>
  <c r="I199" i="4"/>
  <c r="M199" i="4"/>
  <c r="G201" i="4"/>
  <c r="K201" i="4"/>
  <c r="O201" i="4"/>
  <c r="E203" i="4"/>
  <c r="I203" i="4"/>
  <c r="M203" i="4"/>
  <c r="G205" i="4"/>
  <c r="K205" i="4"/>
  <c r="O205" i="4"/>
  <c r="E280" i="4"/>
  <c r="I280" i="4"/>
  <c r="M280" i="4"/>
  <c r="D281" i="4"/>
  <c r="H281" i="4"/>
  <c r="L281" i="4"/>
  <c r="G282" i="4"/>
  <c r="K282" i="4"/>
  <c r="O282" i="4"/>
  <c r="F283" i="4"/>
  <c r="J283" i="4"/>
  <c r="N283" i="4"/>
  <c r="E284" i="4"/>
  <c r="I284" i="4"/>
  <c r="M284" i="4"/>
  <c r="D285" i="4"/>
  <c r="F287" i="4"/>
  <c r="F291" i="4"/>
  <c r="F295" i="4"/>
  <c r="F311" i="4"/>
  <c r="L321" i="4"/>
  <c r="I286" i="4"/>
  <c r="H287" i="4"/>
  <c r="N297" i="4"/>
  <c r="O158" i="4"/>
  <c r="E160" i="4"/>
  <c r="I160" i="4"/>
  <c r="M160" i="4"/>
  <c r="G162" i="4"/>
  <c r="K162" i="4"/>
  <c r="O162" i="4"/>
  <c r="E164" i="4"/>
  <c r="I164" i="4"/>
  <c r="M164" i="4"/>
  <c r="G166" i="4"/>
  <c r="K166" i="4"/>
  <c r="O166" i="4"/>
  <c r="E168" i="4"/>
  <c r="I168" i="4"/>
  <c r="M168" i="4"/>
  <c r="G170" i="4"/>
  <c r="K170" i="4"/>
  <c r="O170" i="4"/>
  <c r="E172" i="4"/>
  <c r="I172" i="4"/>
  <c r="M172" i="4"/>
  <c r="G174" i="4"/>
  <c r="K174" i="4"/>
  <c r="O174" i="4"/>
  <c r="E176" i="4"/>
  <c r="I176" i="4"/>
  <c r="M176" i="4"/>
  <c r="G178" i="4"/>
  <c r="K178" i="4"/>
  <c r="O178" i="4"/>
  <c r="E180" i="4"/>
  <c r="I180" i="4"/>
  <c r="M180" i="4"/>
  <c r="G182" i="4"/>
  <c r="K182" i="4"/>
  <c r="O182" i="4"/>
  <c r="E184" i="4"/>
  <c r="I184" i="4"/>
  <c r="M184" i="4"/>
  <c r="G186" i="4"/>
  <c r="K186" i="4"/>
  <c r="O186" i="4"/>
  <c r="E188" i="4"/>
  <c r="I188" i="4"/>
  <c r="M188" i="4"/>
  <c r="G190" i="4"/>
  <c r="K190" i="4"/>
  <c r="O190" i="4"/>
  <c r="E192" i="4"/>
  <c r="I192" i="4"/>
  <c r="M192" i="4"/>
  <c r="G194" i="4"/>
  <c r="K194" i="4"/>
  <c r="O194" i="4"/>
  <c r="E196" i="4"/>
  <c r="I196" i="4"/>
  <c r="M196" i="4"/>
  <c r="G198" i="4"/>
  <c r="K198" i="4"/>
  <c r="O198" i="4"/>
  <c r="E200" i="4"/>
  <c r="I200" i="4"/>
  <c r="M200" i="4"/>
  <c r="G202" i="4"/>
  <c r="K202" i="4"/>
  <c r="O202" i="4"/>
  <c r="E204" i="4"/>
  <c r="I204" i="4"/>
  <c r="M204" i="4"/>
  <c r="J288" i="4"/>
  <c r="N305" i="4"/>
  <c r="D280" i="4"/>
  <c r="H280" i="4"/>
  <c r="L280" i="4"/>
  <c r="L337" i="4"/>
  <c r="G281" i="4"/>
  <c r="K281" i="4"/>
  <c r="O281" i="4"/>
  <c r="F282" i="4"/>
  <c r="J282" i="4"/>
  <c r="N282" i="4"/>
  <c r="E283" i="4"/>
  <c r="I283" i="4"/>
  <c r="M283" i="4"/>
  <c r="D284" i="4"/>
  <c r="H284" i="4"/>
  <c r="L284" i="4"/>
  <c r="G285" i="4"/>
  <c r="K285" i="4"/>
  <c r="F286" i="4"/>
  <c r="J286" i="4"/>
  <c r="N286" i="4"/>
  <c r="F290" i="4"/>
  <c r="J290" i="4"/>
  <c r="N290" i="4"/>
  <c r="H316" i="4"/>
  <c r="H332" i="4"/>
  <c r="J280" i="4"/>
  <c r="H285" i="4"/>
  <c r="L285" i="4"/>
  <c r="G286" i="4"/>
  <c r="K286" i="4"/>
  <c r="O286" i="4"/>
  <c r="J287" i="4"/>
  <c r="N287" i="4"/>
  <c r="E288" i="4"/>
  <c r="I288" i="4"/>
  <c r="M288" i="4"/>
  <c r="D289" i="4"/>
  <c r="H289" i="4"/>
  <c r="L289" i="4"/>
  <c r="G290" i="4"/>
  <c r="K290" i="4"/>
  <c r="O290" i="4"/>
  <c r="J291" i="4"/>
  <c r="N291" i="4"/>
  <c r="E292" i="4"/>
  <c r="I292" i="4"/>
  <c r="M292" i="4"/>
  <c r="D293" i="4"/>
  <c r="H293" i="4"/>
  <c r="L293" i="4"/>
  <c r="G294" i="4"/>
  <c r="K294" i="4"/>
  <c r="O294" i="4"/>
  <c r="J295" i="4"/>
  <c r="N295" i="4"/>
  <c r="E296" i="4"/>
  <c r="I296" i="4"/>
  <c r="M296" i="4"/>
  <c r="D297" i="4"/>
  <c r="H297" i="4"/>
  <c r="L297" i="4"/>
  <c r="G298" i="4"/>
  <c r="K298" i="4"/>
  <c r="O298" i="4"/>
  <c r="F299" i="4"/>
  <c r="J299" i="4"/>
  <c r="N299" i="4"/>
  <c r="E300" i="4"/>
  <c r="I300" i="4"/>
  <c r="M300" i="4"/>
  <c r="D301" i="4"/>
  <c r="H301" i="4"/>
  <c r="L301" i="4"/>
  <c r="G302" i="4"/>
  <c r="K302" i="4"/>
  <c r="O302" i="4"/>
  <c r="F303" i="4"/>
  <c r="J303" i="4"/>
  <c r="N303" i="4"/>
  <c r="E304" i="4"/>
  <c r="I304" i="4"/>
  <c r="M304" i="4"/>
  <c r="D305" i="4"/>
  <c r="H305" i="4"/>
  <c r="L305" i="4"/>
  <c r="G306" i="4"/>
  <c r="K306" i="4"/>
  <c r="O306" i="4"/>
  <c r="F307" i="4"/>
  <c r="J307" i="4"/>
  <c r="N307" i="4"/>
  <c r="E308" i="4"/>
  <c r="I308" i="4"/>
  <c r="M308" i="4"/>
  <c r="D309" i="4"/>
  <c r="H309" i="4"/>
  <c r="L309" i="4"/>
  <c r="G310" i="4"/>
  <c r="K310" i="4"/>
  <c r="O310" i="4"/>
  <c r="J311" i="4"/>
  <c r="N311" i="4"/>
  <c r="E312" i="4"/>
  <c r="I312" i="4"/>
  <c r="M312" i="4"/>
  <c r="D313" i="4"/>
  <c r="H313" i="4"/>
  <c r="L313" i="4"/>
  <c r="G314" i="4"/>
  <c r="K314" i="4"/>
  <c r="O314" i="4"/>
  <c r="F315" i="4"/>
  <c r="J315" i="4"/>
  <c r="N315" i="4"/>
  <c r="E316" i="4"/>
  <c r="I316" i="4"/>
  <c r="M316" i="4"/>
  <c r="D317" i="4"/>
  <c r="H317" i="4"/>
  <c r="L317" i="4"/>
  <c r="G318" i="4"/>
  <c r="K318" i="4"/>
  <c r="O318" i="4"/>
  <c r="F319" i="4"/>
  <c r="J319" i="4"/>
  <c r="N319" i="4"/>
  <c r="E320" i="4"/>
  <c r="I320" i="4"/>
  <c r="M320" i="4"/>
  <c r="D321" i="4"/>
  <c r="H321" i="4"/>
  <c r="G322" i="4"/>
  <c r="K322" i="4"/>
  <c r="O322" i="4"/>
  <c r="F323" i="4"/>
  <c r="J323" i="4"/>
  <c r="N323" i="4"/>
  <c r="E324" i="4"/>
  <c r="I324" i="4"/>
  <c r="M324" i="4"/>
  <c r="D325" i="4"/>
  <c r="H325" i="4"/>
  <c r="L325" i="4"/>
  <c r="G326" i="4"/>
  <c r="K326" i="4"/>
  <c r="O326" i="4"/>
  <c r="F327" i="4"/>
  <c r="J327" i="4"/>
  <c r="N327" i="4"/>
  <c r="E328" i="4"/>
  <c r="I328" i="4"/>
  <c r="M328" i="4"/>
  <c r="D329" i="4"/>
  <c r="H329" i="4"/>
  <c r="L329" i="4"/>
  <c r="G330" i="4"/>
  <c r="K330" i="4"/>
  <c r="O330" i="4"/>
  <c r="F331" i="4"/>
  <c r="J331" i="4"/>
  <c r="N331" i="4"/>
  <c r="E332" i="4"/>
  <c r="I332" i="4"/>
  <c r="M332" i="4"/>
  <c r="D333" i="4"/>
  <c r="H333" i="4"/>
  <c r="L333" i="4"/>
  <c r="G334" i="4"/>
  <c r="L341" i="4"/>
  <c r="J292" i="4"/>
  <c r="F280" i="4"/>
  <c r="N280" i="4"/>
  <c r="E281" i="4"/>
  <c r="I281" i="4"/>
  <c r="M281" i="4"/>
  <c r="D282" i="4"/>
  <c r="H282" i="4"/>
  <c r="L282" i="4"/>
  <c r="G283" i="4"/>
  <c r="K283" i="4"/>
  <c r="O283" i="4"/>
  <c r="F284" i="4"/>
  <c r="N284" i="4"/>
  <c r="E285" i="4"/>
  <c r="I285" i="4"/>
  <c r="F288" i="4"/>
  <c r="N288" i="4"/>
  <c r="F292" i="4"/>
  <c r="N292" i="4"/>
  <c r="J296" i="4"/>
  <c r="J304" i="4"/>
  <c r="J308" i="4"/>
  <c r="J312" i="4"/>
  <c r="M285" i="4"/>
  <c r="D286" i="4"/>
  <c r="H286" i="4"/>
  <c r="L286" i="4"/>
  <c r="G287" i="4"/>
  <c r="K287" i="4"/>
  <c r="O287" i="4"/>
  <c r="E289" i="4"/>
  <c r="I289" i="4"/>
  <c r="M289" i="4"/>
  <c r="D290" i="4"/>
  <c r="H290" i="4"/>
  <c r="L290" i="4"/>
  <c r="G291" i="4"/>
  <c r="K291" i="4"/>
  <c r="O291" i="4"/>
  <c r="E293" i="4"/>
  <c r="I293" i="4"/>
  <c r="M293" i="4"/>
  <c r="D294" i="4"/>
  <c r="H294" i="4"/>
  <c r="L294" i="4"/>
  <c r="G295" i="4"/>
  <c r="K295" i="4"/>
  <c r="O295" i="4"/>
  <c r="F296" i="4"/>
  <c r="N296" i="4"/>
  <c r="E297" i="4"/>
  <c r="I297" i="4"/>
  <c r="M297" i="4"/>
  <c r="D298" i="4"/>
  <c r="H298" i="4"/>
  <c r="L298" i="4"/>
  <c r="G299" i="4"/>
  <c r="K299" i="4"/>
  <c r="O299" i="4"/>
  <c r="F300" i="4"/>
  <c r="N300" i="4"/>
  <c r="E301" i="4"/>
  <c r="I301" i="4"/>
  <c r="M301" i="4"/>
  <c r="D302" i="4"/>
  <c r="H302" i="4"/>
  <c r="L302" i="4"/>
  <c r="G303" i="4"/>
  <c r="K303" i="4"/>
  <c r="O303" i="4"/>
  <c r="F304" i="4"/>
  <c r="N304" i="4"/>
  <c r="E305" i="4"/>
  <c r="I305" i="4"/>
  <c r="M305" i="4"/>
  <c r="D306" i="4"/>
  <c r="H306" i="4"/>
  <c r="L306" i="4"/>
  <c r="G307" i="4"/>
  <c r="K307" i="4"/>
  <c r="O307" i="4"/>
  <c r="F308" i="4"/>
  <c r="N308" i="4"/>
  <c r="E309" i="4"/>
  <c r="I309" i="4"/>
  <c r="M309" i="4"/>
  <c r="D310" i="4"/>
  <c r="H310" i="4"/>
  <c r="L310" i="4"/>
  <c r="G311" i="4"/>
  <c r="K311" i="4"/>
  <c r="O311" i="4"/>
  <c r="F312" i="4"/>
  <c r="N312" i="4"/>
  <c r="E313" i="4"/>
  <c r="I313" i="4"/>
  <c r="M313" i="4"/>
  <c r="D314" i="4"/>
  <c r="H314" i="4"/>
  <c r="L314" i="4"/>
  <c r="G315" i="4"/>
  <c r="K315" i="4"/>
  <c r="O315" i="4"/>
  <c r="F316" i="4"/>
  <c r="J316" i="4"/>
  <c r="N316" i="4"/>
  <c r="E317" i="4"/>
  <c r="I317" i="4"/>
  <c r="M317" i="4"/>
  <c r="D318" i="4"/>
  <c r="H318" i="4"/>
  <c r="L318" i="4"/>
  <c r="G319" i="4"/>
  <c r="K319" i="4"/>
  <c r="O319" i="4"/>
  <c r="F320" i="4"/>
  <c r="J320" i="4"/>
  <c r="N320" i="4"/>
  <c r="E321" i="4"/>
  <c r="I321" i="4"/>
  <c r="M321" i="4"/>
  <c r="D322" i="4"/>
  <c r="H322" i="4"/>
  <c r="L322" i="4"/>
  <c r="G323" i="4"/>
  <c r="K323" i="4"/>
  <c r="O323" i="4"/>
  <c r="F324" i="4"/>
  <c r="J324" i="4"/>
  <c r="N324" i="4"/>
  <c r="E325" i="4"/>
  <c r="I325" i="4"/>
  <c r="M325" i="4"/>
  <c r="D326" i="4"/>
  <c r="H326" i="4"/>
  <c r="L326" i="4"/>
  <c r="G327" i="4"/>
  <c r="K327" i="4"/>
  <c r="O327" i="4"/>
  <c r="F328" i="4"/>
  <c r="J328" i="4"/>
  <c r="N328" i="4"/>
  <c r="E329" i="4"/>
  <c r="I329" i="4"/>
  <c r="M329" i="4"/>
  <c r="D330" i="4"/>
  <c r="H330" i="4"/>
  <c r="L330" i="4"/>
  <c r="G331" i="4"/>
  <c r="K331" i="4"/>
  <c r="O331" i="4"/>
  <c r="F332" i="4"/>
  <c r="J332" i="4"/>
  <c r="N332" i="4"/>
  <c r="E333" i="4"/>
  <c r="I333" i="4"/>
  <c r="M333" i="4"/>
  <c r="D334" i="4"/>
  <c r="H334" i="4"/>
  <c r="L287" i="4"/>
  <c r="G288" i="4"/>
  <c r="K288" i="4"/>
  <c r="O288" i="4"/>
  <c r="E290" i="4"/>
  <c r="I290" i="4"/>
  <c r="M290" i="4"/>
  <c r="D291" i="4"/>
  <c r="H291" i="4"/>
  <c r="L291" i="4"/>
  <c r="G292" i="4"/>
  <c r="K292" i="4"/>
  <c r="O292" i="4"/>
  <c r="J293" i="4"/>
  <c r="E294" i="4"/>
  <c r="I294" i="4"/>
  <c r="M294" i="4"/>
  <c r="D295" i="4"/>
  <c r="H295" i="4"/>
  <c r="L295" i="4"/>
  <c r="G296" i="4"/>
  <c r="K296" i="4"/>
  <c r="O296" i="4"/>
  <c r="F297" i="4"/>
  <c r="J297" i="4"/>
  <c r="E298" i="4"/>
  <c r="I298" i="4"/>
  <c r="M298" i="4"/>
  <c r="D299" i="4"/>
  <c r="H299" i="4"/>
  <c r="L299" i="4"/>
  <c r="G300" i="4"/>
  <c r="K300" i="4"/>
  <c r="O300" i="4"/>
  <c r="F301" i="4"/>
  <c r="J301" i="4"/>
  <c r="E302" i="4"/>
  <c r="I302" i="4"/>
  <c r="M302" i="4"/>
  <c r="D303" i="4"/>
  <c r="H303" i="4"/>
  <c r="L303" i="4"/>
  <c r="G304" i="4"/>
  <c r="K304" i="4"/>
  <c r="O304" i="4"/>
  <c r="F305" i="4"/>
  <c r="J305" i="4"/>
  <c r="E306" i="4"/>
  <c r="I306" i="4"/>
  <c r="M306" i="4"/>
  <c r="D307" i="4"/>
  <c r="H307" i="4"/>
  <c r="L307" i="4"/>
  <c r="G308" i="4"/>
  <c r="K308" i="4"/>
  <c r="O308" i="4"/>
  <c r="F309" i="4"/>
  <c r="J309" i="4"/>
  <c r="E310" i="4"/>
  <c r="I310" i="4"/>
  <c r="M310" i="4"/>
  <c r="D311" i="4"/>
  <c r="H311" i="4"/>
  <c r="L311" i="4"/>
  <c r="G312" i="4"/>
  <c r="K312" i="4"/>
  <c r="O312" i="4"/>
  <c r="F313" i="4"/>
  <c r="J313" i="4"/>
  <c r="E314" i="4"/>
  <c r="I314" i="4"/>
  <c r="M314" i="4"/>
  <c r="D315" i="4"/>
  <c r="H315" i="4"/>
  <c r="L315" i="4"/>
  <c r="G316" i="4"/>
  <c r="K316" i="4"/>
  <c r="O316" i="4"/>
  <c r="F317" i="4"/>
  <c r="J317" i="4"/>
  <c r="N317" i="4"/>
  <c r="E318" i="4"/>
  <c r="I318" i="4"/>
  <c r="M318" i="4"/>
  <c r="D319" i="4"/>
  <c r="H319" i="4"/>
  <c r="L319" i="4"/>
  <c r="G320" i="4"/>
  <c r="K320" i="4"/>
  <c r="O320" i="4"/>
  <c r="F321" i="4"/>
  <c r="J321" i="4"/>
  <c r="N321" i="4"/>
  <c r="E322" i="4"/>
  <c r="I322" i="4"/>
  <c r="M322" i="4"/>
  <c r="D323" i="4"/>
  <c r="H323" i="4"/>
  <c r="L323" i="4"/>
  <c r="G324" i="4"/>
  <c r="K324" i="4"/>
  <c r="O324" i="4"/>
  <c r="F325" i="4"/>
  <c r="J325" i="4"/>
  <c r="N325" i="4"/>
  <c r="E326" i="4"/>
  <c r="I326" i="4"/>
  <c r="M326" i="4"/>
  <c r="H327" i="4"/>
  <c r="L327" i="4"/>
  <c r="G328" i="4"/>
  <c r="K328" i="4"/>
  <c r="O328" i="4"/>
  <c r="F329" i="4"/>
  <c r="J329" i="4"/>
  <c r="N329" i="4"/>
  <c r="E330" i="4"/>
  <c r="I330" i="4"/>
  <c r="M330" i="4"/>
  <c r="D331" i="4"/>
  <c r="H331" i="4"/>
  <c r="L331" i="4"/>
  <c r="G332" i="4"/>
  <c r="K332" i="4"/>
  <c r="O332" i="4"/>
  <c r="F333" i="4"/>
  <c r="J333" i="4"/>
  <c r="N333" i="4"/>
  <c r="E334" i="4"/>
  <c r="I334" i="4"/>
  <c r="M334" i="4"/>
  <c r="D335" i="4"/>
  <c r="H335" i="4"/>
  <c r="L335" i="4"/>
  <c r="G336" i="4"/>
  <c r="K336" i="4"/>
  <c r="O336" i="4"/>
  <c r="F337" i="4"/>
  <c r="J337" i="4"/>
  <c r="N337" i="4"/>
  <c r="E338" i="4"/>
  <c r="I338" i="4"/>
  <c r="M338" i="4"/>
  <c r="D339" i="4"/>
  <c r="H339" i="4"/>
  <c r="L339" i="4"/>
  <c r="G340" i="4"/>
  <c r="K340" i="4"/>
  <c r="O340" i="4"/>
  <c r="F341" i="4"/>
  <c r="J341" i="4"/>
  <c r="N341" i="4"/>
  <c r="E342" i="4"/>
  <c r="I342" i="4"/>
  <c r="M342" i="4"/>
  <c r="O285" i="4"/>
  <c r="E287" i="4"/>
  <c r="I287" i="4"/>
  <c r="M287" i="4"/>
  <c r="D288" i="4"/>
  <c r="H288" i="4"/>
  <c r="L288" i="4"/>
  <c r="G289" i="4"/>
  <c r="K289" i="4"/>
  <c r="O289" i="4"/>
  <c r="E291" i="4"/>
  <c r="I291" i="4"/>
  <c r="M291" i="4"/>
  <c r="D292" i="4"/>
  <c r="H292" i="4"/>
  <c r="L292" i="4"/>
  <c r="G293" i="4"/>
  <c r="K293" i="4"/>
  <c r="O293" i="4"/>
  <c r="F294" i="4"/>
  <c r="J294" i="4"/>
  <c r="N294" i="4"/>
  <c r="E295" i="4"/>
  <c r="I295" i="4"/>
  <c r="M295" i="4"/>
  <c r="D296" i="4"/>
  <c r="H296" i="4"/>
  <c r="L296" i="4"/>
  <c r="G297" i="4"/>
  <c r="K297" i="4"/>
  <c r="O297" i="4"/>
  <c r="F298" i="4"/>
  <c r="J298" i="4"/>
  <c r="N298" i="4"/>
  <c r="E299" i="4"/>
  <c r="I299" i="4"/>
  <c r="M299" i="4"/>
  <c r="D300" i="4"/>
  <c r="H300" i="4"/>
  <c r="L300" i="4"/>
  <c r="G301" i="4"/>
  <c r="K301" i="4"/>
  <c r="O301" i="4"/>
  <c r="F302" i="4"/>
  <c r="J302" i="4"/>
  <c r="N302" i="4"/>
  <c r="E303" i="4"/>
  <c r="I303" i="4"/>
  <c r="M303" i="4"/>
  <c r="D304" i="4"/>
  <c r="H304" i="4"/>
  <c r="L304" i="4"/>
  <c r="G305" i="4"/>
  <c r="K305" i="4"/>
  <c r="O305" i="4"/>
  <c r="F306" i="4"/>
  <c r="J306" i="4"/>
  <c r="N306" i="4"/>
  <c r="E307" i="4"/>
  <c r="I307" i="4"/>
  <c r="M307" i="4"/>
  <c r="D308" i="4"/>
  <c r="H308" i="4"/>
  <c r="L308" i="4"/>
  <c r="G309" i="4"/>
  <c r="K309" i="4"/>
  <c r="O309" i="4"/>
  <c r="F310" i="4"/>
  <c r="J310" i="4"/>
  <c r="N310" i="4"/>
  <c r="E311" i="4"/>
  <c r="I311" i="4"/>
  <c r="M311" i="4"/>
  <c r="D312" i="4"/>
  <c r="H312" i="4"/>
  <c r="L312" i="4"/>
  <c r="G313" i="4"/>
  <c r="K313" i="4"/>
  <c r="O313" i="4"/>
  <c r="F314" i="4"/>
  <c r="J314" i="4"/>
  <c r="N314" i="4"/>
  <c r="E315" i="4"/>
  <c r="I315" i="4"/>
  <c r="M315" i="4"/>
  <c r="D316" i="4"/>
  <c r="L316" i="4"/>
  <c r="G317" i="4"/>
  <c r="K317" i="4"/>
  <c r="O317" i="4"/>
  <c r="F318" i="4"/>
  <c r="J318" i="4"/>
  <c r="N318" i="4"/>
  <c r="E319" i="4"/>
  <c r="I319" i="4"/>
  <c r="M319" i="4"/>
  <c r="D320" i="4"/>
  <c r="H320" i="4"/>
  <c r="L320" i="4"/>
  <c r="G321" i="4"/>
  <c r="K321" i="4"/>
  <c r="O321" i="4"/>
  <c r="F322" i="4"/>
  <c r="J322" i="4"/>
  <c r="N322" i="4"/>
  <c r="E323" i="4"/>
  <c r="I323" i="4"/>
  <c r="M323" i="4"/>
  <c r="D324" i="4"/>
  <c r="H324" i="4"/>
  <c r="L324" i="4"/>
  <c r="G325" i="4"/>
  <c r="K325" i="4"/>
  <c r="O325" i="4"/>
  <c r="F326" i="4"/>
  <c r="J326" i="4"/>
  <c r="N326" i="4"/>
  <c r="E327" i="4"/>
  <c r="I327" i="4"/>
  <c r="M327" i="4"/>
  <c r="D328" i="4"/>
  <c r="H328" i="4"/>
  <c r="L328" i="4"/>
  <c r="G329" i="4"/>
  <c r="K329" i="4"/>
  <c r="O329" i="4"/>
  <c r="F330" i="4"/>
  <c r="J330" i="4"/>
  <c r="N330" i="4"/>
  <c r="E331" i="4"/>
  <c r="I331" i="4"/>
  <c r="M331" i="4"/>
  <c r="D332" i="4"/>
  <c r="L332" i="4"/>
  <c r="G333" i="4"/>
  <c r="K333" i="4"/>
  <c r="O333" i="4"/>
  <c r="F334" i="4"/>
  <c r="J334" i="4"/>
  <c r="H336" i="4"/>
  <c r="H340" i="4"/>
  <c r="N334" i="4"/>
  <c r="E335" i="4"/>
  <c r="I335" i="4"/>
  <c r="M335" i="4"/>
  <c r="D336" i="4"/>
  <c r="L336" i="4"/>
  <c r="G337" i="4"/>
  <c r="K337" i="4"/>
  <c r="O337" i="4"/>
  <c r="F338" i="4"/>
  <c r="J338" i="4"/>
  <c r="N338" i="4"/>
  <c r="E339" i="4"/>
  <c r="I339" i="4"/>
  <c r="M339" i="4"/>
  <c r="D340" i="4"/>
  <c r="L340" i="4"/>
  <c r="G341" i="4"/>
  <c r="K341" i="4"/>
  <c r="O341" i="4"/>
  <c r="F342" i="4"/>
  <c r="J342" i="4"/>
  <c r="N342" i="4"/>
  <c r="K334" i="4"/>
  <c r="O334" i="4"/>
  <c r="F335" i="4"/>
  <c r="J335" i="4"/>
  <c r="N335" i="4"/>
  <c r="E336" i="4"/>
  <c r="I336" i="4"/>
  <c r="M336" i="4"/>
  <c r="D337" i="4"/>
  <c r="H337" i="4"/>
  <c r="G338" i="4"/>
  <c r="K338" i="4"/>
  <c r="O338" i="4"/>
  <c r="F339" i="4"/>
  <c r="J339" i="4"/>
  <c r="N339" i="4"/>
  <c r="E340" i="4"/>
  <c r="I340" i="4"/>
  <c r="M340" i="4"/>
  <c r="D341" i="4"/>
  <c r="H341" i="4"/>
  <c r="G342" i="4"/>
  <c r="K342" i="4"/>
  <c r="O342" i="4"/>
  <c r="L334" i="4"/>
  <c r="G335" i="4"/>
  <c r="K335" i="4"/>
  <c r="O335" i="4"/>
  <c r="F336" i="4"/>
  <c r="J336" i="4"/>
  <c r="N336" i="4"/>
  <c r="E337" i="4"/>
  <c r="I337" i="4"/>
  <c r="M337" i="4"/>
  <c r="D338" i="4"/>
  <c r="H338" i="4"/>
  <c r="L338" i="4"/>
  <c r="G339" i="4"/>
  <c r="K339" i="4"/>
  <c r="O339" i="4"/>
  <c r="F340" i="4"/>
  <c r="J340" i="4"/>
  <c r="N340" i="4"/>
  <c r="E341" i="4"/>
  <c r="I341" i="4"/>
  <c r="M341" i="4"/>
  <c r="D342" i="4"/>
  <c r="H342" i="4"/>
  <c r="L342" i="4"/>
  <c r="J295" i="2"/>
  <c r="K286" i="2"/>
  <c r="L293" i="2"/>
  <c r="G143" i="2"/>
  <c r="K197" i="2"/>
  <c r="O143" i="2"/>
  <c r="F144" i="2"/>
  <c r="J144" i="2"/>
  <c r="N144" i="2"/>
  <c r="E145" i="2"/>
  <c r="I145" i="2"/>
  <c r="M145" i="2"/>
  <c r="D146" i="2"/>
  <c r="H146" i="2"/>
  <c r="L146" i="2"/>
  <c r="P146" i="2"/>
  <c r="D291" i="2"/>
  <c r="G281" i="2"/>
  <c r="F282" i="2"/>
  <c r="J287" i="2"/>
  <c r="E283" i="2"/>
  <c r="I283" i="2"/>
  <c r="M283" i="2"/>
  <c r="L205" i="2"/>
  <c r="P180" i="2"/>
  <c r="F145" i="2"/>
  <c r="J145" i="2"/>
  <c r="N145" i="2"/>
  <c r="E146" i="2"/>
  <c r="I146" i="2"/>
  <c r="M146" i="2"/>
  <c r="F149" i="2"/>
  <c r="J149" i="2"/>
  <c r="N149" i="2"/>
  <c r="E150" i="2"/>
  <c r="G147" i="2"/>
  <c r="K147" i="2"/>
  <c r="O147" i="2"/>
  <c r="D150" i="2"/>
  <c r="H150" i="2"/>
  <c r="I150" i="2"/>
  <c r="M150" i="2"/>
  <c r="F153" i="2"/>
  <c r="J153" i="2"/>
  <c r="N153" i="2"/>
  <c r="E154" i="2"/>
  <c r="I154" i="2"/>
  <c r="M154" i="2"/>
  <c r="F157" i="2"/>
  <c r="J157" i="2"/>
  <c r="N157" i="2"/>
  <c r="E158" i="2"/>
  <c r="I158" i="2"/>
  <c r="M158" i="2"/>
  <c r="F161" i="2"/>
  <c r="J161" i="2"/>
  <c r="N161" i="2"/>
  <c r="E162" i="2"/>
  <c r="I162" i="2"/>
  <c r="M162" i="2"/>
  <c r="F165" i="2"/>
  <c r="J165" i="2"/>
  <c r="N165" i="2"/>
  <c r="E166" i="2"/>
  <c r="I166" i="2"/>
  <c r="M166" i="2"/>
  <c r="F169" i="2"/>
  <c r="J169" i="2"/>
  <c r="N169" i="2"/>
  <c r="E170" i="2"/>
  <c r="I170" i="2"/>
  <c r="M170" i="2"/>
  <c r="F173" i="2"/>
  <c r="J173" i="2"/>
  <c r="N173" i="2"/>
  <c r="E174" i="2"/>
  <c r="I174" i="2"/>
  <c r="M174" i="2"/>
  <c r="F177" i="2"/>
  <c r="J177" i="2"/>
  <c r="N177" i="2"/>
  <c r="E178" i="2"/>
  <c r="I178" i="2"/>
  <c r="M178" i="2"/>
  <c r="F181" i="2"/>
  <c r="J181" i="2"/>
  <c r="N181" i="2"/>
  <c r="E182" i="2"/>
  <c r="I182" i="2"/>
  <c r="M182" i="2"/>
  <c r="F185" i="2"/>
  <c r="J185" i="2"/>
  <c r="N185" i="2"/>
  <c r="E186" i="2"/>
  <c r="I186" i="2"/>
  <c r="M186" i="2"/>
  <c r="F189" i="2"/>
  <c r="J189" i="2"/>
  <c r="N189" i="2"/>
  <c r="E190" i="2"/>
  <c r="I190" i="2"/>
  <c r="M190" i="2"/>
  <c r="F193" i="2"/>
  <c r="J193" i="2"/>
  <c r="N193" i="2"/>
  <c r="E194" i="2"/>
  <c r="I194" i="2"/>
  <c r="M194" i="2"/>
  <c r="P195" i="2"/>
  <c r="G196" i="2"/>
  <c r="H199" i="2"/>
  <c r="O200" i="2"/>
  <c r="I202" i="2"/>
  <c r="H144" i="2"/>
  <c r="P144" i="2"/>
  <c r="G145" i="2"/>
  <c r="O145" i="2"/>
  <c r="D148" i="2"/>
  <c r="L148" i="2"/>
  <c r="K149" i="2"/>
  <c r="H152" i="2"/>
  <c r="P152" i="2"/>
  <c r="G153" i="2"/>
  <c r="O153" i="2"/>
  <c r="D156" i="2"/>
  <c r="L156" i="2"/>
  <c r="K157" i="2"/>
  <c r="H160" i="2"/>
  <c r="P160" i="2"/>
  <c r="G161" i="2"/>
  <c r="O161" i="2"/>
  <c r="D164" i="2"/>
  <c r="L164" i="2"/>
  <c r="K165" i="2"/>
  <c r="H168" i="2"/>
  <c r="P168" i="2"/>
  <c r="G169" i="2"/>
  <c r="O169" i="2"/>
  <c r="F198" i="2"/>
  <c r="N187" i="2"/>
  <c r="E203" i="2"/>
  <c r="I192" i="2"/>
  <c r="M199" i="2"/>
  <c r="J147" i="2"/>
  <c r="I148" i="2"/>
  <c r="F151" i="2"/>
  <c r="N151" i="2"/>
  <c r="E152" i="2"/>
  <c r="M152" i="2"/>
  <c r="J155" i="2"/>
  <c r="I156" i="2"/>
  <c r="F159" i="2"/>
  <c r="N159" i="2"/>
  <c r="E160" i="2"/>
  <c r="M160" i="2"/>
  <c r="J163" i="2"/>
  <c r="I164" i="2"/>
  <c r="F167" i="2"/>
  <c r="N167" i="2"/>
  <c r="E168" i="2"/>
  <c r="M168" i="2"/>
  <c r="J171" i="2"/>
  <c r="I172" i="2"/>
  <c r="F175" i="2"/>
  <c r="N175" i="2"/>
  <c r="E176" i="2"/>
  <c r="M176" i="2"/>
  <c r="J179" i="2"/>
  <c r="I180" i="2"/>
  <c r="F183" i="2"/>
  <c r="N183" i="2"/>
  <c r="E184" i="2"/>
  <c r="M184" i="2"/>
  <c r="J187" i="2"/>
  <c r="I188" i="2"/>
  <c r="L150" i="2"/>
  <c r="P150" i="2"/>
  <c r="G151" i="2"/>
  <c r="K151" i="2"/>
  <c r="O151" i="2"/>
  <c r="D154" i="2"/>
  <c r="H154" i="2"/>
  <c r="L154" i="2"/>
  <c r="P154" i="2"/>
  <c r="G155" i="2"/>
  <c r="K155" i="2"/>
  <c r="O155" i="2"/>
  <c r="D158" i="2"/>
  <c r="H158" i="2"/>
  <c r="L158" i="2"/>
  <c r="P158" i="2"/>
  <c r="G159" i="2"/>
  <c r="K159" i="2"/>
  <c r="O159" i="2"/>
  <c r="D162" i="2"/>
  <c r="H162" i="2"/>
  <c r="L162" i="2"/>
  <c r="P162" i="2"/>
  <c r="G163" i="2"/>
  <c r="K163" i="2"/>
  <c r="O163" i="2"/>
  <c r="D166" i="2"/>
  <c r="H166" i="2"/>
  <c r="L166" i="2"/>
  <c r="P166" i="2"/>
  <c r="G167" i="2"/>
  <c r="K167" i="2"/>
  <c r="O167" i="2"/>
  <c r="D170" i="2"/>
  <c r="H170" i="2"/>
  <c r="L170" i="2"/>
  <c r="P170" i="2"/>
  <c r="G171" i="2"/>
  <c r="K171" i="2"/>
  <c r="O171" i="2"/>
  <c r="D174" i="2"/>
  <c r="H174" i="2"/>
  <c r="L174" i="2"/>
  <c r="P174" i="2"/>
  <c r="G175" i="2"/>
  <c r="K175" i="2"/>
  <c r="O175" i="2"/>
  <c r="D178" i="2"/>
  <c r="H178" i="2"/>
  <c r="L178" i="2"/>
  <c r="P178" i="2"/>
  <c r="G179" i="2"/>
  <c r="K179" i="2"/>
  <c r="O179" i="2"/>
  <c r="D182" i="2"/>
  <c r="H182" i="2"/>
  <c r="L182" i="2"/>
  <c r="P182" i="2"/>
  <c r="G183" i="2"/>
  <c r="K183" i="2"/>
  <c r="O183" i="2"/>
  <c r="D186" i="2"/>
  <c r="H186" i="2"/>
  <c r="L186" i="2"/>
  <c r="P186" i="2"/>
  <c r="G187" i="2"/>
  <c r="K187" i="2"/>
  <c r="O187" i="2"/>
  <c r="D190" i="2"/>
  <c r="H190" i="2"/>
  <c r="L190" i="2"/>
  <c r="P190" i="2"/>
  <c r="G191" i="2"/>
  <c r="K191" i="2"/>
  <c r="O191" i="2"/>
  <c r="D194" i="2"/>
  <c r="H194" i="2"/>
  <c r="L194" i="2"/>
  <c r="P194" i="2"/>
  <c r="G195" i="2"/>
  <c r="K195" i="2"/>
  <c r="I197" i="2"/>
  <c r="J200" i="2"/>
  <c r="K203" i="2"/>
  <c r="J204" i="2"/>
  <c r="F148" i="2"/>
  <c r="M149" i="2"/>
  <c r="D143" i="2"/>
  <c r="H143" i="2"/>
  <c r="H201" i="2"/>
  <c r="G144" i="2"/>
  <c r="O144" i="2"/>
  <c r="D147" i="2"/>
  <c r="L147" i="2"/>
  <c r="G148" i="2"/>
  <c r="O148" i="2"/>
  <c r="H151" i="2"/>
  <c r="P151" i="2"/>
  <c r="K152" i="2"/>
  <c r="D155" i="2"/>
  <c r="L155" i="2"/>
  <c r="G156" i="2"/>
  <c r="O156" i="2"/>
  <c r="D159" i="2"/>
  <c r="L159" i="2"/>
  <c r="G160" i="2"/>
  <c r="O160" i="2"/>
  <c r="D163" i="2"/>
  <c r="L163" i="2"/>
  <c r="G164" i="2"/>
  <c r="O164" i="2"/>
  <c r="D167" i="2"/>
  <c r="L167" i="2"/>
  <c r="G168" i="2"/>
  <c r="O168" i="2"/>
  <c r="D171" i="2"/>
  <c r="L171" i="2"/>
  <c r="G172" i="2"/>
  <c r="O172" i="2"/>
  <c r="D175" i="2"/>
  <c r="L175" i="2"/>
  <c r="P175" i="2"/>
  <c r="K176" i="2"/>
  <c r="D179" i="2"/>
  <c r="L179" i="2"/>
  <c r="G180" i="2"/>
  <c r="O180" i="2"/>
  <c r="D183" i="2"/>
  <c r="L183" i="2"/>
  <c r="P183" i="2"/>
  <c r="K184" i="2"/>
  <c r="D187" i="2"/>
  <c r="L187" i="2"/>
  <c r="G188" i="2"/>
  <c r="O188" i="2"/>
  <c r="D191" i="2"/>
  <c r="L191" i="2"/>
  <c r="G192" i="2"/>
  <c r="O192" i="2"/>
  <c r="H195" i="2"/>
  <c r="O196" i="2"/>
  <c r="J197" i="2"/>
  <c r="E198" i="2"/>
  <c r="M198" i="2"/>
  <c r="P199" i="2"/>
  <c r="K200" i="2"/>
  <c r="F201" i="2"/>
  <c r="N201" i="2"/>
  <c r="M202" i="2"/>
  <c r="H203" i="2"/>
  <c r="L203" i="2"/>
  <c r="G204" i="2"/>
  <c r="O204" i="2"/>
  <c r="N205" i="2"/>
  <c r="D144" i="2"/>
  <c r="D152" i="2"/>
  <c r="H156" i="2"/>
  <c r="P156" i="2"/>
  <c r="L160" i="2"/>
  <c r="H164" i="2"/>
  <c r="P164" i="2"/>
  <c r="L168" i="2"/>
  <c r="L176" i="2"/>
  <c r="H180" i="2"/>
  <c r="D184" i="2"/>
  <c r="D192" i="2"/>
  <c r="K198" i="2"/>
  <c r="D205" i="2"/>
  <c r="E143" i="2"/>
  <c r="E204" i="2"/>
  <c r="I143" i="2"/>
  <c r="I199" i="2"/>
  <c r="I196" i="2"/>
  <c r="M143" i="2"/>
  <c r="M204" i="2"/>
  <c r="F146" i="2"/>
  <c r="J146" i="2"/>
  <c r="N146" i="2"/>
  <c r="E147" i="2"/>
  <c r="I147" i="2"/>
  <c r="M147" i="2"/>
  <c r="F150" i="2"/>
  <c r="J150" i="2"/>
  <c r="N150" i="2"/>
  <c r="E151" i="2"/>
  <c r="I151" i="2"/>
  <c r="M151" i="2"/>
  <c r="F154" i="2"/>
  <c r="J154" i="2"/>
  <c r="N154" i="2"/>
  <c r="E155" i="2"/>
  <c r="I155" i="2"/>
  <c r="M155" i="2"/>
  <c r="F158" i="2"/>
  <c r="J158" i="2"/>
  <c r="N158" i="2"/>
  <c r="E159" i="2"/>
  <c r="I159" i="2"/>
  <c r="M159" i="2"/>
  <c r="F162" i="2"/>
  <c r="J162" i="2"/>
  <c r="N162" i="2"/>
  <c r="E163" i="2"/>
  <c r="I163" i="2"/>
  <c r="M163" i="2"/>
  <c r="F166" i="2"/>
  <c r="J166" i="2"/>
  <c r="N166" i="2"/>
  <c r="E167" i="2"/>
  <c r="I167" i="2"/>
  <c r="M167" i="2"/>
  <c r="F170" i="2"/>
  <c r="J170" i="2"/>
  <c r="N170" i="2"/>
  <c r="E171" i="2"/>
  <c r="I171" i="2"/>
  <c r="M171" i="2"/>
  <c r="F174" i="2"/>
  <c r="J174" i="2"/>
  <c r="N174" i="2"/>
  <c r="E175" i="2"/>
  <c r="I175" i="2"/>
  <c r="M175" i="2"/>
  <c r="F178" i="2"/>
  <c r="J178" i="2"/>
  <c r="N178" i="2"/>
  <c r="E179" i="2"/>
  <c r="I179" i="2"/>
  <c r="M179" i="2"/>
  <c r="F182" i="2"/>
  <c r="J182" i="2"/>
  <c r="N182" i="2"/>
  <c r="E183" i="2"/>
  <c r="I183" i="2"/>
  <c r="M183" i="2"/>
  <c r="F186" i="2"/>
  <c r="J186" i="2"/>
  <c r="N186" i="2"/>
  <c r="E187" i="2"/>
  <c r="I187" i="2"/>
  <c r="M187" i="2"/>
  <c r="F190" i="2"/>
  <c r="J190" i="2"/>
  <c r="N190" i="2"/>
  <c r="E191" i="2"/>
  <c r="I191" i="2"/>
  <c r="M191" i="2"/>
  <c r="F194" i="2"/>
  <c r="J194" i="2"/>
  <c r="N194" i="2"/>
  <c r="E195" i="2"/>
  <c r="I195" i="2"/>
  <c r="M195" i="2"/>
  <c r="G197" i="2"/>
  <c r="J198" i="2"/>
  <c r="N198" i="2"/>
  <c r="E199" i="2"/>
  <c r="K201" i="2"/>
  <c r="O201" i="2"/>
  <c r="F202" i="2"/>
  <c r="I203" i="2"/>
  <c r="K205" i="2"/>
  <c r="F143" i="2"/>
  <c r="N143" i="2"/>
  <c r="E144" i="2"/>
  <c r="M144" i="2"/>
  <c r="K173" i="2"/>
  <c r="G177" i="2"/>
  <c r="O177" i="2"/>
  <c r="K181" i="2"/>
  <c r="G185" i="2"/>
  <c r="O185" i="2"/>
  <c r="K189" i="2"/>
  <c r="F191" i="2"/>
  <c r="N191" i="2"/>
  <c r="E192" i="2"/>
  <c r="M192" i="2"/>
  <c r="G193" i="2"/>
  <c r="O193" i="2"/>
  <c r="M196" i="2"/>
  <c r="O197" i="2"/>
  <c r="E200" i="2"/>
  <c r="G201" i="2"/>
  <c r="N202" i="2"/>
  <c r="J148" i="2"/>
  <c r="I149" i="2"/>
  <c r="F152" i="2"/>
  <c r="L143" i="2"/>
  <c r="P143" i="2"/>
  <c r="P197" i="2"/>
  <c r="K144" i="2"/>
  <c r="H147" i="2"/>
  <c r="P147" i="2"/>
  <c r="K148" i="2"/>
  <c r="D151" i="2"/>
  <c r="L151" i="2"/>
  <c r="G152" i="2"/>
  <c r="O152" i="2"/>
  <c r="H155" i="2"/>
  <c r="P155" i="2"/>
  <c r="K156" i="2"/>
  <c r="H159" i="2"/>
  <c r="P159" i="2"/>
  <c r="K160" i="2"/>
  <c r="H163" i="2"/>
  <c r="P163" i="2"/>
  <c r="K164" i="2"/>
  <c r="H167" i="2"/>
  <c r="P167" i="2"/>
  <c r="K168" i="2"/>
  <c r="H171" i="2"/>
  <c r="P171" i="2"/>
  <c r="K172" i="2"/>
  <c r="H175" i="2"/>
  <c r="G176" i="2"/>
  <c r="O176" i="2"/>
  <c r="H179" i="2"/>
  <c r="P179" i="2"/>
  <c r="K180" i="2"/>
  <c r="H183" i="2"/>
  <c r="G184" i="2"/>
  <c r="O184" i="2"/>
  <c r="H187" i="2"/>
  <c r="P187" i="2"/>
  <c r="K188" i="2"/>
  <c r="H191" i="2"/>
  <c r="P191" i="2"/>
  <c r="K192" i="2"/>
  <c r="D195" i="2"/>
  <c r="L195" i="2"/>
  <c r="K196" i="2"/>
  <c r="F197" i="2"/>
  <c r="N197" i="2"/>
  <c r="I198" i="2"/>
  <c r="D199" i="2"/>
  <c r="L199" i="2"/>
  <c r="G200" i="2"/>
  <c r="J201" i="2"/>
  <c r="E202" i="2"/>
  <c r="D203" i="2"/>
  <c r="P203" i="2"/>
  <c r="K204" i="2"/>
  <c r="F205" i="2"/>
  <c r="J205" i="2"/>
  <c r="K143" i="2"/>
  <c r="L144" i="2"/>
  <c r="H148" i="2"/>
  <c r="P148" i="2"/>
  <c r="L152" i="2"/>
  <c r="D160" i="2"/>
  <c r="D168" i="2"/>
  <c r="H172" i="2"/>
  <c r="P172" i="2"/>
  <c r="D176" i="2"/>
  <c r="L184" i="2"/>
  <c r="H188" i="2"/>
  <c r="P188" i="2"/>
  <c r="L192" i="2"/>
  <c r="J202" i="2"/>
  <c r="D145" i="2"/>
  <c r="H145" i="2"/>
  <c r="L145" i="2"/>
  <c r="P145" i="2"/>
  <c r="G146" i="2"/>
  <c r="K146" i="2"/>
  <c r="O146" i="2"/>
  <c r="D149" i="2"/>
  <c r="H149" i="2"/>
  <c r="L149" i="2"/>
  <c r="P149" i="2"/>
  <c r="G150" i="2"/>
  <c r="K150" i="2"/>
  <c r="O150" i="2"/>
  <c r="D153" i="2"/>
  <c r="H153" i="2"/>
  <c r="L153" i="2"/>
  <c r="P153" i="2"/>
  <c r="G154" i="2"/>
  <c r="K154" i="2"/>
  <c r="O154" i="2"/>
  <c r="D157" i="2"/>
  <c r="H157" i="2"/>
  <c r="L157" i="2"/>
  <c r="P157" i="2"/>
  <c r="G158" i="2"/>
  <c r="K158" i="2"/>
  <c r="O158" i="2"/>
  <c r="D161" i="2"/>
  <c r="H161" i="2"/>
  <c r="L161" i="2"/>
  <c r="P161" i="2"/>
  <c r="G162" i="2"/>
  <c r="K162" i="2"/>
  <c r="O162" i="2"/>
  <c r="D165" i="2"/>
  <c r="H165" i="2"/>
  <c r="L165" i="2"/>
  <c r="P165" i="2"/>
  <c r="G166" i="2"/>
  <c r="K166" i="2"/>
  <c r="O166" i="2"/>
  <c r="D169" i="2"/>
  <c r="H169" i="2"/>
  <c r="L169" i="2"/>
  <c r="P169" i="2"/>
  <c r="G170" i="2"/>
  <c r="K170" i="2"/>
  <c r="O170" i="2"/>
  <c r="D173" i="2"/>
  <c r="H173" i="2"/>
  <c r="L173" i="2"/>
  <c r="P173" i="2"/>
  <c r="G174" i="2"/>
  <c r="K174" i="2"/>
  <c r="O174" i="2"/>
  <c r="D177" i="2"/>
  <c r="H177" i="2"/>
  <c r="L177" i="2"/>
  <c r="P177" i="2"/>
  <c r="G178" i="2"/>
  <c r="K178" i="2"/>
  <c r="O178" i="2"/>
  <c r="D181" i="2"/>
  <c r="H181" i="2"/>
  <c r="L181" i="2"/>
  <c r="P181" i="2"/>
  <c r="G182" i="2"/>
  <c r="K182" i="2"/>
  <c r="O182" i="2"/>
  <c r="D185" i="2"/>
  <c r="H185" i="2"/>
  <c r="L185" i="2"/>
  <c r="P185" i="2"/>
  <c r="G186" i="2"/>
  <c r="K186" i="2"/>
  <c r="O186" i="2"/>
  <c r="D189" i="2"/>
  <c r="H189" i="2"/>
  <c r="L189" i="2"/>
  <c r="P189" i="2"/>
  <c r="G190" i="2"/>
  <c r="K190" i="2"/>
  <c r="O190" i="2"/>
  <c r="D193" i="2"/>
  <c r="H193" i="2"/>
  <c r="L193" i="2"/>
  <c r="P193" i="2"/>
  <c r="G194" i="2"/>
  <c r="K194" i="2"/>
  <c r="O194" i="2"/>
  <c r="E196" i="2"/>
  <c r="H197" i="2"/>
  <c r="L197" i="2"/>
  <c r="O198" i="2"/>
  <c r="I200" i="2"/>
  <c r="M200" i="2"/>
  <c r="D201" i="2"/>
  <c r="P201" i="2"/>
  <c r="G202" i="2"/>
  <c r="K202" i="2"/>
  <c r="I204" i="2"/>
  <c r="H205" i="2"/>
  <c r="P205" i="2"/>
  <c r="D172" i="2"/>
  <c r="L172" i="2"/>
  <c r="H176" i="2"/>
  <c r="P176" i="2"/>
  <c r="D180" i="2"/>
  <c r="L180" i="2"/>
  <c r="H184" i="2"/>
  <c r="P184" i="2"/>
  <c r="D188" i="2"/>
  <c r="L188" i="2"/>
  <c r="H192" i="2"/>
  <c r="P192" i="2"/>
  <c r="L201" i="2"/>
  <c r="G205" i="2"/>
  <c r="G198" i="2"/>
  <c r="O205" i="2"/>
  <c r="O202" i="2"/>
  <c r="N148" i="2"/>
  <c r="E149" i="2"/>
  <c r="J152" i="2"/>
  <c r="N152" i="2"/>
  <c r="E153" i="2"/>
  <c r="I153" i="2"/>
  <c r="M153" i="2"/>
  <c r="F156" i="2"/>
  <c r="J156" i="2"/>
  <c r="N156" i="2"/>
  <c r="E157" i="2"/>
  <c r="I157" i="2"/>
  <c r="M157" i="2"/>
  <c r="F160" i="2"/>
  <c r="J160" i="2"/>
  <c r="N160" i="2"/>
  <c r="E161" i="2"/>
  <c r="I161" i="2"/>
  <c r="M161" i="2"/>
  <c r="F164" i="2"/>
  <c r="J164" i="2"/>
  <c r="N164" i="2"/>
  <c r="E165" i="2"/>
  <c r="I165" i="2"/>
  <c r="M165" i="2"/>
  <c r="F168" i="2"/>
  <c r="J168" i="2"/>
  <c r="N168" i="2"/>
  <c r="E169" i="2"/>
  <c r="I169" i="2"/>
  <c r="M169" i="2"/>
  <c r="F172" i="2"/>
  <c r="J172" i="2"/>
  <c r="N172" i="2"/>
  <c r="E173" i="2"/>
  <c r="I173" i="2"/>
  <c r="M173" i="2"/>
  <c r="F176" i="2"/>
  <c r="J176" i="2"/>
  <c r="N176" i="2"/>
  <c r="E177" i="2"/>
  <c r="I177" i="2"/>
  <c r="M177" i="2"/>
  <c r="F180" i="2"/>
  <c r="J180" i="2"/>
  <c r="N180" i="2"/>
  <c r="E181" i="2"/>
  <c r="I181" i="2"/>
  <c r="M181" i="2"/>
  <c r="F184" i="2"/>
  <c r="J184" i="2"/>
  <c r="N184" i="2"/>
  <c r="E185" i="2"/>
  <c r="I185" i="2"/>
  <c r="M185" i="2"/>
  <c r="F188" i="2"/>
  <c r="J188" i="2"/>
  <c r="N188" i="2"/>
  <c r="E189" i="2"/>
  <c r="I189" i="2"/>
  <c r="M189" i="2"/>
  <c r="F192" i="2"/>
  <c r="J192" i="2"/>
  <c r="N192" i="2"/>
  <c r="E193" i="2"/>
  <c r="I193" i="2"/>
  <c r="M193" i="2"/>
  <c r="O195" i="2"/>
  <c r="F196" i="2"/>
  <c r="J196" i="2"/>
  <c r="N196" i="2"/>
  <c r="E197" i="2"/>
  <c r="M197" i="2"/>
  <c r="D198" i="2"/>
  <c r="H198" i="2"/>
  <c r="L198" i="2"/>
  <c r="P198" i="2"/>
  <c r="G199" i="2"/>
  <c r="K199" i="2"/>
  <c r="O199" i="2"/>
  <c r="F200" i="2"/>
  <c r="N200" i="2"/>
  <c r="E201" i="2"/>
  <c r="I201" i="2"/>
  <c r="M201" i="2"/>
  <c r="D202" i="2"/>
  <c r="H202" i="2"/>
  <c r="L202" i="2"/>
  <c r="P202" i="2"/>
  <c r="G203" i="2"/>
  <c r="O203" i="2"/>
  <c r="F204" i="2"/>
  <c r="N204" i="2"/>
  <c r="E205" i="2"/>
  <c r="I205" i="2"/>
  <c r="M205" i="2"/>
  <c r="J143" i="2"/>
  <c r="I144" i="2"/>
  <c r="K145" i="2"/>
  <c r="F147" i="2"/>
  <c r="N147" i="2"/>
  <c r="E148" i="2"/>
  <c r="M148" i="2"/>
  <c r="G149" i="2"/>
  <c r="O149" i="2"/>
  <c r="J151" i="2"/>
  <c r="I152" i="2"/>
  <c r="K153" i="2"/>
  <c r="F155" i="2"/>
  <c r="N155" i="2"/>
  <c r="E156" i="2"/>
  <c r="M156" i="2"/>
  <c r="G157" i="2"/>
  <c r="O157" i="2"/>
  <c r="J159" i="2"/>
  <c r="I160" i="2"/>
  <c r="K161" i="2"/>
  <c r="F163" i="2"/>
  <c r="N163" i="2"/>
  <c r="E164" i="2"/>
  <c r="M164" i="2"/>
  <c r="G165" i="2"/>
  <c r="O165" i="2"/>
  <c r="J167" i="2"/>
  <c r="I168" i="2"/>
  <c r="K169" i="2"/>
  <c r="F171" i="2"/>
  <c r="N171" i="2"/>
  <c r="E172" i="2"/>
  <c r="M172" i="2"/>
  <c r="G173" i="2"/>
  <c r="O173" i="2"/>
  <c r="J175" i="2"/>
  <c r="I176" i="2"/>
  <c r="K177" i="2"/>
  <c r="F179" i="2"/>
  <c r="N179" i="2"/>
  <c r="E180" i="2"/>
  <c r="M180" i="2"/>
  <c r="G181" i="2"/>
  <c r="O181" i="2"/>
  <c r="J183" i="2"/>
  <c r="I184" i="2"/>
  <c r="K185" i="2"/>
  <c r="F187" i="2"/>
  <c r="E188" i="2"/>
  <c r="M188" i="2"/>
  <c r="G189" i="2"/>
  <c r="O189" i="2"/>
  <c r="J191" i="2"/>
  <c r="K193" i="2"/>
  <c r="F195" i="2"/>
  <c r="D197" i="2"/>
  <c r="D338" i="2"/>
  <c r="D330" i="2"/>
  <c r="D342" i="2"/>
  <c r="D335" i="2"/>
  <c r="D334" i="2"/>
  <c r="D327" i="2"/>
  <c r="D326" i="2"/>
  <c r="D319" i="2"/>
  <c r="D318" i="2"/>
  <c r="D311" i="2"/>
  <c r="D307" i="2"/>
  <c r="D303" i="2"/>
  <c r="D299" i="2"/>
  <c r="D280" i="2"/>
  <c r="D295" i="2"/>
  <c r="D287" i="2"/>
  <c r="D283" i="2"/>
  <c r="H338" i="2"/>
  <c r="H330" i="2"/>
  <c r="H342" i="2"/>
  <c r="H334" i="2"/>
  <c r="H326" i="2"/>
  <c r="H318" i="2"/>
  <c r="H339" i="2"/>
  <c r="H331" i="2"/>
  <c r="H323" i="2"/>
  <c r="H315" i="2"/>
  <c r="L342" i="2"/>
  <c r="L334" i="2"/>
  <c r="L280" i="2"/>
  <c r="L339" i="2"/>
  <c r="L338" i="2"/>
  <c r="L331" i="2"/>
  <c r="L330" i="2"/>
  <c r="L323" i="2"/>
  <c r="L322" i="2"/>
  <c r="L315" i="2"/>
  <c r="L314" i="2"/>
  <c r="L310" i="2"/>
  <c r="L306" i="2"/>
  <c r="L302" i="2"/>
  <c r="L290" i="2"/>
  <c r="L282" i="2"/>
  <c r="L298" i="2"/>
  <c r="L294" i="2"/>
  <c r="L286" i="2"/>
  <c r="K281" i="2"/>
  <c r="K307" i="2"/>
  <c r="K303" i="2"/>
  <c r="K299" i="2"/>
  <c r="K291" i="2"/>
  <c r="K283" i="2"/>
  <c r="K295" i="2"/>
  <c r="K287" i="2"/>
  <c r="O281" i="2"/>
  <c r="O308" i="2"/>
  <c r="O304" i="2"/>
  <c r="O300" i="2"/>
  <c r="O307" i="2"/>
  <c r="O303" i="2"/>
  <c r="O299" i="2"/>
  <c r="O288" i="2"/>
  <c r="O280" i="2"/>
  <c r="O296" i="2"/>
  <c r="O295" i="2"/>
  <c r="O287" i="2"/>
  <c r="O292" i="2"/>
  <c r="O284" i="2"/>
  <c r="O291" i="2"/>
  <c r="J282" i="2"/>
  <c r="J308" i="2"/>
  <c r="J304" i="2"/>
  <c r="J300" i="2"/>
  <c r="J292" i="2"/>
  <c r="J284" i="2"/>
  <c r="J296" i="2"/>
  <c r="J288" i="2"/>
  <c r="J280" i="2"/>
  <c r="N282" i="2"/>
  <c r="N309" i="2"/>
  <c r="N305" i="2"/>
  <c r="N301" i="2"/>
  <c r="N308" i="2"/>
  <c r="N304" i="2"/>
  <c r="N300" i="2"/>
  <c r="N296" i="2"/>
  <c r="N289" i="2"/>
  <c r="N281" i="2"/>
  <c r="N288" i="2"/>
  <c r="N280" i="2"/>
  <c r="N293" i="2"/>
  <c r="N285" i="2"/>
  <c r="N297" i="2"/>
  <c r="N292" i="2"/>
  <c r="N284" i="2"/>
  <c r="D284" i="2"/>
  <c r="H284" i="2"/>
  <c r="L284" i="2"/>
  <c r="G285" i="2"/>
  <c r="K285" i="2"/>
  <c r="O285" i="2"/>
  <c r="F286" i="2"/>
  <c r="J286" i="2"/>
  <c r="N286" i="2"/>
  <c r="E287" i="2"/>
  <c r="I287" i="2"/>
  <c r="M287" i="2"/>
  <c r="D288" i="2"/>
  <c r="H288" i="2"/>
  <c r="L288" i="2"/>
  <c r="G289" i="2"/>
  <c r="K289" i="2"/>
  <c r="O289" i="2"/>
  <c r="F290" i="2"/>
  <c r="J290" i="2"/>
  <c r="N290" i="2"/>
  <c r="E291" i="2"/>
  <c r="I291" i="2"/>
  <c r="M291" i="2"/>
  <c r="D292" i="2"/>
  <c r="H292" i="2"/>
  <c r="L292" i="2"/>
  <c r="G293" i="2"/>
  <c r="K293" i="2"/>
  <c r="O293" i="2"/>
  <c r="F294" i="2"/>
  <c r="J294" i="2"/>
  <c r="N294" i="2"/>
  <c r="E295" i="2"/>
  <c r="I295" i="2"/>
  <c r="M295" i="2"/>
  <c r="D296" i="2"/>
  <c r="H296" i="2"/>
  <c r="L296" i="2"/>
  <c r="G297" i="2"/>
  <c r="K297" i="2"/>
  <c r="O297" i="2"/>
  <c r="F298" i="2"/>
  <c r="J298" i="2"/>
  <c r="N298" i="2"/>
  <c r="E299" i="2"/>
  <c r="I299" i="2"/>
  <c r="M299" i="2"/>
  <c r="D300" i="2"/>
  <c r="H300" i="2"/>
  <c r="L300" i="2"/>
  <c r="G301" i="2"/>
  <c r="K301" i="2"/>
  <c r="O301" i="2"/>
  <c r="F302" i="2"/>
  <c r="J302" i="2"/>
  <c r="N302" i="2"/>
  <c r="E303" i="2"/>
  <c r="I303" i="2"/>
  <c r="M303" i="2"/>
  <c r="D304" i="2"/>
  <c r="H304" i="2"/>
  <c r="L304" i="2"/>
  <c r="G305" i="2"/>
  <c r="K305" i="2"/>
  <c r="O305" i="2"/>
  <c r="F306" i="2"/>
  <c r="J306" i="2"/>
  <c r="N306" i="2"/>
  <c r="E307" i="2"/>
  <c r="I307" i="2"/>
  <c r="M307" i="2"/>
  <c r="D308" i="2"/>
  <c r="H308" i="2"/>
  <c r="L308" i="2"/>
  <c r="G309" i="2"/>
  <c r="K309" i="2"/>
  <c r="O309" i="2"/>
  <c r="F310" i="2"/>
  <c r="J310" i="2"/>
  <c r="N310" i="2"/>
  <c r="E311" i="2"/>
  <c r="I311" i="2"/>
  <c r="M311" i="2"/>
  <c r="D312" i="2"/>
  <c r="H312" i="2"/>
  <c r="L312" i="2"/>
  <c r="G313" i="2"/>
  <c r="K313" i="2"/>
  <c r="O313" i="2"/>
  <c r="F314" i="2"/>
  <c r="J314" i="2"/>
  <c r="N314" i="2"/>
  <c r="E315" i="2"/>
  <c r="I315" i="2"/>
  <c r="M315" i="2"/>
  <c r="D316" i="2"/>
  <c r="H316" i="2"/>
  <c r="L316" i="2"/>
  <c r="G317" i="2"/>
  <c r="K317" i="2"/>
  <c r="O317" i="2"/>
  <c r="F318" i="2"/>
  <c r="J318" i="2"/>
  <c r="N318" i="2"/>
  <c r="E319" i="2"/>
  <c r="I319" i="2"/>
  <c r="M319" i="2"/>
  <c r="D320" i="2"/>
  <c r="H320" i="2"/>
  <c r="L320" i="2"/>
  <c r="G321" i="2"/>
  <c r="K321" i="2"/>
  <c r="O321" i="2"/>
  <c r="F322" i="2"/>
  <c r="J322" i="2"/>
  <c r="N322" i="2"/>
  <c r="E323" i="2"/>
  <c r="I323" i="2"/>
  <c r="M323" i="2"/>
  <c r="D324" i="2"/>
  <c r="H324" i="2"/>
  <c r="L324" i="2"/>
  <c r="G325" i="2"/>
  <c r="K325" i="2"/>
  <c r="O325" i="2"/>
  <c r="F326" i="2"/>
  <c r="J326" i="2"/>
  <c r="N326" i="2"/>
  <c r="E327" i="2"/>
  <c r="I327" i="2"/>
  <c r="M327" i="2"/>
  <c r="D328" i="2"/>
  <c r="H328" i="2"/>
  <c r="L328" i="2"/>
  <c r="G329" i="2"/>
  <c r="K329" i="2"/>
  <c r="H280" i="2"/>
  <c r="K294" i="2"/>
  <c r="E280" i="2"/>
  <c r="E337" i="2"/>
  <c r="E329" i="2"/>
  <c r="E341" i="2"/>
  <c r="E333" i="2"/>
  <c r="E325" i="2"/>
  <c r="E317" i="2"/>
  <c r="I280" i="2"/>
  <c r="I338" i="2"/>
  <c r="I330" i="2"/>
  <c r="I322" i="2"/>
  <c r="M280" i="2"/>
  <c r="M341" i="2"/>
  <c r="M333" i="2"/>
  <c r="M337" i="2"/>
  <c r="M329" i="2"/>
  <c r="M321" i="2"/>
  <c r="D281" i="2"/>
  <c r="H281" i="2"/>
  <c r="L281" i="2"/>
  <c r="G282" i="2"/>
  <c r="K282" i="2"/>
  <c r="O282" i="2"/>
  <c r="F283" i="2"/>
  <c r="J283" i="2"/>
  <c r="N283" i="2"/>
  <c r="E284" i="2"/>
  <c r="I284" i="2"/>
  <c r="M284" i="2"/>
  <c r="D285" i="2"/>
  <c r="H285" i="2"/>
  <c r="G286" i="2"/>
  <c r="O286" i="2"/>
  <c r="F287" i="2"/>
  <c r="N287" i="2"/>
  <c r="E288" i="2"/>
  <c r="I288" i="2"/>
  <c r="M288" i="2"/>
  <c r="D289" i="2"/>
  <c r="H289" i="2"/>
  <c r="L289" i="2"/>
  <c r="G290" i="2"/>
  <c r="K290" i="2"/>
  <c r="O290" i="2"/>
  <c r="F291" i="2"/>
  <c r="J291" i="2"/>
  <c r="N291" i="2"/>
  <c r="E292" i="2"/>
  <c r="I292" i="2"/>
  <c r="M292" i="2"/>
  <c r="D293" i="2"/>
  <c r="H293" i="2"/>
  <c r="G294" i="2"/>
  <c r="O294" i="2"/>
  <c r="F295" i="2"/>
  <c r="N295" i="2"/>
  <c r="E296" i="2"/>
  <c r="I296" i="2"/>
  <c r="M296" i="2"/>
  <c r="D297" i="2"/>
  <c r="H297" i="2"/>
  <c r="L297" i="2"/>
  <c r="G298" i="2"/>
  <c r="K298" i="2"/>
  <c r="O298" i="2"/>
  <c r="F299" i="2"/>
  <c r="J299" i="2"/>
  <c r="N299" i="2"/>
  <c r="E300" i="2"/>
  <c r="I300" i="2"/>
  <c r="M300" i="2"/>
  <c r="D301" i="2"/>
  <c r="H301" i="2"/>
  <c r="L301" i="2"/>
  <c r="G302" i="2"/>
  <c r="K302" i="2"/>
  <c r="O302" i="2"/>
  <c r="F303" i="2"/>
  <c r="J303" i="2"/>
  <c r="N303" i="2"/>
  <c r="E304" i="2"/>
  <c r="I304" i="2"/>
  <c r="M304" i="2"/>
  <c r="D305" i="2"/>
  <c r="H305" i="2"/>
  <c r="L305" i="2"/>
  <c r="G306" i="2"/>
  <c r="K306" i="2"/>
  <c r="O306" i="2"/>
  <c r="F307" i="2"/>
  <c r="J307" i="2"/>
  <c r="N307" i="2"/>
  <c r="E308" i="2"/>
  <c r="I308" i="2"/>
  <c r="M308" i="2"/>
  <c r="D309" i="2"/>
  <c r="H309" i="2"/>
  <c r="L309" i="2"/>
  <c r="G310" i="2"/>
  <c r="K310" i="2"/>
  <c r="O310" i="2"/>
  <c r="F311" i="2"/>
  <c r="J311" i="2"/>
  <c r="N311" i="2"/>
  <c r="E312" i="2"/>
  <c r="I312" i="2"/>
  <c r="M312" i="2"/>
  <c r="D313" i="2"/>
  <c r="H313" i="2"/>
  <c r="L313" i="2"/>
  <c r="G314" i="2"/>
  <c r="K314" i="2"/>
  <c r="O314" i="2"/>
  <c r="F315" i="2"/>
  <c r="J315" i="2"/>
  <c r="N315" i="2"/>
  <c r="E316" i="2"/>
  <c r="I316" i="2"/>
  <c r="M316" i="2"/>
  <c r="D317" i="2"/>
  <c r="H317" i="2"/>
  <c r="L317" i="2"/>
  <c r="G318" i="2"/>
  <c r="K318" i="2"/>
  <c r="O318" i="2"/>
  <c r="F319" i="2"/>
  <c r="J319" i="2"/>
  <c r="N319" i="2"/>
  <c r="E320" i="2"/>
  <c r="I320" i="2"/>
  <c r="M320" i="2"/>
  <c r="D321" i="2"/>
  <c r="H321" i="2"/>
  <c r="L321" i="2"/>
  <c r="G322" i="2"/>
  <c r="K322" i="2"/>
  <c r="O322" i="2"/>
  <c r="F323" i="2"/>
  <c r="J323" i="2"/>
  <c r="N323" i="2"/>
  <c r="E324" i="2"/>
  <c r="I324" i="2"/>
  <c r="M324" i="2"/>
  <c r="D325" i="2"/>
  <c r="H325" i="2"/>
  <c r="L325" i="2"/>
  <c r="G326" i="2"/>
  <c r="K326" i="2"/>
  <c r="O326" i="2"/>
  <c r="F327" i="2"/>
  <c r="J327" i="2"/>
  <c r="N327" i="2"/>
  <c r="E328" i="2"/>
  <c r="I328" i="2"/>
  <c r="M328" i="2"/>
  <c r="D329" i="2"/>
  <c r="H329" i="2"/>
  <c r="D196" i="2"/>
  <c r="H196" i="2"/>
  <c r="L196" i="2"/>
  <c r="P196" i="2"/>
  <c r="D200" i="2"/>
  <c r="H200" i="2"/>
  <c r="L200" i="2"/>
  <c r="P200" i="2"/>
  <c r="M203" i="2"/>
  <c r="D204" i="2"/>
  <c r="H204" i="2"/>
  <c r="L204" i="2"/>
  <c r="P204" i="2"/>
  <c r="F280" i="2"/>
  <c r="J312" i="2"/>
  <c r="N313" i="2"/>
  <c r="D282" i="2"/>
  <c r="H282" i="2"/>
  <c r="G283" i="2"/>
  <c r="F284" i="2"/>
  <c r="D286" i="2"/>
  <c r="H286" i="2"/>
  <c r="G287" i="2"/>
  <c r="F288" i="2"/>
  <c r="D290" i="2"/>
  <c r="H290" i="2"/>
  <c r="G291" i="2"/>
  <c r="F292" i="2"/>
  <c r="D294" i="2"/>
  <c r="H294" i="2"/>
  <c r="G295" i="2"/>
  <c r="F296" i="2"/>
  <c r="D298" i="2"/>
  <c r="H298" i="2"/>
  <c r="G299" i="2"/>
  <c r="F300" i="2"/>
  <c r="D302" i="2"/>
  <c r="H302" i="2"/>
  <c r="G303" i="2"/>
  <c r="F304" i="2"/>
  <c r="D306" i="2"/>
  <c r="H306" i="2"/>
  <c r="G307" i="2"/>
  <c r="F308" i="2"/>
  <c r="D310" i="2"/>
  <c r="H310" i="2"/>
  <c r="G311" i="2"/>
  <c r="F312" i="2"/>
  <c r="D314" i="2"/>
  <c r="H314" i="2"/>
  <c r="M317" i="2"/>
  <c r="L318" i="2"/>
  <c r="E321" i="2"/>
  <c r="D322" i="2"/>
  <c r="H322" i="2"/>
  <c r="M325" i="2"/>
  <c r="L326" i="2"/>
  <c r="J195" i="2"/>
  <c r="N195" i="2"/>
  <c r="F199" i="2"/>
  <c r="J199" i="2"/>
  <c r="N199" i="2"/>
  <c r="F203" i="2"/>
  <c r="J203" i="2"/>
  <c r="N203" i="2"/>
  <c r="G280" i="2"/>
  <c r="K280" i="2"/>
  <c r="O312" i="2"/>
  <c r="F281" i="2"/>
  <c r="J281" i="2"/>
  <c r="H283" i="2"/>
  <c r="L283" i="2"/>
  <c r="G284" i="2"/>
  <c r="K284" i="2"/>
  <c r="F285" i="2"/>
  <c r="J285" i="2"/>
  <c r="H287" i="2"/>
  <c r="L287" i="2"/>
  <c r="G288" i="2"/>
  <c r="K288" i="2"/>
  <c r="F289" i="2"/>
  <c r="J289" i="2"/>
  <c r="H291" i="2"/>
  <c r="L291" i="2"/>
  <c r="G292" i="2"/>
  <c r="K292" i="2"/>
  <c r="F293" i="2"/>
  <c r="J293" i="2"/>
  <c r="H295" i="2"/>
  <c r="L295" i="2"/>
  <c r="G296" i="2"/>
  <c r="K296" i="2"/>
  <c r="F297" i="2"/>
  <c r="J297" i="2"/>
  <c r="H299" i="2"/>
  <c r="L299" i="2"/>
  <c r="G300" i="2"/>
  <c r="K300" i="2"/>
  <c r="F301" i="2"/>
  <c r="J301" i="2"/>
  <c r="H303" i="2"/>
  <c r="L303" i="2"/>
  <c r="G304" i="2"/>
  <c r="K304" i="2"/>
  <c r="F305" i="2"/>
  <c r="J305" i="2"/>
  <c r="H307" i="2"/>
  <c r="L307" i="2"/>
  <c r="G308" i="2"/>
  <c r="K308" i="2"/>
  <c r="F309" i="2"/>
  <c r="J309" i="2"/>
  <c r="H311" i="2"/>
  <c r="L311" i="2"/>
  <c r="G312" i="2"/>
  <c r="K312" i="2"/>
  <c r="F313" i="2"/>
  <c r="J313" i="2"/>
  <c r="D315" i="2"/>
  <c r="I318" i="2"/>
  <c r="H319" i="2"/>
  <c r="L319" i="2"/>
  <c r="D323" i="2"/>
  <c r="I326" i="2"/>
  <c r="H327" i="2"/>
  <c r="L327" i="2"/>
  <c r="D331" i="2"/>
  <c r="I334" i="2"/>
  <c r="H335" i="2"/>
  <c r="L335" i="2"/>
  <c r="D339" i="2"/>
  <c r="I342" i="2"/>
  <c r="O329" i="2"/>
  <c r="F330" i="2"/>
  <c r="J330" i="2"/>
  <c r="N330" i="2"/>
  <c r="E331" i="2"/>
  <c r="I331" i="2"/>
  <c r="M331" i="2"/>
  <c r="D332" i="2"/>
  <c r="H332" i="2"/>
  <c r="L332" i="2"/>
  <c r="G333" i="2"/>
  <c r="K333" i="2"/>
  <c r="O333" i="2"/>
  <c r="F334" i="2"/>
  <c r="J334" i="2"/>
  <c r="N334" i="2"/>
  <c r="E335" i="2"/>
  <c r="I335" i="2"/>
  <c r="M335" i="2"/>
  <c r="D336" i="2"/>
  <c r="H336" i="2"/>
  <c r="L336" i="2"/>
  <c r="G337" i="2"/>
  <c r="K337" i="2"/>
  <c r="O337" i="2"/>
  <c r="F338" i="2"/>
  <c r="J338" i="2"/>
  <c r="N338" i="2"/>
  <c r="E339" i="2"/>
  <c r="I339" i="2"/>
  <c r="M339" i="2"/>
  <c r="D340" i="2"/>
  <c r="H340" i="2"/>
  <c r="L340" i="2"/>
  <c r="G341" i="2"/>
  <c r="K341" i="2"/>
  <c r="O341" i="2"/>
  <c r="F342" i="2"/>
  <c r="J342" i="2"/>
  <c r="N342" i="2"/>
  <c r="L329" i="2"/>
  <c r="G330" i="2"/>
  <c r="K330" i="2"/>
  <c r="O330" i="2"/>
  <c r="F331" i="2"/>
  <c r="J331" i="2"/>
  <c r="N331" i="2"/>
  <c r="E332" i="2"/>
  <c r="I332" i="2"/>
  <c r="M332" i="2"/>
  <c r="D333" i="2"/>
  <c r="H333" i="2"/>
  <c r="L333" i="2"/>
  <c r="G334" i="2"/>
  <c r="K334" i="2"/>
  <c r="O334" i="2"/>
  <c r="F335" i="2"/>
  <c r="J335" i="2"/>
  <c r="N335" i="2"/>
  <c r="E336" i="2"/>
  <c r="I336" i="2"/>
  <c r="M336" i="2"/>
  <c r="D337" i="2"/>
  <c r="H337" i="2"/>
  <c r="L337" i="2"/>
  <c r="G338" i="2"/>
  <c r="K338" i="2"/>
  <c r="O338" i="2"/>
  <c r="F339" i="2"/>
  <c r="J339" i="2"/>
  <c r="N339" i="2"/>
  <c r="E340" i="2"/>
  <c r="I340" i="2"/>
  <c r="M340" i="2"/>
  <c r="D341" i="2"/>
  <c r="H341" i="2"/>
  <c r="L341" i="2"/>
  <c r="G342" i="2"/>
  <c r="K342" i="2"/>
  <c r="O342" i="2"/>
  <c r="O311" i="2"/>
  <c r="N312" i="2"/>
  <c r="K311" i="2"/>
  <c r="E281" i="2"/>
  <c r="I281" i="2"/>
  <c r="M281" i="2"/>
  <c r="E285" i="2"/>
  <c r="I285" i="2"/>
  <c r="M285" i="2"/>
  <c r="E289" i="2"/>
  <c r="I289" i="2"/>
  <c r="M289" i="2"/>
  <c r="E293" i="2"/>
  <c r="I293" i="2"/>
  <c r="M293" i="2"/>
  <c r="E297" i="2"/>
  <c r="I297" i="2"/>
  <c r="M297" i="2"/>
  <c r="E301" i="2"/>
  <c r="I301" i="2"/>
  <c r="M301" i="2"/>
  <c r="E305" i="2"/>
  <c r="I305" i="2"/>
  <c r="M305" i="2"/>
  <c r="E309" i="2"/>
  <c r="I309" i="2"/>
  <c r="M309" i="2"/>
  <c r="E313" i="2"/>
  <c r="I313" i="2"/>
  <c r="M313" i="2"/>
  <c r="G315" i="2"/>
  <c r="K315" i="2"/>
  <c r="O315" i="2"/>
  <c r="F316" i="2"/>
  <c r="J316" i="2"/>
  <c r="N316" i="2"/>
  <c r="I317" i="2"/>
  <c r="G319" i="2"/>
  <c r="K319" i="2"/>
  <c r="O319" i="2"/>
  <c r="F320" i="2"/>
  <c r="J320" i="2"/>
  <c r="N320" i="2"/>
  <c r="I321" i="2"/>
  <c r="G323" i="2"/>
  <c r="K323" i="2"/>
  <c r="O323" i="2"/>
  <c r="F324" i="2"/>
  <c r="J324" i="2"/>
  <c r="N324" i="2"/>
  <c r="I325" i="2"/>
  <c r="G327" i="2"/>
  <c r="I329" i="2"/>
  <c r="I333" i="2"/>
  <c r="I337" i="2"/>
  <c r="I341" i="2"/>
  <c r="E282" i="2"/>
  <c r="I282" i="2"/>
  <c r="M282" i="2"/>
  <c r="E286" i="2"/>
  <c r="I286" i="2"/>
  <c r="M286" i="2"/>
  <c r="E290" i="2"/>
  <c r="I290" i="2"/>
  <c r="M290" i="2"/>
  <c r="E294" i="2"/>
  <c r="I294" i="2"/>
  <c r="M294" i="2"/>
  <c r="E298" i="2"/>
  <c r="I298" i="2"/>
  <c r="M298" i="2"/>
  <c r="E302" i="2"/>
  <c r="I302" i="2"/>
  <c r="M302" i="2"/>
  <c r="E306" i="2"/>
  <c r="I306" i="2"/>
  <c r="M306" i="2"/>
  <c r="E310" i="2"/>
  <c r="I310" i="2"/>
  <c r="M310" i="2"/>
  <c r="E314" i="2"/>
  <c r="I314" i="2"/>
  <c r="M314" i="2"/>
  <c r="G316" i="2"/>
  <c r="K316" i="2"/>
  <c r="O316" i="2"/>
  <c r="F317" i="2"/>
  <c r="J317" i="2"/>
  <c r="N317" i="2"/>
  <c r="E318" i="2"/>
  <c r="M318" i="2"/>
  <c r="G320" i="2"/>
  <c r="K320" i="2"/>
  <c r="O320" i="2"/>
  <c r="F321" i="2"/>
  <c r="J321" i="2"/>
  <c r="N321" i="2"/>
  <c r="E322" i="2"/>
  <c r="M322" i="2"/>
  <c r="G324" i="2"/>
  <c r="K324" i="2"/>
  <c r="O324" i="2"/>
  <c r="F325" i="2"/>
  <c r="J325" i="2"/>
  <c r="N325" i="2"/>
  <c r="E326" i="2"/>
  <c r="M326" i="2"/>
  <c r="G328" i="2"/>
  <c r="K328" i="2"/>
  <c r="O328" i="2"/>
  <c r="F329" i="2"/>
  <c r="J329" i="2"/>
  <c r="N329" i="2"/>
  <c r="E330" i="2"/>
  <c r="M330" i="2"/>
  <c r="G332" i="2"/>
  <c r="K332" i="2"/>
  <c r="O332" i="2"/>
  <c r="F333" i="2"/>
  <c r="J333" i="2"/>
  <c r="N333" i="2"/>
  <c r="E334" i="2"/>
  <c r="M334" i="2"/>
  <c r="G336" i="2"/>
  <c r="K336" i="2"/>
  <c r="O336" i="2"/>
  <c r="F337" i="2"/>
  <c r="J337" i="2"/>
  <c r="N337" i="2"/>
  <c r="E338" i="2"/>
  <c r="M338" i="2"/>
  <c r="G340" i="2"/>
  <c r="K340" i="2"/>
  <c r="O340" i="2"/>
  <c r="F341" i="2"/>
  <c r="J341" i="2"/>
  <c r="N341" i="2"/>
  <c r="E342" i="2"/>
  <c r="M342" i="2"/>
  <c r="K327" i="2"/>
  <c r="O327" i="2"/>
  <c r="F328" i="2"/>
  <c r="J328" i="2"/>
  <c r="N328" i="2"/>
  <c r="G331" i="2"/>
  <c r="K331" i="2"/>
  <c r="O331" i="2"/>
  <c r="F332" i="2"/>
  <c r="J332" i="2"/>
  <c r="N332" i="2"/>
  <c r="G335" i="2"/>
  <c r="K335" i="2"/>
  <c r="O335" i="2"/>
  <c r="F336" i="2"/>
  <c r="J336" i="2"/>
  <c r="N336" i="2"/>
  <c r="G339" i="2"/>
  <c r="K339" i="2"/>
  <c r="O339" i="2"/>
  <c r="F340" i="2"/>
  <c r="J340" i="2"/>
  <c r="N340" i="2"/>
  <c r="N289" i="1"/>
  <c r="F285" i="1"/>
  <c r="O147" i="1"/>
  <c r="D280" i="1"/>
  <c r="H280" i="1"/>
  <c r="H284" i="1"/>
  <c r="L284" i="1"/>
  <c r="D288" i="1"/>
  <c r="H288" i="1"/>
  <c r="H292" i="1"/>
  <c r="L292" i="1"/>
  <c r="G150" i="1"/>
  <c r="N281" i="1"/>
  <c r="F293" i="1"/>
  <c r="E202" i="1"/>
  <c r="F144" i="1"/>
  <c r="N144" i="1"/>
  <c r="K145" i="1"/>
  <c r="F280" i="1"/>
  <c r="J280" i="1"/>
  <c r="N280" i="1"/>
  <c r="G281" i="1"/>
  <c r="K281" i="1"/>
  <c r="O281" i="1"/>
  <c r="D282" i="1"/>
  <c r="H282" i="1"/>
  <c r="L282" i="1"/>
  <c r="E283" i="1"/>
  <c r="I283" i="1"/>
  <c r="M283" i="1"/>
  <c r="H286" i="1"/>
  <c r="F148" i="1"/>
  <c r="K149" i="1"/>
  <c r="N160" i="1"/>
  <c r="I183" i="1"/>
  <c r="K185" i="1"/>
  <c r="J174" i="1"/>
  <c r="N152" i="1"/>
  <c r="G147" i="1"/>
  <c r="O182" i="1"/>
  <c r="D145" i="1"/>
  <c r="H145" i="1"/>
  <c r="L145" i="1"/>
  <c r="E146" i="1"/>
  <c r="M146" i="1"/>
  <c r="G148" i="1"/>
  <c r="O148" i="1"/>
  <c r="I186" i="1"/>
  <c r="E280" i="1"/>
  <c r="I280" i="1"/>
  <c r="M280" i="1"/>
  <c r="F281" i="1"/>
  <c r="J281" i="1"/>
  <c r="G282" i="1"/>
  <c r="K282" i="1"/>
  <c r="O282" i="1"/>
  <c r="D283" i="1"/>
  <c r="H283" i="1"/>
  <c r="L283" i="1"/>
  <c r="E284" i="1"/>
  <c r="I284" i="1"/>
  <c r="M284" i="1"/>
  <c r="J285" i="1"/>
  <c r="N285" i="1"/>
  <c r="G286" i="1"/>
  <c r="K286" i="1"/>
  <c r="O286" i="1"/>
  <c r="D287" i="1"/>
  <c r="H287" i="1"/>
  <c r="L287" i="1"/>
  <c r="E288" i="1"/>
  <c r="I288" i="1"/>
  <c r="M288" i="1"/>
  <c r="F289" i="1"/>
  <c r="J289" i="1"/>
  <c r="G290" i="1"/>
  <c r="K290" i="1"/>
  <c r="O290" i="1"/>
  <c r="D291" i="1"/>
  <c r="H291" i="1"/>
  <c r="L291" i="1"/>
  <c r="E292" i="1"/>
  <c r="I292" i="1"/>
  <c r="M292" i="1"/>
  <c r="J293" i="1"/>
  <c r="N293" i="1"/>
  <c r="G294" i="1"/>
  <c r="K294" i="1"/>
  <c r="O294" i="1"/>
  <c r="D295" i="1"/>
  <c r="H295" i="1"/>
  <c r="L295" i="1"/>
  <c r="E296" i="1"/>
  <c r="I296" i="1"/>
  <c r="M296" i="1"/>
  <c r="F297" i="1"/>
  <c r="J297" i="1"/>
  <c r="N297" i="1"/>
  <c r="G153" i="1"/>
  <c r="N156" i="1"/>
  <c r="N164" i="1"/>
  <c r="N176" i="1"/>
  <c r="D182" i="1"/>
  <c r="O143" i="1"/>
  <c r="F284" i="1"/>
  <c r="J284" i="1"/>
  <c r="N284" i="1"/>
  <c r="G285" i="1"/>
  <c r="K285" i="1"/>
  <c r="O285" i="1"/>
  <c r="D286" i="1"/>
  <c r="L286" i="1"/>
  <c r="E287" i="1"/>
  <c r="I287" i="1"/>
  <c r="M287" i="1"/>
  <c r="F288" i="1"/>
  <c r="J288" i="1"/>
  <c r="N288" i="1"/>
  <c r="G289" i="1"/>
  <c r="K289" i="1"/>
  <c r="O289" i="1"/>
  <c r="D290" i="1"/>
  <c r="H290" i="1"/>
  <c r="L290" i="1"/>
  <c r="E291" i="1"/>
  <c r="I291" i="1"/>
  <c r="M291" i="1"/>
  <c r="F292" i="1"/>
  <c r="J292" i="1"/>
  <c r="N292" i="1"/>
  <c r="G293" i="1"/>
  <c r="K293" i="1"/>
  <c r="O293" i="1"/>
  <c r="D294" i="1"/>
  <c r="H294" i="1"/>
  <c r="L294" i="1"/>
  <c r="E295" i="1"/>
  <c r="I295" i="1"/>
  <c r="M295" i="1"/>
  <c r="F296" i="1"/>
  <c r="J296" i="1"/>
  <c r="N296" i="1"/>
  <c r="G297" i="1"/>
  <c r="K297" i="1"/>
  <c r="O297" i="1"/>
  <c r="D298" i="1"/>
  <c r="H298" i="1"/>
  <c r="L298" i="1"/>
  <c r="E299" i="1"/>
  <c r="I299" i="1"/>
  <c r="M299" i="1"/>
  <c r="F300" i="1"/>
  <c r="J300" i="1"/>
  <c r="N300" i="1"/>
  <c r="G301" i="1"/>
  <c r="K301" i="1"/>
  <c r="O301" i="1"/>
  <c r="D302" i="1"/>
  <c r="H302" i="1"/>
  <c r="L302" i="1"/>
  <c r="E303" i="1"/>
  <c r="I303" i="1"/>
  <c r="M303" i="1"/>
  <c r="F304" i="1"/>
  <c r="J304" i="1"/>
  <c r="N304" i="1"/>
  <c r="G305" i="1"/>
  <c r="K305" i="1"/>
  <c r="O305" i="1"/>
  <c r="D306" i="1"/>
  <c r="H306" i="1"/>
  <c r="L306" i="1"/>
  <c r="E307" i="1"/>
  <c r="I307" i="1"/>
  <c r="M307" i="1"/>
  <c r="F308" i="1"/>
  <c r="J308" i="1"/>
  <c r="N308" i="1"/>
  <c r="J287" i="1"/>
  <c r="D292" i="1"/>
  <c r="N148" i="1"/>
  <c r="N168" i="1"/>
  <c r="N172" i="1"/>
  <c r="O187" i="1"/>
  <c r="G146" i="1"/>
  <c r="F283" i="1"/>
  <c r="J283" i="1"/>
  <c r="N283" i="1"/>
  <c r="F287" i="1"/>
  <c r="N287" i="1"/>
  <c r="F291" i="1"/>
  <c r="J291" i="1"/>
  <c r="N291" i="1"/>
  <c r="D284" i="1"/>
  <c r="L288" i="1"/>
  <c r="G280" i="1"/>
  <c r="K280" i="1"/>
  <c r="O280" i="1"/>
  <c r="D281" i="1"/>
  <c r="H281" i="1"/>
  <c r="L281" i="1"/>
  <c r="E282" i="1"/>
  <c r="I282" i="1"/>
  <c r="M282" i="1"/>
  <c r="G284" i="1"/>
  <c r="K284" i="1"/>
  <c r="O284" i="1"/>
  <c r="D285" i="1"/>
  <c r="H285" i="1"/>
  <c r="L285" i="1"/>
  <c r="E286" i="1"/>
  <c r="I286" i="1"/>
  <c r="M286" i="1"/>
  <c r="G288" i="1"/>
  <c r="K288" i="1"/>
  <c r="O288" i="1"/>
  <c r="D289" i="1"/>
  <c r="H289" i="1"/>
  <c r="L289" i="1"/>
  <c r="E290" i="1"/>
  <c r="I290" i="1"/>
  <c r="M290" i="1"/>
  <c r="G292" i="1"/>
  <c r="K292" i="1"/>
  <c r="O292" i="1"/>
  <c r="D293" i="1"/>
  <c r="H293" i="1"/>
  <c r="L293" i="1"/>
  <c r="E294" i="1"/>
  <c r="I294" i="1"/>
  <c r="M294" i="1"/>
  <c r="F295" i="1"/>
  <c r="J295" i="1"/>
  <c r="N295" i="1"/>
  <c r="G296" i="1"/>
  <c r="K296" i="1"/>
  <c r="O296" i="1"/>
  <c r="D297" i="1"/>
  <c r="H297" i="1"/>
  <c r="L297" i="1"/>
  <c r="E298" i="1"/>
  <c r="I298" i="1"/>
  <c r="M298" i="1"/>
  <c r="F299" i="1"/>
  <c r="J299" i="1"/>
  <c r="N299" i="1"/>
  <c r="G300" i="1"/>
  <c r="K300" i="1"/>
  <c r="O300" i="1"/>
  <c r="D301" i="1"/>
  <c r="H301" i="1"/>
  <c r="L301" i="1"/>
  <c r="E302" i="1"/>
  <c r="I302" i="1"/>
  <c r="M302" i="1"/>
  <c r="F303" i="1"/>
  <c r="J303" i="1"/>
  <c r="N303" i="1"/>
  <c r="G304" i="1"/>
  <c r="K304" i="1"/>
  <c r="O304" i="1"/>
  <c r="D305" i="1"/>
  <c r="H305" i="1"/>
  <c r="L305" i="1"/>
  <c r="E306" i="1"/>
  <c r="I306" i="1"/>
  <c r="M306" i="1"/>
  <c r="F307" i="1"/>
  <c r="J307" i="1"/>
  <c r="N307" i="1"/>
  <c r="G308" i="1"/>
  <c r="K308" i="1"/>
  <c r="O308" i="1"/>
  <c r="E281" i="1"/>
  <c r="I281" i="1"/>
  <c r="M281" i="1"/>
  <c r="F282" i="1"/>
  <c r="J282" i="1"/>
  <c r="N282" i="1"/>
  <c r="G283" i="1"/>
  <c r="K283" i="1"/>
  <c r="O283" i="1"/>
  <c r="E285" i="1"/>
  <c r="I285" i="1"/>
  <c r="M285" i="1"/>
  <c r="F286" i="1"/>
  <c r="J286" i="1"/>
  <c r="N286" i="1"/>
  <c r="G287" i="1"/>
  <c r="K287" i="1"/>
  <c r="O287" i="1"/>
  <c r="E289" i="1"/>
  <c r="I289" i="1"/>
  <c r="M289" i="1"/>
  <c r="F290" i="1"/>
  <c r="J290" i="1"/>
  <c r="N290" i="1"/>
  <c r="G291" i="1"/>
  <c r="K291" i="1"/>
  <c r="O291" i="1"/>
  <c r="E293" i="1"/>
  <c r="I293" i="1"/>
  <c r="M293" i="1"/>
  <c r="F294" i="1"/>
  <c r="J294" i="1"/>
  <c r="N294" i="1"/>
  <c r="G295" i="1"/>
  <c r="K295" i="1"/>
  <c r="O295" i="1"/>
  <c r="D296" i="1"/>
  <c r="H296" i="1"/>
  <c r="L296" i="1"/>
  <c r="E297" i="1"/>
  <c r="I297" i="1"/>
  <c r="M297" i="1"/>
  <c r="F298" i="1"/>
  <c r="J298" i="1"/>
  <c r="N298" i="1"/>
  <c r="G299" i="1"/>
  <c r="K299" i="1"/>
  <c r="O299" i="1"/>
  <c r="D300" i="1"/>
  <c r="H300" i="1"/>
  <c r="L300" i="1"/>
  <c r="E301" i="1"/>
  <c r="I301" i="1"/>
  <c r="M301" i="1"/>
  <c r="F302" i="1"/>
  <c r="J302" i="1"/>
  <c r="N302" i="1"/>
  <c r="G303" i="1"/>
  <c r="K303" i="1"/>
  <c r="O303" i="1"/>
  <c r="D304" i="1"/>
  <c r="H304" i="1"/>
  <c r="L304" i="1"/>
  <c r="E305" i="1"/>
  <c r="I305" i="1"/>
  <c r="M305" i="1"/>
  <c r="F306" i="1"/>
  <c r="J306" i="1"/>
  <c r="N306" i="1"/>
  <c r="G307" i="1"/>
  <c r="K307" i="1"/>
  <c r="O307" i="1"/>
  <c r="D308" i="1"/>
  <c r="H308" i="1"/>
  <c r="L308" i="1"/>
  <c r="E309" i="1"/>
  <c r="G298" i="1"/>
  <c r="K298" i="1"/>
  <c r="O298" i="1"/>
  <c r="D299" i="1"/>
  <c r="H299" i="1"/>
  <c r="L299" i="1"/>
  <c r="E300" i="1"/>
  <c r="I300" i="1"/>
  <c r="M300" i="1"/>
  <c r="F301" i="1"/>
  <c r="J301" i="1"/>
  <c r="N301" i="1"/>
  <c r="G302" i="1"/>
  <c r="K302" i="1"/>
  <c r="O302" i="1"/>
  <c r="D303" i="1"/>
  <c r="H303" i="1"/>
  <c r="L303" i="1"/>
  <c r="E304" i="1"/>
  <c r="I304" i="1"/>
  <c r="M304" i="1"/>
  <c r="F305" i="1"/>
  <c r="J305" i="1"/>
  <c r="N305" i="1"/>
  <c r="G306" i="1"/>
  <c r="K306" i="1"/>
  <c r="O306" i="1"/>
  <c r="D307" i="1"/>
  <c r="H307" i="1"/>
  <c r="L307" i="1"/>
  <c r="E308" i="1"/>
  <c r="I308" i="1"/>
  <c r="M308" i="1"/>
  <c r="F309" i="1"/>
  <c r="J309" i="1"/>
  <c r="N309" i="1"/>
  <c r="G310" i="1"/>
  <c r="K310" i="1"/>
  <c r="O310" i="1"/>
  <c r="D311" i="1"/>
  <c r="H311" i="1"/>
  <c r="L311" i="1"/>
  <c r="E312" i="1"/>
  <c r="I312" i="1"/>
  <c r="M312" i="1"/>
  <c r="F313" i="1"/>
  <c r="J313" i="1"/>
  <c r="N313" i="1"/>
  <c r="G314" i="1"/>
  <c r="K314" i="1"/>
  <c r="O314" i="1"/>
  <c r="D315" i="1"/>
  <c r="H315" i="1"/>
  <c r="L315" i="1"/>
  <c r="E316" i="1"/>
  <c r="I316" i="1"/>
  <c r="M316" i="1"/>
  <c r="F317" i="1"/>
  <c r="J317" i="1"/>
  <c r="N317" i="1"/>
  <c r="G318" i="1"/>
  <c r="K318" i="1"/>
  <c r="O318" i="1"/>
  <c r="D319" i="1"/>
  <c r="H319" i="1"/>
  <c r="L319" i="1"/>
  <c r="E320" i="1"/>
  <c r="I320" i="1"/>
  <c r="M320" i="1"/>
  <c r="F321" i="1"/>
  <c r="J321" i="1"/>
  <c r="N321" i="1"/>
  <c r="G322" i="1"/>
  <c r="K322" i="1"/>
  <c r="O322" i="1"/>
  <c r="D323" i="1"/>
  <c r="H323" i="1"/>
  <c r="L323" i="1"/>
  <c r="E324" i="1"/>
  <c r="I324" i="1"/>
  <c r="M324" i="1"/>
  <c r="F325" i="1"/>
  <c r="J325" i="1"/>
  <c r="N325" i="1"/>
  <c r="G326" i="1"/>
  <c r="K326" i="1"/>
  <c r="O326" i="1"/>
  <c r="D327" i="1"/>
  <c r="H327" i="1"/>
  <c r="L327" i="1"/>
  <c r="E328" i="1"/>
  <c r="I328" i="1"/>
  <c r="M328" i="1"/>
  <c r="F329" i="1"/>
  <c r="J329" i="1"/>
  <c r="N329" i="1"/>
  <c r="G330" i="1"/>
  <c r="K330" i="1"/>
  <c r="O330" i="1"/>
  <c r="D331" i="1"/>
  <c r="H331" i="1"/>
  <c r="L331" i="1"/>
  <c r="E332" i="1"/>
  <c r="I332" i="1"/>
  <c r="M332" i="1"/>
  <c r="F333" i="1"/>
  <c r="J333" i="1"/>
  <c r="N333" i="1"/>
  <c r="G334" i="1"/>
  <c r="K334" i="1"/>
  <c r="O334" i="1"/>
  <c r="D335" i="1"/>
  <c r="H335" i="1"/>
  <c r="L335" i="1"/>
  <c r="E336" i="1"/>
  <c r="I336" i="1"/>
  <c r="M336" i="1"/>
  <c r="F337" i="1"/>
  <c r="J337" i="1"/>
  <c r="N337" i="1"/>
  <c r="G338" i="1"/>
  <c r="K338" i="1"/>
  <c r="O338" i="1"/>
  <c r="D339" i="1"/>
  <c r="H339" i="1"/>
  <c r="L339" i="1"/>
  <c r="E340" i="1"/>
  <c r="I340" i="1"/>
  <c r="M340" i="1"/>
  <c r="F341" i="1"/>
  <c r="J341" i="1"/>
  <c r="N341" i="1"/>
  <c r="G342" i="1"/>
  <c r="K342" i="1"/>
  <c r="O342" i="1"/>
  <c r="G309" i="1"/>
  <c r="K309" i="1"/>
  <c r="O309" i="1"/>
  <c r="D310" i="1"/>
  <c r="H310" i="1"/>
  <c r="L310" i="1"/>
  <c r="E311" i="1"/>
  <c r="I311" i="1"/>
  <c r="M311" i="1"/>
  <c r="F312" i="1"/>
  <c r="J312" i="1"/>
  <c r="N312" i="1"/>
  <c r="G313" i="1"/>
  <c r="K313" i="1"/>
  <c r="O313" i="1"/>
  <c r="D314" i="1"/>
  <c r="H314" i="1"/>
  <c r="L314" i="1"/>
  <c r="E315" i="1"/>
  <c r="I315" i="1"/>
  <c r="M315" i="1"/>
  <c r="F316" i="1"/>
  <c r="J316" i="1"/>
  <c r="N316" i="1"/>
  <c r="G317" i="1"/>
  <c r="K317" i="1"/>
  <c r="O317" i="1"/>
  <c r="D318" i="1"/>
  <c r="H318" i="1"/>
  <c r="L318" i="1"/>
  <c r="E319" i="1"/>
  <c r="I319" i="1"/>
  <c r="M319" i="1"/>
  <c r="F320" i="1"/>
  <c r="J320" i="1"/>
  <c r="N320" i="1"/>
  <c r="G321" i="1"/>
  <c r="K321" i="1"/>
  <c r="O321" i="1"/>
  <c r="D322" i="1"/>
  <c r="H322" i="1"/>
  <c r="L322" i="1"/>
  <c r="E323" i="1"/>
  <c r="I323" i="1"/>
  <c r="M323" i="1"/>
  <c r="F324" i="1"/>
  <c r="J324" i="1"/>
  <c r="N324" i="1"/>
  <c r="G325" i="1"/>
  <c r="K325" i="1"/>
  <c r="O325" i="1"/>
  <c r="D326" i="1"/>
  <c r="H326" i="1"/>
  <c r="L326" i="1"/>
  <c r="E327" i="1"/>
  <c r="I327" i="1"/>
  <c r="M327" i="1"/>
  <c r="F328" i="1"/>
  <c r="J328" i="1"/>
  <c r="N328" i="1"/>
  <c r="G329" i="1"/>
  <c r="K329" i="1"/>
  <c r="O329" i="1"/>
  <c r="D330" i="1"/>
  <c r="H330" i="1"/>
  <c r="L330" i="1"/>
  <c r="E331" i="1"/>
  <c r="I331" i="1"/>
  <c r="M331" i="1"/>
  <c r="F332" i="1"/>
  <c r="J332" i="1"/>
  <c r="N332" i="1"/>
  <c r="G333" i="1"/>
  <c r="K333" i="1"/>
  <c r="O333" i="1"/>
  <c r="D334" i="1"/>
  <c r="H334" i="1"/>
  <c r="L334" i="1"/>
  <c r="E335" i="1"/>
  <c r="I335" i="1"/>
  <c r="M335" i="1"/>
  <c r="F336" i="1"/>
  <c r="J336" i="1"/>
  <c r="N336" i="1"/>
  <c r="G337" i="1"/>
  <c r="K337" i="1"/>
  <c r="O337" i="1"/>
  <c r="D338" i="1"/>
  <c r="H338" i="1"/>
  <c r="L338" i="1"/>
  <c r="E339" i="1"/>
  <c r="I339" i="1"/>
  <c r="M339" i="1"/>
  <c r="F340" i="1"/>
  <c r="J340" i="1"/>
  <c r="N340" i="1"/>
  <c r="G341" i="1"/>
  <c r="K341" i="1"/>
  <c r="O341" i="1"/>
  <c r="D342" i="1"/>
  <c r="H342" i="1"/>
  <c r="L342" i="1"/>
  <c r="D309" i="1"/>
  <c r="H309" i="1"/>
  <c r="L309" i="1"/>
  <c r="E310" i="1"/>
  <c r="I310" i="1"/>
  <c r="M310" i="1"/>
  <c r="F311" i="1"/>
  <c r="J311" i="1"/>
  <c r="N311" i="1"/>
  <c r="G312" i="1"/>
  <c r="K312" i="1"/>
  <c r="O312" i="1"/>
  <c r="D313" i="1"/>
  <c r="H313" i="1"/>
  <c r="L313" i="1"/>
  <c r="E314" i="1"/>
  <c r="I314" i="1"/>
  <c r="M314" i="1"/>
  <c r="F315" i="1"/>
  <c r="J315" i="1"/>
  <c r="N315" i="1"/>
  <c r="G316" i="1"/>
  <c r="K316" i="1"/>
  <c r="O316" i="1"/>
  <c r="D317" i="1"/>
  <c r="H317" i="1"/>
  <c r="L317" i="1"/>
  <c r="E318" i="1"/>
  <c r="I318" i="1"/>
  <c r="M318" i="1"/>
  <c r="F319" i="1"/>
  <c r="J319" i="1"/>
  <c r="N319" i="1"/>
  <c r="G320" i="1"/>
  <c r="K320" i="1"/>
  <c r="O320" i="1"/>
  <c r="D321" i="1"/>
  <c r="H321" i="1"/>
  <c r="L321" i="1"/>
  <c r="E322" i="1"/>
  <c r="I322" i="1"/>
  <c r="M322" i="1"/>
  <c r="F323" i="1"/>
  <c r="J323" i="1"/>
  <c r="N323" i="1"/>
  <c r="G324" i="1"/>
  <c r="K324" i="1"/>
  <c r="O324" i="1"/>
  <c r="D325" i="1"/>
  <c r="H325" i="1"/>
  <c r="L325" i="1"/>
  <c r="E326" i="1"/>
  <c r="I326" i="1"/>
  <c r="M326" i="1"/>
  <c r="F327" i="1"/>
  <c r="J327" i="1"/>
  <c r="N327" i="1"/>
  <c r="G328" i="1"/>
  <c r="K328" i="1"/>
  <c r="O328" i="1"/>
  <c r="D329" i="1"/>
  <c r="H329" i="1"/>
  <c r="L329" i="1"/>
  <c r="E330" i="1"/>
  <c r="I330" i="1"/>
  <c r="M330" i="1"/>
  <c r="F331" i="1"/>
  <c r="J331" i="1"/>
  <c r="N331" i="1"/>
  <c r="G332" i="1"/>
  <c r="K332" i="1"/>
  <c r="O332" i="1"/>
  <c r="D333" i="1"/>
  <c r="H333" i="1"/>
  <c r="L333" i="1"/>
  <c r="E334" i="1"/>
  <c r="I334" i="1"/>
  <c r="M334" i="1"/>
  <c r="F335" i="1"/>
  <c r="J335" i="1"/>
  <c r="N335" i="1"/>
  <c r="G336" i="1"/>
  <c r="K336" i="1"/>
  <c r="O336" i="1"/>
  <c r="D337" i="1"/>
  <c r="H337" i="1"/>
  <c r="L337" i="1"/>
  <c r="E338" i="1"/>
  <c r="I338" i="1"/>
  <c r="M338" i="1"/>
  <c r="F339" i="1"/>
  <c r="J339" i="1"/>
  <c r="N339" i="1"/>
  <c r="G340" i="1"/>
  <c r="K340" i="1"/>
  <c r="O340" i="1"/>
  <c r="D341" i="1"/>
  <c r="H341" i="1"/>
  <c r="L341" i="1"/>
  <c r="E342" i="1"/>
  <c r="I342" i="1"/>
  <c r="M342" i="1"/>
  <c r="I309" i="1"/>
  <c r="M309" i="1"/>
  <c r="F310" i="1"/>
  <c r="J310" i="1"/>
  <c r="N310" i="1"/>
  <c r="G311" i="1"/>
  <c r="K311" i="1"/>
  <c r="O311" i="1"/>
  <c r="D312" i="1"/>
  <c r="H312" i="1"/>
  <c r="L312" i="1"/>
  <c r="E313" i="1"/>
  <c r="I313" i="1"/>
  <c r="M313" i="1"/>
  <c r="F314" i="1"/>
  <c r="J314" i="1"/>
  <c r="N314" i="1"/>
  <c r="G315" i="1"/>
  <c r="K315" i="1"/>
  <c r="O315" i="1"/>
  <c r="D316" i="1"/>
  <c r="H316" i="1"/>
  <c r="L316" i="1"/>
  <c r="E317" i="1"/>
  <c r="I317" i="1"/>
  <c r="M317" i="1"/>
  <c r="F318" i="1"/>
  <c r="J318" i="1"/>
  <c r="N318" i="1"/>
  <c r="G319" i="1"/>
  <c r="K319" i="1"/>
  <c r="O319" i="1"/>
  <c r="D320" i="1"/>
  <c r="H320" i="1"/>
  <c r="L320" i="1"/>
  <c r="E321" i="1"/>
  <c r="I321" i="1"/>
  <c r="M321" i="1"/>
  <c r="F322" i="1"/>
  <c r="J322" i="1"/>
  <c r="N322" i="1"/>
  <c r="G323" i="1"/>
  <c r="K323" i="1"/>
  <c r="O323" i="1"/>
  <c r="D324" i="1"/>
  <c r="H324" i="1"/>
  <c r="L324" i="1"/>
  <c r="E325" i="1"/>
  <c r="I325" i="1"/>
  <c r="M325" i="1"/>
  <c r="F326" i="1"/>
  <c r="J326" i="1"/>
  <c r="N326" i="1"/>
  <c r="G327" i="1"/>
  <c r="K327" i="1"/>
  <c r="O327" i="1"/>
  <c r="D328" i="1"/>
  <c r="H328" i="1"/>
  <c r="L328" i="1"/>
  <c r="E329" i="1"/>
  <c r="I329" i="1"/>
  <c r="M329" i="1"/>
  <c r="F330" i="1"/>
  <c r="J330" i="1"/>
  <c r="N330" i="1"/>
  <c r="G331" i="1"/>
  <c r="K331" i="1"/>
  <c r="O331" i="1"/>
  <c r="D332" i="1"/>
  <c r="H332" i="1"/>
  <c r="L332" i="1"/>
  <c r="E333" i="1"/>
  <c r="I333" i="1"/>
  <c r="M333" i="1"/>
  <c r="F334" i="1"/>
  <c r="J334" i="1"/>
  <c r="N334" i="1"/>
  <c r="G335" i="1"/>
  <c r="K335" i="1"/>
  <c r="O335" i="1"/>
  <c r="D336" i="1"/>
  <c r="H336" i="1"/>
  <c r="L336" i="1"/>
  <c r="E337" i="1"/>
  <c r="I337" i="1"/>
  <c r="M337" i="1"/>
  <c r="F338" i="1"/>
  <c r="J338" i="1"/>
  <c r="N338" i="1"/>
  <c r="G339" i="1"/>
  <c r="K339" i="1"/>
  <c r="O339" i="1"/>
  <c r="D340" i="1"/>
  <c r="H340" i="1"/>
  <c r="L340" i="1"/>
  <c r="E341" i="1"/>
  <c r="I341" i="1"/>
  <c r="M341" i="1"/>
  <c r="F342" i="1"/>
  <c r="J342" i="1"/>
  <c r="N342" i="1"/>
  <c r="F147" i="1"/>
  <c r="N147" i="1"/>
  <c r="K148" i="1"/>
  <c r="L149" i="1"/>
  <c r="E150" i="1"/>
  <c r="M150" i="1"/>
  <c r="F151" i="1"/>
  <c r="N151" i="1"/>
  <c r="G152" i="1"/>
  <c r="O152" i="1"/>
  <c r="D153" i="1"/>
  <c r="L153" i="1"/>
  <c r="E154" i="1"/>
  <c r="I154" i="1"/>
  <c r="F155" i="1"/>
  <c r="J155" i="1"/>
  <c r="N155" i="1"/>
  <c r="P155" i="1"/>
  <c r="G156" i="1"/>
  <c r="K156" i="1"/>
  <c r="O156" i="1"/>
  <c r="D157" i="1"/>
  <c r="H157" i="1"/>
  <c r="L157" i="1"/>
  <c r="E158" i="1"/>
  <c r="I158" i="1"/>
  <c r="M158" i="1"/>
  <c r="F159" i="1"/>
  <c r="J159" i="1"/>
  <c r="N159" i="1"/>
  <c r="P159" i="1"/>
  <c r="G160" i="1"/>
  <c r="K160" i="1"/>
  <c r="O160" i="1"/>
  <c r="D161" i="1"/>
  <c r="H161" i="1"/>
  <c r="L161" i="1"/>
  <c r="E162" i="1"/>
  <c r="I162" i="1"/>
  <c r="M162" i="1"/>
  <c r="F163" i="1"/>
  <c r="J163" i="1"/>
  <c r="N163" i="1"/>
  <c r="P163" i="1"/>
  <c r="G164" i="1"/>
  <c r="K164" i="1"/>
  <c r="O164" i="1"/>
  <c r="D165" i="1"/>
  <c r="H165" i="1"/>
  <c r="L165" i="1"/>
  <c r="E166" i="1"/>
  <c r="I166" i="1"/>
  <c r="M166" i="1"/>
  <c r="F167" i="1"/>
  <c r="J167" i="1"/>
  <c r="N167" i="1"/>
  <c r="P167" i="1"/>
  <c r="G168" i="1"/>
  <c r="K168" i="1"/>
  <c r="O168" i="1"/>
  <c r="D169" i="1"/>
  <c r="H169" i="1"/>
  <c r="L169" i="1"/>
  <c r="E170" i="1"/>
  <c r="I170" i="1"/>
  <c r="M170" i="1"/>
  <c r="F171" i="1"/>
  <c r="J171" i="1"/>
  <c r="N171" i="1"/>
  <c r="P171" i="1"/>
  <c r="G172" i="1"/>
  <c r="K172" i="1"/>
  <c r="O172" i="1"/>
  <c r="D173" i="1"/>
  <c r="H173" i="1"/>
  <c r="L173" i="1"/>
  <c r="E174" i="1"/>
  <c r="I174" i="1"/>
  <c r="M174" i="1"/>
  <c r="F175" i="1"/>
  <c r="N175" i="1"/>
  <c r="G176" i="1"/>
  <c r="O176" i="1"/>
  <c r="H177" i="1"/>
  <c r="I178" i="1"/>
  <c r="J179" i="1"/>
  <c r="P179" i="1"/>
  <c r="K180" i="1"/>
  <c r="D181" i="1"/>
  <c r="L181" i="1"/>
  <c r="E182" i="1"/>
  <c r="M182" i="1"/>
  <c r="F183" i="1"/>
  <c r="N183" i="1"/>
  <c r="G184" i="1"/>
  <c r="O184" i="1"/>
  <c r="H185" i="1"/>
  <c r="J187" i="1"/>
  <c r="P187" i="1"/>
  <c r="N191" i="1"/>
  <c r="N195" i="1"/>
  <c r="K200" i="1"/>
  <c r="K204" i="1"/>
  <c r="G145" i="1"/>
  <c r="G149" i="1"/>
  <c r="J158" i="1"/>
  <c r="J170" i="1"/>
  <c r="M180" i="1"/>
  <c r="G154" i="1"/>
  <c r="M155" i="1"/>
  <c r="J146" i="1"/>
  <c r="P146" i="1"/>
  <c r="P150" i="1"/>
  <c r="E169" i="1"/>
  <c r="F199" i="1"/>
  <c r="F195" i="1"/>
  <c r="F191" i="1"/>
  <c r="F143" i="1"/>
  <c r="F176" i="1"/>
  <c r="F168" i="1"/>
  <c r="F203" i="1"/>
  <c r="F172" i="1"/>
  <c r="F164" i="1"/>
  <c r="F160" i="1"/>
  <c r="J204" i="1"/>
  <c r="J200" i="1"/>
  <c r="J193" i="1"/>
  <c r="J185" i="1"/>
  <c r="J149" i="1"/>
  <c r="J145" i="1"/>
  <c r="J144" i="1"/>
  <c r="J197" i="1"/>
  <c r="J189" i="1"/>
  <c r="J148" i="1"/>
  <c r="J143" i="1"/>
  <c r="N196" i="1"/>
  <c r="N192" i="1"/>
  <c r="N188" i="1"/>
  <c r="N143" i="1"/>
  <c r="N177" i="1"/>
  <c r="N173" i="1"/>
  <c r="N169" i="1"/>
  <c r="N165" i="1"/>
  <c r="N161" i="1"/>
  <c r="N157" i="1"/>
  <c r="P152" i="1"/>
  <c r="P149" i="1"/>
  <c r="P148" i="1"/>
  <c r="P145" i="1"/>
  <c r="P144" i="1"/>
  <c r="P143" i="1"/>
  <c r="K201" i="1"/>
  <c r="K144" i="1"/>
  <c r="O195" i="1"/>
  <c r="O191" i="1"/>
  <c r="I146" i="1"/>
  <c r="I194" i="1"/>
  <c r="I190" i="1"/>
  <c r="I198" i="1"/>
  <c r="J147" i="1"/>
  <c r="P147" i="1"/>
  <c r="D149" i="1"/>
  <c r="H149" i="1"/>
  <c r="I150" i="1"/>
  <c r="J151" i="1"/>
  <c r="P151" i="1"/>
  <c r="K152" i="1"/>
  <c r="H153" i="1"/>
  <c r="M154" i="1"/>
  <c r="J175" i="1"/>
  <c r="P175" i="1"/>
  <c r="K176" i="1"/>
  <c r="D177" i="1"/>
  <c r="L177" i="1"/>
  <c r="E178" i="1"/>
  <c r="M178" i="1"/>
  <c r="F179" i="1"/>
  <c r="N179" i="1"/>
  <c r="G180" i="1"/>
  <c r="O180" i="1"/>
  <c r="H181" i="1"/>
  <c r="I182" i="1"/>
  <c r="J183" i="1"/>
  <c r="P183" i="1"/>
  <c r="K184" i="1"/>
  <c r="D185" i="1"/>
  <c r="L185" i="1"/>
  <c r="E186" i="1"/>
  <c r="M186" i="1"/>
  <c r="F187" i="1"/>
  <c r="N187" i="1"/>
  <c r="J199" i="1"/>
  <c r="J203" i="1"/>
  <c r="O146" i="1"/>
  <c r="O150" i="1"/>
  <c r="N154" i="1"/>
  <c r="J162" i="1"/>
  <c r="J166" i="1"/>
  <c r="J178" i="1"/>
  <c r="K205" i="1"/>
  <c r="F146" i="1"/>
  <c r="N146" i="1"/>
  <c r="K147" i="1"/>
  <c r="F150" i="1"/>
  <c r="J150" i="1"/>
  <c r="N150" i="1"/>
  <c r="G151" i="1"/>
  <c r="M153" i="1"/>
  <c r="P154" i="1"/>
  <c r="G155" i="1"/>
  <c r="E157" i="1"/>
  <c r="P158" i="1"/>
  <c r="E161" i="1"/>
  <c r="P162" i="1"/>
  <c r="E165" i="1"/>
  <c r="P166" i="1"/>
  <c r="P170" i="1"/>
  <c r="E173" i="1"/>
  <c r="P174" i="1"/>
  <c r="E177" i="1"/>
  <c r="P178" i="1"/>
  <c r="D180" i="1"/>
  <c r="D184" i="1"/>
  <c r="J186" i="1"/>
  <c r="J190" i="1"/>
  <c r="J194" i="1"/>
  <c r="J198" i="1"/>
  <c r="E201" i="1"/>
  <c r="F202" i="1"/>
  <c r="E205" i="1"/>
  <c r="G144" i="1"/>
  <c r="O145" i="1"/>
  <c r="O149" i="1"/>
  <c r="F145" i="1"/>
  <c r="N145" i="1"/>
  <c r="K146" i="1"/>
  <c r="F149" i="1"/>
  <c r="N149" i="1"/>
  <c r="K150" i="1"/>
  <c r="I152" i="1"/>
  <c r="M152" i="1"/>
  <c r="N153" i="1"/>
  <c r="P153" i="1"/>
  <c r="I156" i="1"/>
  <c r="F157" i="1"/>
  <c r="I160" i="1"/>
  <c r="F161" i="1"/>
  <c r="I164" i="1"/>
  <c r="F165" i="1"/>
  <c r="I168" i="1"/>
  <c r="F169" i="1"/>
  <c r="I172" i="1"/>
  <c r="F173" i="1"/>
  <c r="I176" i="1"/>
  <c r="F177" i="1"/>
  <c r="H183" i="1"/>
  <c r="M184" i="1"/>
  <c r="G143" i="1"/>
  <c r="O144" i="1"/>
  <c r="I151" i="1"/>
  <c r="I153" i="1"/>
  <c r="I155" i="1"/>
  <c r="M157" i="1"/>
  <c r="I159" i="1"/>
  <c r="M161" i="1"/>
  <c r="I163" i="1"/>
  <c r="M165" i="1"/>
  <c r="I167" i="1"/>
  <c r="M169" i="1"/>
  <c r="I171" i="1"/>
  <c r="M173" i="1"/>
  <c r="I175" i="1"/>
  <c r="M177" i="1"/>
  <c r="I179" i="1"/>
  <c r="I181" i="1"/>
  <c r="D144" i="1"/>
  <c r="L144" i="1"/>
  <c r="E145" i="1"/>
  <c r="I145" i="1"/>
  <c r="H148" i="1"/>
  <c r="E149" i="1"/>
  <c r="M149" i="1"/>
  <c r="O151" i="1"/>
  <c r="D152" i="1"/>
  <c r="H152" i="1"/>
  <c r="E153" i="1"/>
  <c r="J154" i="1"/>
  <c r="O155" i="1"/>
  <c r="D156" i="1"/>
  <c r="L156" i="1"/>
  <c r="G159" i="1"/>
  <c r="K159" i="1"/>
  <c r="D160" i="1"/>
  <c r="H160" i="1"/>
  <c r="L160" i="1"/>
  <c r="I161" i="1"/>
  <c r="F162" i="1"/>
  <c r="N162" i="1"/>
  <c r="K163" i="1"/>
  <c r="D164" i="1"/>
  <c r="L164" i="1"/>
  <c r="I165" i="1"/>
  <c r="F166" i="1"/>
  <c r="K167" i="1"/>
  <c r="D168" i="1"/>
  <c r="L168" i="1"/>
  <c r="F170" i="1"/>
  <c r="G171" i="1"/>
  <c r="K171" i="1"/>
  <c r="D172" i="1"/>
  <c r="L172" i="1"/>
  <c r="I173" i="1"/>
  <c r="F174" i="1"/>
  <c r="K175" i="1"/>
  <c r="D176" i="1"/>
  <c r="L176" i="1"/>
  <c r="N178" i="1"/>
  <c r="G179" i="1"/>
  <c r="K179" i="1"/>
  <c r="H180" i="1"/>
  <c r="M181" i="1"/>
  <c r="F182" i="1"/>
  <c r="J182" i="1"/>
  <c r="P182" i="1"/>
  <c r="O183" i="1"/>
  <c r="H184" i="1"/>
  <c r="I185" i="1"/>
  <c r="F186" i="1"/>
  <c r="P186" i="1"/>
  <c r="G187" i="1"/>
  <c r="D188" i="1"/>
  <c r="L188" i="1"/>
  <c r="E189" i="1"/>
  <c r="M189" i="1"/>
  <c r="F190" i="1"/>
  <c r="P190" i="1"/>
  <c r="G191" i="1"/>
  <c r="D192" i="1"/>
  <c r="L192" i="1"/>
  <c r="M193" i="1"/>
  <c r="F194" i="1"/>
  <c r="P194" i="1"/>
  <c r="K195" i="1"/>
  <c r="L196" i="1"/>
  <c r="E197" i="1"/>
  <c r="M197" i="1"/>
  <c r="F198" i="1"/>
  <c r="P198" i="1"/>
  <c r="O199" i="1"/>
  <c r="H200" i="1"/>
  <c r="N202" i="1"/>
  <c r="G203" i="1"/>
  <c r="D204" i="1"/>
  <c r="L204" i="1"/>
  <c r="I205" i="1"/>
  <c r="M151" i="1"/>
  <c r="H143" i="1"/>
  <c r="L147" i="1"/>
  <c r="D151" i="1"/>
  <c r="E152" i="1"/>
  <c r="K154" i="1"/>
  <c r="D155" i="1"/>
  <c r="L155" i="1"/>
  <c r="J157" i="1"/>
  <c r="P157" i="1"/>
  <c r="G158" i="1"/>
  <c r="O158" i="1"/>
  <c r="D159" i="1"/>
  <c r="H159" i="1"/>
  <c r="L159" i="1"/>
  <c r="E160" i="1"/>
  <c r="M160" i="1"/>
  <c r="J161" i="1"/>
  <c r="P161" i="1"/>
  <c r="G162" i="1"/>
  <c r="K162" i="1"/>
  <c r="O162" i="1"/>
  <c r="D163" i="1"/>
  <c r="H163" i="1"/>
  <c r="L163" i="1"/>
  <c r="E164" i="1"/>
  <c r="M164" i="1"/>
  <c r="J165" i="1"/>
  <c r="P165" i="1"/>
  <c r="G166" i="1"/>
  <c r="K166" i="1"/>
  <c r="O166" i="1"/>
  <c r="D167" i="1"/>
  <c r="H167" i="1"/>
  <c r="L167" i="1"/>
  <c r="E168" i="1"/>
  <c r="M168" i="1"/>
  <c r="J169" i="1"/>
  <c r="P169" i="1"/>
  <c r="G170" i="1"/>
  <c r="K170" i="1"/>
  <c r="O170" i="1"/>
  <c r="D171" i="1"/>
  <c r="H171" i="1"/>
  <c r="L171" i="1"/>
  <c r="E172" i="1"/>
  <c r="M172" i="1"/>
  <c r="J173" i="1"/>
  <c r="P173" i="1"/>
  <c r="G174" i="1"/>
  <c r="K174" i="1"/>
  <c r="O174" i="1"/>
  <c r="D175" i="1"/>
  <c r="H175" i="1"/>
  <c r="L175" i="1"/>
  <c r="E176" i="1"/>
  <c r="M176" i="1"/>
  <c r="J177" i="1"/>
  <c r="P177" i="1"/>
  <c r="G178" i="1"/>
  <c r="K178" i="1"/>
  <c r="O178" i="1"/>
  <c r="D179" i="1"/>
  <c r="H179" i="1"/>
  <c r="L179" i="1"/>
  <c r="E180" i="1"/>
  <c r="I180" i="1"/>
  <c r="F181" i="1"/>
  <c r="J181" i="1"/>
  <c r="N181" i="1"/>
  <c r="P181" i="1"/>
  <c r="G182" i="1"/>
  <c r="K182" i="1"/>
  <c r="D183" i="1"/>
  <c r="L183" i="1"/>
  <c r="E184" i="1"/>
  <c r="I184" i="1"/>
  <c r="F185" i="1"/>
  <c r="N185" i="1"/>
  <c r="P185" i="1"/>
  <c r="G186" i="1"/>
  <c r="K186" i="1"/>
  <c r="O186" i="1"/>
  <c r="D187" i="1"/>
  <c r="H187" i="1"/>
  <c r="L187" i="1"/>
  <c r="E188" i="1"/>
  <c r="I188" i="1"/>
  <c r="M188" i="1"/>
  <c r="F189" i="1"/>
  <c r="N189" i="1"/>
  <c r="P189" i="1"/>
  <c r="G190" i="1"/>
  <c r="K190" i="1"/>
  <c r="O190" i="1"/>
  <c r="D191" i="1"/>
  <c r="H191" i="1"/>
  <c r="L191" i="1"/>
  <c r="E192" i="1"/>
  <c r="I192" i="1"/>
  <c r="M192" i="1"/>
  <c r="F193" i="1"/>
  <c r="N193" i="1"/>
  <c r="P193" i="1"/>
  <c r="G194" i="1"/>
  <c r="K194" i="1"/>
  <c r="O194" i="1"/>
  <c r="D195" i="1"/>
  <c r="H195" i="1"/>
  <c r="L195" i="1"/>
  <c r="E196" i="1"/>
  <c r="I196" i="1"/>
  <c r="M196" i="1"/>
  <c r="F197" i="1"/>
  <c r="N197" i="1"/>
  <c r="P197" i="1"/>
  <c r="G198" i="1"/>
  <c r="K198" i="1"/>
  <c r="O198" i="1"/>
  <c r="D199" i="1"/>
  <c r="H199" i="1"/>
  <c r="L199" i="1"/>
  <c r="E200" i="1"/>
  <c r="I200" i="1"/>
  <c r="M200" i="1"/>
  <c r="F201" i="1"/>
  <c r="J201" i="1"/>
  <c r="N201" i="1"/>
  <c r="P201" i="1"/>
  <c r="G202" i="1"/>
  <c r="K202" i="1"/>
  <c r="O202" i="1"/>
  <c r="D203" i="1"/>
  <c r="H203" i="1"/>
  <c r="L203" i="1"/>
  <c r="E204" i="1"/>
  <c r="I204" i="1"/>
  <c r="M204" i="1"/>
  <c r="F205" i="1"/>
  <c r="J205" i="1"/>
  <c r="N205" i="1"/>
  <c r="P205" i="1"/>
  <c r="K143" i="1"/>
  <c r="K188" i="1"/>
  <c r="K189" i="1"/>
  <c r="K192" i="1"/>
  <c r="K193" i="1"/>
  <c r="K196" i="1"/>
  <c r="K197" i="1"/>
  <c r="H144" i="1"/>
  <c r="M145" i="1"/>
  <c r="D148" i="1"/>
  <c r="L148" i="1"/>
  <c r="I149" i="1"/>
  <c r="K151" i="1"/>
  <c r="L152" i="1"/>
  <c r="F154" i="1"/>
  <c r="K155" i="1"/>
  <c r="H156" i="1"/>
  <c r="I157" i="1"/>
  <c r="F158" i="1"/>
  <c r="N158" i="1"/>
  <c r="O159" i="1"/>
  <c r="G163" i="1"/>
  <c r="O163" i="1"/>
  <c r="H164" i="1"/>
  <c r="N166" i="1"/>
  <c r="G167" i="1"/>
  <c r="O167" i="1"/>
  <c r="H168" i="1"/>
  <c r="I169" i="1"/>
  <c r="N170" i="1"/>
  <c r="O171" i="1"/>
  <c r="H172" i="1"/>
  <c r="N174" i="1"/>
  <c r="G175" i="1"/>
  <c r="O175" i="1"/>
  <c r="H176" i="1"/>
  <c r="I177" i="1"/>
  <c r="F178" i="1"/>
  <c r="O179" i="1"/>
  <c r="L180" i="1"/>
  <c r="E181" i="1"/>
  <c r="N182" i="1"/>
  <c r="G183" i="1"/>
  <c r="K183" i="1"/>
  <c r="L184" i="1"/>
  <c r="E185" i="1"/>
  <c r="M185" i="1"/>
  <c r="N186" i="1"/>
  <c r="K187" i="1"/>
  <c r="H188" i="1"/>
  <c r="I189" i="1"/>
  <c r="N190" i="1"/>
  <c r="K191" i="1"/>
  <c r="H192" i="1"/>
  <c r="E193" i="1"/>
  <c r="I193" i="1"/>
  <c r="N194" i="1"/>
  <c r="G195" i="1"/>
  <c r="D196" i="1"/>
  <c r="H196" i="1"/>
  <c r="I197" i="1"/>
  <c r="N198" i="1"/>
  <c r="G199" i="1"/>
  <c r="K199" i="1"/>
  <c r="D200" i="1"/>
  <c r="L200" i="1"/>
  <c r="I201" i="1"/>
  <c r="M201" i="1"/>
  <c r="J202" i="1"/>
  <c r="P202" i="1"/>
  <c r="K203" i="1"/>
  <c r="O203" i="1"/>
  <c r="H204" i="1"/>
  <c r="M205" i="1"/>
  <c r="D143" i="1"/>
  <c r="L143" i="1"/>
  <c r="E144" i="1"/>
  <c r="I144" i="1"/>
  <c r="M144" i="1"/>
  <c r="D147" i="1"/>
  <c r="H147" i="1"/>
  <c r="E148" i="1"/>
  <c r="I148" i="1"/>
  <c r="M148" i="1"/>
  <c r="H151" i="1"/>
  <c r="L151" i="1"/>
  <c r="F153" i="1"/>
  <c r="J153" i="1"/>
  <c r="O154" i="1"/>
  <c r="H155" i="1"/>
  <c r="E156" i="1"/>
  <c r="M156" i="1"/>
  <c r="K158" i="1"/>
  <c r="E143" i="1"/>
  <c r="I143" i="1"/>
  <c r="M143" i="1"/>
  <c r="D146" i="1"/>
  <c r="H146" i="1"/>
  <c r="L146" i="1"/>
  <c r="E147" i="1"/>
  <c r="I147" i="1"/>
  <c r="M147" i="1"/>
  <c r="D150" i="1"/>
  <c r="H150" i="1"/>
  <c r="L150" i="1"/>
  <c r="E151" i="1"/>
  <c r="F152" i="1"/>
  <c r="J152" i="1"/>
  <c r="K153" i="1"/>
  <c r="O153" i="1"/>
  <c r="D154" i="1"/>
  <c r="H154" i="1"/>
  <c r="L154" i="1"/>
  <c r="E155" i="1"/>
  <c r="F156" i="1"/>
  <c r="J156" i="1"/>
  <c r="P156" i="1"/>
  <c r="G157" i="1"/>
  <c r="K157" i="1"/>
  <c r="O157" i="1"/>
  <c r="D158" i="1"/>
  <c r="H158" i="1"/>
  <c r="L158" i="1"/>
  <c r="E159" i="1"/>
  <c r="M159" i="1"/>
  <c r="J160" i="1"/>
  <c r="P160" i="1"/>
  <c r="G161" i="1"/>
  <c r="K161" i="1"/>
  <c r="O161" i="1"/>
  <c r="D162" i="1"/>
  <c r="H162" i="1"/>
  <c r="L162" i="1"/>
  <c r="E163" i="1"/>
  <c r="M163" i="1"/>
  <c r="J164" i="1"/>
  <c r="P164" i="1"/>
  <c r="G165" i="1"/>
  <c r="K165" i="1"/>
  <c r="O165" i="1"/>
  <c r="D166" i="1"/>
  <c r="H166" i="1"/>
  <c r="L166" i="1"/>
  <c r="E167" i="1"/>
  <c r="M167" i="1"/>
  <c r="J168" i="1"/>
  <c r="P168" i="1"/>
  <c r="G169" i="1"/>
  <c r="K169" i="1"/>
  <c r="O169" i="1"/>
  <c r="D170" i="1"/>
  <c r="H170" i="1"/>
  <c r="L170" i="1"/>
  <c r="E171" i="1"/>
  <c r="M171" i="1"/>
  <c r="J172" i="1"/>
  <c r="P172" i="1"/>
  <c r="G173" i="1"/>
  <c r="K173" i="1"/>
  <c r="O173" i="1"/>
  <c r="D174" i="1"/>
  <c r="H174" i="1"/>
  <c r="L174" i="1"/>
  <c r="E175" i="1"/>
  <c r="M175" i="1"/>
  <c r="J176" i="1"/>
  <c r="P176" i="1"/>
  <c r="G177" i="1"/>
  <c r="K177" i="1"/>
  <c r="O177" i="1"/>
  <c r="D178" i="1"/>
  <c r="H178" i="1"/>
  <c r="L178" i="1"/>
  <c r="E179" i="1"/>
  <c r="M179" i="1"/>
  <c r="F180" i="1"/>
  <c r="J180" i="1"/>
  <c r="N180" i="1"/>
  <c r="P180" i="1"/>
  <c r="G181" i="1"/>
  <c r="K181" i="1"/>
  <c r="O181" i="1"/>
  <c r="H182" i="1"/>
  <c r="L182" i="1"/>
  <c r="E183" i="1"/>
  <c r="M183" i="1"/>
  <c r="F184" i="1"/>
  <c r="J184" i="1"/>
  <c r="N184" i="1"/>
  <c r="P184" i="1"/>
  <c r="G185" i="1"/>
  <c r="O185" i="1"/>
  <c r="D186" i="1"/>
  <c r="H186" i="1"/>
  <c r="L186" i="1"/>
  <c r="E187" i="1"/>
  <c r="I187" i="1"/>
  <c r="M187" i="1"/>
  <c r="F188" i="1"/>
  <c r="I191" i="1"/>
  <c r="F192" i="1"/>
  <c r="I195" i="1"/>
  <c r="F196" i="1"/>
  <c r="O201" i="1"/>
  <c r="O205" i="1"/>
  <c r="J188" i="1"/>
  <c r="P188" i="1"/>
  <c r="G189" i="1"/>
  <c r="O189" i="1"/>
  <c r="D190" i="1"/>
  <c r="H190" i="1"/>
  <c r="L190" i="1"/>
  <c r="E191" i="1"/>
  <c r="M191" i="1"/>
  <c r="J192" i="1"/>
  <c r="P192" i="1"/>
  <c r="G193" i="1"/>
  <c r="O193" i="1"/>
  <c r="D194" i="1"/>
  <c r="H194" i="1"/>
  <c r="L194" i="1"/>
  <c r="E195" i="1"/>
  <c r="M195" i="1"/>
  <c r="J196" i="1"/>
  <c r="P196" i="1"/>
  <c r="G197" i="1"/>
  <c r="O197" i="1"/>
  <c r="D198" i="1"/>
  <c r="H198" i="1"/>
  <c r="L198" i="1"/>
  <c r="E199" i="1"/>
  <c r="I199" i="1"/>
  <c r="M199" i="1"/>
  <c r="F200" i="1"/>
  <c r="N200" i="1"/>
  <c r="P200" i="1"/>
  <c r="G201" i="1"/>
  <c r="D202" i="1"/>
  <c r="H202" i="1"/>
  <c r="L202" i="1"/>
  <c r="E203" i="1"/>
  <c r="I203" i="1"/>
  <c r="M203" i="1"/>
  <c r="F204" i="1"/>
  <c r="N204" i="1"/>
  <c r="P204" i="1"/>
  <c r="G205" i="1"/>
  <c r="G188" i="1"/>
  <c r="O188" i="1"/>
  <c r="D189" i="1"/>
  <c r="H189" i="1"/>
  <c r="L189" i="1"/>
  <c r="E190" i="1"/>
  <c r="M190" i="1"/>
  <c r="J191" i="1"/>
  <c r="P191" i="1"/>
  <c r="G192" i="1"/>
  <c r="O192" i="1"/>
  <c r="D193" i="1"/>
  <c r="H193" i="1"/>
  <c r="L193" i="1"/>
  <c r="E194" i="1"/>
  <c r="M194" i="1"/>
  <c r="J195" i="1"/>
  <c r="P195" i="1"/>
  <c r="G196" i="1"/>
  <c r="O196" i="1"/>
  <c r="D197" i="1"/>
  <c r="H197" i="1"/>
  <c r="L197" i="1"/>
  <c r="E198" i="1"/>
  <c r="M198" i="1"/>
  <c r="N199" i="1"/>
  <c r="P199" i="1"/>
  <c r="G200" i="1"/>
  <c r="O200" i="1"/>
  <c r="D201" i="1"/>
  <c r="H201" i="1"/>
  <c r="L201" i="1"/>
  <c r="I202" i="1"/>
  <c r="M202" i="1"/>
  <c r="N203" i="1"/>
  <c r="P203" i="1"/>
  <c r="G204" i="1"/>
  <c r="O204" i="1"/>
  <c r="D205" i="1"/>
  <c r="H205" i="1"/>
  <c r="L205" i="1"/>
</calcChain>
</file>

<file path=xl/sharedStrings.xml><?xml version="1.0" encoding="utf-8"?>
<sst xmlns="http://schemas.openxmlformats.org/spreadsheetml/2006/main" count="6553" uniqueCount="139">
  <si>
    <t>（単位：千円）</t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</si>
  <si>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</si>
  <si>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</si>
  <si>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</si>
  <si>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</si>
  <si>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</si>
  <si>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</si>
  <si>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</si>
  <si>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繰出金</t>
    <rPh sb="0" eb="3">
      <t>クリダシキン</t>
    </rPh>
    <phoneticPr fontId="2"/>
  </si>
  <si>
    <t>積立金</t>
    <rPh sb="0" eb="2">
      <t>ツミタテ</t>
    </rPh>
    <rPh sb="2" eb="3">
      <t>キン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</si>
  <si>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</si>
  <si>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</si>
  <si>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</si>
  <si>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</si>
  <si>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</si>
  <si>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</si>
  <si>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</si>
  <si>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</si>
  <si>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</si>
  <si>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</si>
  <si>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</si>
  <si>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</si>
  <si>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</si>
  <si>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</si>
  <si>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</si>
  <si>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</si>
  <si>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</si>
  <si>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</si>
  <si>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</si>
  <si>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</si>
  <si>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</si>
  <si>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</si>
  <si>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</si>
  <si>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</si>
  <si>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</si>
  <si>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</si>
  <si>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</si>
  <si>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</si>
  <si>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</si>
  <si>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</si>
  <si>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</si>
  <si>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</si>
  <si>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</si>
  <si>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</si>
  <si>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</si>
  <si>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</si>
  <si>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</si>
  <si>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</si>
  <si>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</si>
  <si>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</si>
  <si>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</si>
  <si>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</si>
  <si>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</si>
  <si>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</si>
  <si>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</si>
  <si>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</si>
  <si>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</si>
  <si>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</si>
  <si>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</si>
  <si>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</si>
  <si>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</si>
  <si>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</si>
  <si>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</si>
  <si>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</si>
  <si>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</si>
  <si>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</si>
  <si>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</si>
  <si>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</si>
  <si>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</si>
  <si>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</si>
  <si>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</si>
  <si>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</si>
  <si>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</si>
  <si>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</si>
  <si>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</si>
  <si>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</si>
  <si>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</si>
  <si>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</si>
  <si>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</si>
  <si>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</si>
  <si>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</si>
  <si>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</si>
  <si>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</si>
  <si>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</si>
  <si>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</si>
  <si>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</si>
  <si>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</si>
  <si>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</si>
  <si>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</si>
  <si>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</si>
  <si>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</si>
  <si>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</si>
  <si>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</si>
  <si>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</si>
  <si>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</si>
  <si>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</si>
  <si>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</si>
  <si>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</si>
  <si>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</si>
  <si>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</si>
  <si>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</si>
  <si>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</si>
  <si>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</si>
  <si>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</si>
  <si>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</si>
  <si>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</si>
  <si>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</si>
  <si>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</si>
  <si>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</si>
  <si>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</si>
  <si>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</si>
  <si>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</si>
  <si>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投資的経費</t>
    <rPh sb="0" eb="3">
      <t>トウシテキ</t>
    </rPh>
    <rPh sb="3" eb="5">
      <t>ケイヒ</t>
    </rPh>
    <phoneticPr fontId="2"/>
  </si>
  <si>
    <t>歳出合計</t>
    <rPh sb="0" eb="2">
      <t>サイシュツ</t>
    </rPh>
    <rPh sb="2" eb="4">
      <t>ゴウケイ</t>
    </rPh>
    <phoneticPr fontId="2"/>
  </si>
  <si>
    <t>うち一部事務
組合負担金</t>
    <rPh sb="2" eb="4">
      <t>イチブ</t>
    </rPh>
    <rPh sb="4" eb="6">
      <t>ジム</t>
    </rPh>
    <rPh sb="7" eb="9">
      <t>クミアイ</t>
    </rPh>
    <rPh sb="9" eb="12">
      <t>フタンキン</t>
    </rPh>
    <phoneticPr fontId="2"/>
  </si>
  <si>
    <t>投資及び
出資金・
貸付金</t>
    <rPh sb="0" eb="2">
      <t>トウシ</t>
    </rPh>
    <rPh sb="2" eb="3">
      <t>オヨ</t>
    </rPh>
    <rPh sb="5" eb="7">
      <t>シュッシ</t>
    </rPh>
    <rPh sb="7" eb="8">
      <t>キン</t>
    </rPh>
    <rPh sb="10" eb="12">
      <t>カシツケ</t>
    </rPh>
    <rPh sb="12" eb="13">
      <t>キン</t>
    </rPh>
    <phoneticPr fontId="2"/>
  </si>
  <si>
    <t>市町村</t>
    <rPh sb="0" eb="3">
      <t>シチョウソン</t>
    </rPh>
    <phoneticPr fontId="3"/>
  </si>
  <si>
    <t>平成２７年度</t>
    <rPh sb="0" eb="2">
      <t>ヘイセイ</t>
    </rPh>
    <rPh sb="4" eb="6">
      <t>ネンド</t>
    </rPh>
    <phoneticPr fontId="3"/>
  </si>
  <si>
    <t>歳出 性質別 内訳</t>
    <rPh sb="0" eb="2">
      <t>サイシュツ</t>
    </rPh>
    <rPh sb="3" eb="6">
      <t>セイシツベツ</t>
    </rPh>
    <rPh sb="7" eb="9">
      <t>ウチワケ</t>
    </rPh>
    <phoneticPr fontId="3"/>
  </si>
  <si>
    <t>（単位：円）</t>
    <phoneticPr fontId="3"/>
  </si>
  <si>
    <t>人口
（人）</t>
    <rPh sb="0" eb="2">
      <t>ジンコウ</t>
    </rPh>
    <rPh sb="4" eb="5">
      <t>ニン</t>
    </rPh>
    <phoneticPr fontId="2"/>
  </si>
  <si>
    <t>【人口１人あたり】</t>
    <rPh sb="1" eb="3">
      <t>ジンコウ</t>
    </rPh>
    <rPh sb="4" eb="5">
      <t>ニン</t>
    </rPh>
    <phoneticPr fontId="3"/>
  </si>
  <si>
    <t>【構成比】</t>
    <rPh sb="1" eb="4">
      <t>コウセイヒ</t>
    </rPh>
    <phoneticPr fontId="3"/>
  </si>
  <si>
    <t>【人口１人あたり／順位】</t>
    <rPh sb="1" eb="3">
      <t>ジンコウ</t>
    </rPh>
    <rPh sb="4" eb="5">
      <t>ニン</t>
    </rPh>
    <rPh sb="9" eb="11">
      <t>ジュンイ</t>
    </rPh>
    <phoneticPr fontId="3"/>
  </si>
  <si>
    <t>【構成比／順位】</t>
    <rPh sb="1" eb="4">
      <t>コウセイヒ</t>
    </rPh>
    <rPh sb="5" eb="7">
      <t>ジュンイ</t>
    </rPh>
    <phoneticPr fontId="3"/>
  </si>
  <si>
    <t>－</t>
  </si>
  <si>
    <t>－</t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</si>
  <si>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</si>
  <si>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</si>
  <si>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</si>
  <si>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</si>
  <si>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</si>
  <si>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</si>
  <si>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令和２年度</t>
    <rPh sb="0" eb="2">
      <t>レイワ</t>
    </rPh>
    <rPh sb="3" eb="4">
      <t>ネン</t>
    </rPh>
    <rPh sb="4" eb="5">
      <t>ガンネン</t>
    </rPh>
    <phoneticPr fontId="3"/>
  </si>
  <si>
    <t>※　人口は令和３年１月１日現在の住民基本台帳人口</t>
  </si>
  <si>
    <t>令和３年度</t>
    <rPh sb="0" eb="2">
      <t>レイワ</t>
    </rPh>
    <rPh sb="3" eb="4">
      <t>ネン</t>
    </rPh>
    <rPh sb="4" eb="5">
      <t>ガンネン</t>
    </rPh>
    <phoneticPr fontId="3"/>
  </si>
  <si>
    <t>※　人口は令和４年１月１日現在の住民基本台帳人口</t>
    <phoneticPr fontId="3"/>
  </si>
  <si>
    <t>令和４年度</t>
    <rPh sb="0" eb="2">
      <t>レイワ</t>
    </rPh>
    <rPh sb="3" eb="4">
      <t>ネン</t>
    </rPh>
    <rPh sb="4" eb="5">
      <t>ガンネン</t>
    </rPh>
    <phoneticPr fontId="3"/>
  </si>
  <si>
    <t>※　人口は令和５年１月１日現在の住民基本台帳人口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</si>
</sst>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26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36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1" xfId="1" applyFont="1" applyBorder="1">
      <alignment vertical="center"/>
    </xf>
    <xf numFmtId="0" fontId="4" fillId="2" borderId="37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38" fontId="4" fillId="3" borderId="5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3" borderId="20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0" fontId="4" fillId="4" borderId="4" xfId="0" applyFont="1" applyFill="1" applyBorder="1" applyAlignment="1">
      <alignment horizontal="righ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38" fontId="4" fillId="4" borderId="5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4" fillId="4" borderId="20" xfId="1" applyFont="1" applyFill="1" applyBorder="1">
      <alignment vertical="center"/>
    </xf>
    <xf numFmtId="38" fontId="4" fillId="4" borderId="24" xfId="1" applyFont="1" applyFill="1" applyBorder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6" xfId="0" applyFont="1" applyFill="1" applyBorder="1">
      <alignment vertical="center"/>
    </xf>
    <xf numFmtId="38" fontId="4" fillId="5" borderId="4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4" fillId="5" borderId="20" xfId="1" applyFont="1" applyFill="1" applyBorder="1">
      <alignment vertical="center"/>
    </xf>
    <xf numFmtId="38" fontId="4" fillId="5" borderId="24" xfId="1" applyFont="1" applyFill="1" applyBorder="1">
      <alignment vertical="center"/>
    </xf>
    <xf numFmtId="0" fontId="4" fillId="2" borderId="3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1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6" fontId="4" fillId="0" borderId="21" xfId="2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24" xfId="2" applyNumberFormat="1" applyFont="1" applyBorder="1">
      <alignment vertical="center"/>
    </xf>
    <xf numFmtId="176" fontId="4" fillId="5" borderId="4" xfId="2" applyNumberFormat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4" fillId="5" borderId="6" xfId="2" applyNumberFormat="1" applyFont="1" applyFill="1" applyBorder="1">
      <alignment vertical="center"/>
    </xf>
    <xf numFmtId="176" fontId="4" fillId="5" borderId="20" xfId="2" applyNumberFormat="1" applyFont="1" applyFill="1" applyBorder="1">
      <alignment vertical="center"/>
    </xf>
    <xf numFmtId="176" fontId="4" fillId="5" borderId="24" xfId="2" applyNumberFormat="1" applyFont="1" applyFill="1" applyBorder="1">
      <alignment vertical="center"/>
    </xf>
    <xf numFmtId="176" fontId="4" fillId="3" borderId="4" xfId="2" applyNumberFormat="1" applyFont="1" applyFill="1" applyBorder="1">
      <alignment vertical="center"/>
    </xf>
    <xf numFmtId="176" fontId="4" fillId="3" borderId="5" xfId="2" applyNumberFormat="1" applyFont="1" applyFill="1" applyBorder="1">
      <alignment vertical="center"/>
    </xf>
    <xf numFmtId="176" fontId="4" fillId="3" borderId="6" xfId="2" applyNumberFormat="1" applyFont="1" applyFill="1" applyBorder="1">
      <alignment vertical="center"/>
    </xf>
    <xf numFmtId="176" fontId="4" fillId="3" borderId="20" xfId="2" applyNumberFormat="1" applyFont="1" applyFill="1" applyBorder="1">
      <alignment vertical="center"/>
    </xf>
    <xf numFmtId="176" fontId="4" fillId="3" borderId="24" xfId="2" applyNumberFormat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6" fontId="4" fillId="4" borderId="5" xfId="2" applyNumberFormat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176" fontId="4" fillId="4" borderId="20" xfId="2" applyNumberFormat="1" applyFont="1" applyFill="1" applyBorder="1">
      <alignment vertical="center"/>
    </xf>
    <xf numFmtId="176" fontId="4" fillId="4" borderId="24" xfId="2" applyNumberFormat="1" applyFont="1" applyFill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176" fontId="4" fillId="0" borderId="18" xfId="2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176" fontId="4" fillId="0" borderId="32" xfId="2" applyNumberFormat="1" applyFont="1" applyBorder="1">
      <alignment vertical="center"/>
    </xf>
    <xf numFmtId="176" fontId="4" fillId="0" borderId="34" xfId="2" applyNumberFormat="1" applyFont="1" applyBorder="1">
      <alignment vertical="center"/>
    </xf>
    <xf numFmtId="176" fontId="4" fillId="0" borderId="35" xfId="2" applyNumberFormat="1" applyFont="1" applyBorder="1">
      <alignment vertical="center"/>
    </xf>
    <xf numFmtId="176" fontId="4" fillId="0" borderId="25" xfId="2" applyNumberFormat="1" applyFont="1" applyBorder="1">
      <alignment vertical="center"/>
    </xf>
    <xf numFmtId="176" fontId="4" fillId="0" borderId="36" xfId="2" applyNumberFormat="1" applyFont="1" applyBorder="1">
      <alignment vertical="center"/>
    </xf>
    <xf numFmtId="176" fontId="4" fillId="0" borderId="26" xfId="2" applyNumberFormat="1" applyFont="1" applyBorder="1">
      <alignment vertical="center"/>
    </xf>
    <xf numFmtId="176" fontId="4" fillId="0" borderId="2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176" fontId="4" fillId="0" borderId="31" xfId="2" applyNumberFormat="1" applyFont="1" applyBorder="1">
      <alignment vertical="center"/>
    </xf>
    <xf numFmtId="176" fontId="4" fillId="0" borderId="21" xfId="2" applyNumberFormat="1" applyFont="1" applyBorder="1" applyAlignment="1">
      <alignment horizontal="center" vertical="center"/>
    </xf>
    <xf numFmtId="176" fontId="4" fillId="0" borderId="24" xfId="2" applyNumberFormat="1" applyFont="1" applyBorder="1" applyAlignment="1">
      <alignment horizontal="center" vertical="center"/>
    </xf>
    <xf numFmtId="176" fontId="4" fillId="5" borderId="24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176" fontId="4" fillId="4" borderId="24" xfId="2" applyNumberFormat="1" applyFont="1" applyFill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vertical="top"/>
    </xf>
    <xf numFmtId="38" fontId="4" fillId="0" borderId="44" xfId="1" applyFont="1" applyBorder="1">
      <alignment vertical="center"/>
    </xf>
    <xf numFmtId="38" fontId="4" fillId="0" borderId="45" xfId="1" applyFont="1" applyBorder="1">
      <alignment vertical="center"/>
    </xf>
    <xf numFmtId="38" fontId="4" fillId="5" borderId="45" xfId="1" applyFont="1" applyFill="1" applyBorder="1">
      <alignment vertical="center"/>
    </xf>
    <xf numFmtId="38" fontId="4" fillId="3" borderId="45" xfId="1" applyFont="1" applyFill="1" applyBorder="1">
      <alignment vertical="center"/>
    </xf>
    <xf numFmtId="38" fontId="4" fillId="4" borderId="45" xfId="1" applyFont="1" applyFill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3" xfId="1" applyFont="1" applyBorder="1">
      <alignment vertical="center"/>
    </xf>
    <xf numFmtId="176" fontId="4" fillId="0" borderId="44" xfId="2" applyNumberFormat="1" applyFont="1" applyBorder="1">
      <alignment vertical="center"/>
    </xf>
    <xf numFmtId="176" fontId="4" fillId="0" borderId="45" xfId="2" applyNumberFormat="1" applyFont="1" applyBorder="1">
      <alignment vertical="center"/>
    </xf>
    <xf numFmtId="176" fontId="4" fillId="5" borderId="45" xfId="2" applyNumberFormat="1" applyFont="1" applyFill="1" applyBorder="1">
      <alignment vertical="center"/>
    </xf>
    <xf numFmtId="176" fontId="4" fillId="3" borderId="45" xfId="2" applyNumberFormat="1" applyFont="1" applyFill="1" applyBorder="1">
      <alignment vertical="center"/>
    </xf>
    <xf numFmtId="176" fontId="4" fillId="4" borderId="45" xfId="2" applyNumberFormat="1" applyFont="1" applyFill="1" applyBorder="1">
      <alignment vertical="center"/>
    </xf>
    <xf numFmtId="176" fontId="4" fillId="0" borderId="46" xfId="2" applyNumberFormat="1" applyFont="1" applyBorder="1">
      <alignment vertical="center"/>
    </xf>
    <xf numFmtId="176" fontId="4" fillId="0" borderId="47" xfId="2" applyNumberFormat="1" applyFont="1" applyBorder="1">
      <alignment vertical="center"/>
    </xf>
    <xf numFmtId="176" fontId="4" fillId="0" borderId="48" xfId="2" applyNumberFormat="1" applyFont="1" applyBorder="1">
      <alignment vertical="center"/>
    </xf>
    <xf numFmtId="176" fontId="4" fillId="0" borderId="43" xfId="2" applyNumberFormat="1" applyFont="1" applyBorder="1">
      <alignment vertical="center"/>
    </xf>
    <xf numFmtId="38" fontId="5" fillId="0" borderId="0" xfId="1" applyFont="1">
      <alignment vertical="center"/>
    </xf>
    <xf numFmtId="176" fontId="4" fillId="0" borderId="0" xfId="0" applyNumberFormat="1" applyFo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38" fontId="4" fillId="0" borderId="0" xfId="1" applyFont="1" applyAlignment="1">
      <alignment horizontal="center" vertical="center"/>
    </xf>
  </cellXfs>
  <cellStyles count="4">
    <cellStyle name="パーセント" xfId="2" builtinId="5"/>
    <cellStyle name="桁区切り" xfId="1" builtinId="6"/>
    <cellStyle name="桁区切り 2" xfId="3" xr:uid="{7C23984A-97E5-4601-8496-C994071CF6C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2519-120C-43A9-9C09-25BD916EF623}">
  <sheetPr>
    <pageSetUpPr fitToPage="1"/>
  </sheetPr>
  <dimension ref="B1:T343"/>
  <sheetViews>
    <sheetView tabSelected="1" topLeftCell="A94" zoomScaleNormal="100" workbookViewId="0">
      <selection activeCell="B139" sqref="B139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1.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19" width="3.25" style="1" bestFit="1" customWidth="1"/>
    <col min="20" max="20" width="7.625" style="1" bestFit="1" customWidth="1"/>
    <col min="21" max="16384" width="9" style="1"/>
  </cols>
  <sheetData>
    <row r="1" spans="2:17" ht="13.5" x14ac:dyDescent="0.15">
      <c r="B1" s="74" t="s">
        <v>137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349236565</v>
      </c>
      <c r="E5" s="41">
        <v>129760864</v>
      </c>
      <c r="F5" s="41">
        <v>164434889</v>
      </c>
      <c r="G5" s="42">
        <v>55040812</v>
      </c>
      <c r="H5" s="43">
        <v>96308164</v>
      </c>
      <c r="I5" s="43">
        <v>5866047</v>
      </c>
      <c r="J5" s="40">
        <v>43121222</v>
      </c>
      <c r="K5" s="42">
        <v>23464</v>
      </c>
      <c r="L5" s="43">
        <v>35084151</v>
      </c>
      <c r="M5" s="43">
        <v>13079359</v>
      </c>
      <c r="N5" s="43">
        <v>42063913</v>
      </c>
      <c r="O5" s="131">
        <v>72589524</v>
      </c>
      <c r="P5" s="44">
        <v>657348945</v>
      </c>
      <c r="Q5" s="149"/>
    </row>
    <row r="6" spans="2:17" x14ac:dyDescent="0.15">
      <c r="B6" s="4" t="s">
        <v>12</v>
      </c>
      <c r="C6" s="14" t="s">
        <v>13</v>
      </c>
      <c r="D6" s="17">
        <v>70194830</v>
      </c>
      <c r="E6" s="5">
        <v>20567183</v>
      </c>
      <c r="F6" s="5">
        <v>38631474</v>
      </c>
      <c r="G6" s="6">
        <v>10996173</v>
      </c>
      <c r="H6" s="20">
        <v>21503648</v>
      </c>
      <c r="I6" s="20">
        <v>1271413</v>
      </c>
      <c r="J6" s="17">
        <v>10696184</v>
      </c>
      <c r="K6" s="6">
        <v>4344236</v>
      </c>
      <c r="L6" s="20">
        <v>10971174</v>
      </c>
      <c r="M6" s="20">
        <v>736885</v>
      </c>
      <c r="N6" s="20">
        <v>82033</v>
      </c>
      <c r="O6" s="132">
        <v>6102144</v>
      </c>
      <c r="P6" s="23">
        <v>121558311</v>
      </c>
    </row>
    <row r="7" spans="2:17" x14ac:dyDescent="0.15">
      <c r="B7" s="4" t="s">
        <v>14</v>
      </c>
      <c r="C7" s="14" t="s">
        <v>15</v>
      </c>
      <c r="D7" s="17">
        <v>35492685</v>
      </c>
      <c r="E7" s="5">
        <v>12043942</v>
      </c>
      <c r="F7" s="5">
        <v>19189374</v>
      </c>
      <c r="G7" s="6">
        <v>4259369</v>
      </c>
      <c r="H7" s="20">
        <v>10861203</v>
      </c>
      <c r="I7" s="20">
        <v>891132</v>
      </c>
      <c r="J7" s="17">
        <v>8601324</v>
      </c>
      <c r="K7" s="6">
        <v>1758349</v>
      </c>
      <c r="L7" s="20">
        <v>7959489</v>
      </c>
      <c r="M7" s="20">
        <v>500296</v>
      </c>
      <c r="N7" s="20">
        <v>1185659</v>
      </c>
      <c r="O7" s="132">
        <v>5825102</v>
      </c>
      <c r="P7" s="23">
        <v>71316890</v>
      </c>
    </row>
    <row r="8" spans="2:17" x14ac:dyDescent="0.15">
      <c r="B8" s="4" t="s">
        <v>16</v>
      </c>
      <c r="C8" s="14" t="s">
        <v>17</v>
      </c>
      <c r="D8" s="17">
        <v>119231663</v>
      </c>
      <c r="E8" s="5">
        <v>31337371</v>
      </c>
      <c r="F8" s="5">
        <v>73382749</v>
      </c>
      <c r="G8" s="6">
        <v>14511543</v>
      </c>
      <c r="H8" s="20">
        <v>40405757</v>
      </c>
      <c r="I8" s="20">
        <v>4397714</v>
      </c>
      <c r="J8" s="17">
        <v>16066742</v>
      </c>
      <c r="K8" s="6">
        <v>9893</v>
      </c>
      <c r="L8" s="20">
        <v>17380622</v>
      </c>
      <c r="M8" s="20">
        <v>6927459</v>
      </c>
      <c r="N8" s="20">
        <v>944961</v>
      </c>
      <c r="O8" s="132">
        <v>29089254</v>
      </c>
      <c r="P8" s="23">
        <v>234444172</v>
      </c>
    </row>
    <row r="9" spans="2:17" x14ac:dyDescent="0.15">
      <c r="B9" s="4" t="s">
        <v>18</v>
      </c>
      <c r="C9" s="14" t="s">
        <v>19</v>
      </c>
      <c r="D9" s="17">
        <v>15219818</v>
      </c>
      <c r="E9" s="5">
        <v>4782499</v>
      </c>
      <c r="F9" s="5">
        <v>7779480</v>
      </c>
      <c r="G9" s="6">
        <v>2657839</v>
      </c>
      <c r="H9" s="20">
        <v>4877610</v>
      </c>
      <c r="I9" s="20">
        <v>343832</v>
      </c>
      <c r="J9" s="17">
        <v>2936197</v>
      </c>
      <c r="K9" s="6">
        <v>347049</v>
      </c>
      <c r="L9" s="20">
        <v>2837598</v>
      </c>
      <c r="M9" s="20">
        <v>1323296</v>
      </c>
      <c r="N9" s="20">
        <v>180300</v>
      </c>
      <c r="O9" s="132">
        <v>1686500</v>
      </c>
      <c r="P9" s="23">
        <v>29405151</v>
      </c>
    </row>
    <row r="10" spans="2:17" x14ac:dyDescent="0.15">
      <c r="B10" s="4" t="s">
        <v>20</v>
      </c>
      <c r="C10" s="14" t="s">
        <v>21</v>
      </c>
      <c r="D10" s="17">
        <v>14645968</v>
      </c>
      <c r="E10" s="5">
        <v>4790135</v>
      </c>
      <c r="F10" s="5">
        <v>6386656</v>
      </c>
      <c r="G10" s="6">
        <v>3469177</v>
      </c>
      <c r="H10" s="20">
        <v>4849622</v>
      </c>
      <c r="I10" s="20">
        <v>184331</v>
      </c>
      <c r="J10" s="17">
        <v>4435798</v>
      </c>
      <c r="K10" s="6">
        <v>1455435</v>
      </c>
      <c r="L10" s="20">
        <v>2762090</v>
      </c>
      <c r="M10" s="20">
        <v>2239935</v>
      </c>
      <c r="N10" s="20">
        <v>780778</v>
      </c>
      <c r="O10" s="132">
        <v>2007659</v>
      </c>
      <c r="P10" s="23">
        <v>31906181</v>
      </c>
    </row>
    <row r="11" spans="2:17" x14ac:dyDescent="0.15">
      <c r="B11" s="4" t="s">
        <v>22</v>
      </c>
      <c r="C11" s="14" t="s">
        <v>23</v>
      </c>
      <c r="D11" s="17">
        <v>58907964</v>
      </c>
      <c r="E11" s="5">
        <v>17837673</v>
      </c>
      <c r="F11" s="5">
        <v>33310487</v>
      </c>
      <c r="G11" s="6">
        <v>7759804</v>
      </c>
      <c r="H11" s="20">
        <v>19246496</v>
      </c>
      <c r="I11" s="20">
        <v>1290051</v>
      </c>
      <c r="J11" s="17">
        <v>12711288</v>
      </c>
      <c r="K11" s="6">
        <v>3825083</v>
      </c>
      <c r="L11" s="20">
        <v>10305773</v>
      </c>
      <c r="M11" s="20">
        <v>6153773</v>
      </c>
      <c r="N11" s="20">
        <v>0</v>
      </c>
      <c r="O11" s="132">
        <v>8279709</v>
      </c>
      <c r="P11" s="23">
        <v>116895054</v>
      </c>
    </row>
    <row r="12" spans="2:17" x14ac:dyDescent="0.15">
      <c r="B12" s="4" t="s">
        <v>24</v>
      </c>
      <c r="C12" s="14" t="s">
        <v>25</v>
      </c>
      <c r="D12" s="17">
        <v>15530127</v>
      </c>
      <c r="E12" s="5">
        <v>4920794</v>
      </c>
      <c r="F12" s="5">
        <v>7300041</v>
      </c>
      <c r="G12" s="6">
        <v>3309292</v>
      </c>
      <c r="H12" s="20">
        <v>5469629</v>
      </c>
      <c r="I12" s="20">
        <v>255917</v>
      </c>
      <c r="J12" s="17">
        <v>3625013</v>
      </c>
      <c r="K12" s="6">
        <v>1132218</v>
      </c>
      <c r="L12" s="20">
        <v>2769269</v>
      </c>
      <c r="M12" s="20">
        <v>557540</v>
      </c>
      <c r="N12" s="20">
        <v>103640</v>
      </c>
      <c r="O12" s="132">
        <v>3775202</v>
      </c>
      <c r="P12" s="23">
        <v>32086337</v>
      </c>
    </row>
    <row r="13" spans="2:17" x14ac:dyDescent="0.15">
      <c r="B13" s="4" t="s">
        <v>26</v>
      </c>
      <c r="C13" s="14" t="s">
        <v>27</v>
      </c>
      <c r="D13" s="17">
        <v>20843076</v>
      </c>
      <c r="E13" s="5">
        <v>6745728</v>
      </c>
      <c r="F13" s="5">
        <v>10429857</v>
      </c>
      <c r="G13" s="6">
        <v>3667491</v>
      </c>
      <c r="H13" s="20">
        <v>6985510</v>
      </c>
      <c r="I13" s="20">
        <v>1400951</v>
      </c>
      <c r="J13" s="17">
        <v>4516233</v>
      </c>
      <c r="K13" s="6">
        <v>1440086</v>
      </c>
      <c r="L13" s="20">
        <v>4578538</v>
      </c>
      <c r="M13" s="20">
        <v>2272498</v>
      </c>
      <c r="N13" s="20">
        <v>22551</v>
      </c>
      <c r="O13" s="132">
        <v>2011050</v>
      </c>
      <c r="P13" s="23">
        <v>42630407</v>
      </c>
    </row>
    <row r="14" spans="2:17" x14ac:dyDescent="0.15">
      <c r="B14" s="4" t="s">
        <v>28</v>
      </c>
      <c r="C14" s="14" t="s">
        <v>29</v>
      </c>
      <c r="D14" s="17">
        <v>16239401</v>
      </c>
      <c r="E14" s="5">
        <v>4379252</v>
      </c>
      <c r="F14" s="5">
        <v>8855118</v>
      </c>
      <c r="G14" s="6">
        <v>3005031</v>
      </c>
      <c r="H14" s="20">
        <v>3764441</v>
      </c>
      <c r="I14" s="20">
        <v>365174</v>
      </c>
      <c r="J14" s="17">
        <v>5097985</v>
      </c>
      <c r="K14" s="6">
        <v>2040219</v>
      </c>
      <c r="L14" s="20">
        <v>2548858</v>
      </c>
      <c r="M14" s="20">
        <v>1893990</v>
      </c>
      <c r="N14" s="20">
        <v>76452</v>
      </c>
      <c r="O14" s="132">
        <v>1419319</v>
      </c>
      <c r="P14" s="23">
        <v>31405620</v>
      </c>
    </row>
    <row r="15" spans="2:17" x14ac:dyDescent="0.15">
      <c r="B15" s="4" t="s">
        <v>30</v>
      </c>
      <c r="C15" s="14" t="s">
        <v>31</v>
      </c>
      <c r="D15" s="17">
        <v>16883441</v>
      </c>
      <c r="E15" s="5">
        <v>4870659</v>
      </c>
      <c r="F15" s="5">
        <v>9502459</v>
      </c>
      <c r="G15" s="6">
        <v>2510323</v>
      </c>
      <c r="H15" s="20">
        <v>5720302</v>
      </c>
      <c r="I15" s="20">
        <v>333270</v>
      </c>
      <c r="J15" s="17">
        <v>4294043</v>
      </c>
      <c r="K15" s="6">
        <v>1197411</v>
      </c>
      <c r="L15" s="20">
        <v>2945071</v>
      </c>
      <c r="M15" s="20">
        <v>1699236</v>
      </c>
      <c r="N15" s="20">
        <v>120408</v>
      </c>
      <c r="O15" s="132">
        <v>2003698</v>
      </c>
      <c r="P15" s="23">
        <v>33999469</v>
      </c>
    </row>
    <row r="16" spans="2:17" x14ac:dyDescent="0.15">
      <c r="B16" s="4" t="s">
        <v>32</v>
      </c>
      <c r="C16" s="14" t="s">
        <v>33</v>
      </c>
      <c r="D16" s="17">
        <v>43595601</v>
      </c>
      <c r="E16" s="5">
        <v>11660028</v>
      </c>
      <c r="F16" s="5">
        <v>23531186</v>
      </c>
      <c r="G16" s="6">
        <v>8404387</v>
      </c>
      <c r="H16" s="20">
        <v>15202660</v>
      </c>
      <c r="I16" s="20">
        <v>1514723</v>
      </c>
      <c r="J16" s="17">
        <v>7701276</v>
      </c>
      <c r="K16" s="6">
        <v>97238</v>
      </c>
      <c r="L16" s="20">
        <v>8342523</v>
      </c>
      <c r="M16" s="20">
        <v>426401</v>
      </c>
      <c r="N16" s="20">
        <v>554479</v>
      </c>
      <c r="O16" s="132">
        <v>8361353</v>
      </c>
      <c r="P16" s="23">
        <v>85699016</v>
      </c>
    </row>
    <row r="17" spans="2:16" x14ac:dyDescent="0.15">
      <c r="B17" s="4" t="s">
        <v>34</v>
      </c>
      <c r="C17" s="14" t="s">
        <v>35</v>
      </c>
      <c r="D17" s="17">
        <v>25598166</v>
      </c>
      <c r="E17" s="5">
        <v>7989185</v>
      </c>
      <c r="F17" s="5">
        <v>13337726</v>
      </c>
      <c r="G17" s="6">
        <v>4271255</v>
      </c>
      <c r="H17" s="20">
        <v>9463482</v>
      </c>
      <c r="I17" s="20">
        <v>167656</v>
      </c>
      <c r="J17" s="17">
        <v>4868788</v>
      </c>
      <c r="K17" s="6">
        <v>1855269</v>
      </c>
      <c r="L17" s="20">
        <v>5051263</v>
      </c>
      <c r="M17" s="20">
        <v>2176490</v>
      </c>
      <c r="N17" s="20">
        <v>238959</v>
      </c>
      <c r="O17" s="132">
        <v>3552096</v>
      </c>
      <c r="P17" s="23">
        <v>51116900</v>
      </c>
    </row>
    <row r="18" spans="2:16" x14ac:dyDescent="0.15">
      <c r="B18" s="4" t="s">
        <v>36</v>
      </c>
      <c r="C18" s="14" t="s">
        <v>37</v>
      </c>
      <c r="D18" s="17">
        <v>10577039</v>
      </c>
      <c r="E18" s="5">
        <v>3459767</v>
      </c>
      <c r="F18" s="5">
        <v>5092706</v>
      </c>
      <c r="G18" s="6">
        <v>2024566</v>
      </c>
      <c r="H18" s="20">
        <v>3283602</v>
      </c>
      <c r="I18" s="20">
        <v>146143</v>
      </c>
      <c r="J18" s="17">
        <v>1773644</v>
      </c>
      <c r="K18" s="6">
        <v>39334</v>
      </c>
      <c r="L18" s="20">
        <v>1827863</v>
      </c>
      <c r="M18" s="20">
        <v>1043289</v>
      </c>
      <c r="N18" s="20">
        <v>251055</v>
      </c>
      <c r="O18" s="132">
        <v>2310319</v>
      </c>
      <c r="P18" s="23">
        <v>21212954</v>
      </c>
    </row>
    <row r="19" spans="2:16" x14ac:dyDescent="0.15">
      <c r="B19" s="65" t="s">
        <v>38</v>
      </c>
      <c r="C19" s="66" t="s">
        <v>39</v>
      </c>
      <c r="D19" s="67">
        <v>21567163</v>
      </c>
      <c r="E19" s="68">
        <v>6102849</v>
      </c>
      <c r="F19" s="68">
        <v>10654883</v>
      </c>
      <c r="G19" s="69">
        <v>4809431</v>
      </c>
      <c r="H19" s="70">
        <v>7401627</v>
      </c>
      <c r="I19" s="70">
        <v>569523</v>
      </c>
      <c r="J19" s="67">
        <v>5377375</v>
      </c>
      <c r="K19" s="69">
        <v>2071565</v>
      </c>
      <c r="L19" s="70">
        <v>3628872</v>
      </c>
      <c r="M19" s="70">
        <v>588205</v>
      </c>
      <c r="N19" s="70">
        <v>57860</v>
      </c>
      <c r="O19" s="133">
        <v>2520818</v>
      </c>
      <c r="P19" s="71">
        <v>41711443</v>
      </c>
    </row>
    <row r="20" spans="2:16" x14ac:dyDescent="0.15">
      <c r="B20" s="4" t="s">
        <v>40</v>
      </c>
      <c r="C20" s="14" t="s">
        <v>41</v>
      </c>
      <c r="D20" s="17">
        <v>28284183</v>
      </c>
      <c r="E20" s="5">
        <v>9364130</v>
      </c>
      <c r="F20" s="5">
        <v>15597662</v>
      </c>
      <c r="G20" s="6">
        <v>3322391</v>
      </c>
      <c r="H20" s="20">
        <v>11011653</v>
      </c>
      <c r="I20" s="20">
        <v>162290</v>
      </c>
      <c r="J20" s="17">
        <v>4820840</v>
      </c>
      <c r="K20" s="6">
        <v>1290326</v>
      </c>
      <c r="L20" s="20">
        <v>4319810</v>
      </c>
      <c r="M20" s="20">
        <v>4977507</v>
      </c>
      <c r="N20" s="20">
        <v>294699</v>
      </c>
      <c r="O20" s="132">
        <v>6141643</v>
      </c>
      <c r="P20" s="23">
        <v>60012625</v>
      </c>
    </row>
    <row r="21" spans="2:16" x14ac:dyDescent="0.15">
      <c r="B21" s="65" t="s">
        <v>42</v>
      </c>
      <c r="C21" s="66" t="s">
        <v>43</v>
      </c>
      <c r="D21" s="67">
        <v>42217238</v>
      </c>
      <c r="E21" s="68">
        <v>12144514</v>
      </c>
      <c r="F21" s="68">
        <v>23415095</v>
      </c>
      <c r="G21" s="69">
        <v>6657629</v>
      </c>
      <c r="H21" s="70">
        <v>12220526</v>
      </c>
      <c r="I21" s="70">
        <v>89676</v>
      </c>
      <c r="J21" s="67">
        <v>3541494</v>
      </c>
      <c r="K21" s="69">
        <v>173725</v>
      </c>
      <c r="L21" s="70">
        <v>7439025</v>
      </c>
      <c r="M21" s="70">
        <v>1907377</v>
      </c>
      <c r="N21" s="70">
        <v>688475</v>
      </c>
      <c r="O21" s="133">
        <v>6568036</v>
      </c>
      <c r="P21" s="71">
        <v>74671847</v>
      </c>
    </row>
    <row r="22" spans="2:16" x14ac:dyDescent="0.15">
      <c r="B22" s="4" t="s">
        <v>44</v>
      </c>
      <c r="C22" s="14" t="s">
        <v>45</v>
      </c>
      <c r="D22" s="17">
        <v>40052819</v>
      </c>
      <c r="E22" s="5">
        <v>11897013</v>
      </c>
      <c r="F22" s="5">
        <v>21568772</v>
      </c>
      <c r="G22" s="6">
        <v>6587034</v>
      </c>
      <c r="H22" s="20">
        <v>13095554</v>
      </c>
      <c r="I22" s="20">
        <v>95001</v>
      </c>
      <c r="J22" s="17">
        <v>19957033</v>
      </c>
      <c r="K22" s="6">
        <v>3376393</v>
      </c>
      <c r="L22" s="20">
        <v>4647700</v>
      </c>
      <c r="M22" s="20">
        <v>232903</v>
      </c>
      <c r="N22" s="20">
        <v>282510</v>
      </c>
      <c r="O22" s="132">
        <v>16577691</v>
      </c>
      <c r="P22" s="23">
        <v>94941211</v>
      </c>
    </row>
    <row r="23" spans="2:16" x14ac:dyDescent="0.15">
      <c r="B23" s="4" t="s">
        <v>46</v>
      </c>
      <c r="C23" s="14" t="s">
        <v>47</v>
      </c>
      <c r="D23" s="17">
        <v>65492481</v>
      </c>
      <c r="E23" s="5">
        <v>20060132</v>
      </c>
      <c r="F23" s="5">
        <v>36903324</v>
      </c>
      <c r="G23" s="6">
        <v>8529025</v>
      </c>
      <c r="H23" s="20">
        <v>21053341</v>
      </c>
      <c r="I23" s="20">
        <v>527795</v>
      </c>
      <c r="J23" s="17">
        <v>10819420</v>
      </c>
      <c r="K23" s="6">
        <v>999399</v>
      </c>
      <c r="L23" s="20">
        <v>9907904</v>
      </c>
      <c r="M23" s="20">
        <v>6760364</v>
      </c>
      <c r="N23" s="20">
        <v>139808</v>
      </c>
      <c r="O23" s="132">
        <v>8861473</v>
      </c>
      <c r="P23" s="23">
        <v>123562586</v>
      </c>
    </row>
    <row r="24" spans="2:16" x14ac:dyDescent="0.15">
      <c r="B24" s="4" t="s">
        <v>48</v>
      </c>
      <c r="C24" s="14" t="s">
        <v>49</v>
      </c>
      <c r="D24" s="17">
        <v>15330532</v>
      </c>
      <c r="E24" s="5">
        <v>4231595</v>
      </c>
      <c r="F24" s="5">
        <v>9338767</v>
      </c>
      <c r="G24" s="6">
        <v>1760170</v>
      </c>
      <c r="H24" s="20">
        <v>4374629</v>
      </c>
      <c r="I24" s="20">
        <v>40667</v>
      </c>
      <c r="J24" s="17">
        <v>2956678</v>
      </c>
      <c r="K24" s="6">
        <v>540245</v>
      </c>
      <c r="L24" s="20">
        <v>2253935</v>
      </c>
      <c r="M24" s="20">
        <v>2229018</v>
      </c>
      <c r="N24" s="20">
        <v>145550</v>
      </c>
      <c r="O24" s="132">
        <v>3560872</v>
      </c>
      <c r="P24" s="23">
        <v>30891881</v>
      </c>
    </row>
    <row r="25" spans="2:16" x14ac:dyDescent="0.15">
      <c r="B25" s="4" t="s">
        <v>50</v>
      </c>
      <c r="C25" s="14" t="s">
        <v>51</v>
      </c>
      <c r="D25" s="17">
        <v>29632218</v>
      </c>
      <c r="E25" s="5">
        <v>8528833</v>
      </c>
      <c r="F25" s="5">
        <v>17805593</v>
      </c>
      <c r="G25" s="6">
        <v>3297792</v>
      </c>
      <c r="H25" s="20">
        <v>11016906</v>
      </c>
      <c r="I25" s="20">
        <v>164482</v>
      </c>
      <c r="J25" s="17">
        <v>6023244</v>
      </c>
      <c r="K25" s="6">
        <v>718046</v>
      </c>
      <c r="L25" s="20">
        <v>2913724</v>
      </c>
      <c r="M25" s="20">
        <v>3600255</v>
      </c>
      <c r="N25" s="20">
        <v>202514</v>
      </c>
      <c r="O25" s="132">
        <v>7722801</v>
      </c>
      <c r="P25" s="23">
        <v>61276144</v>
      </c>
    </row>
    <row r="26" spans="2:16" x14ac:dyDescent="0.15">
      <c r="B26" s="4" t="s">
        <v>52</v>
      </c>
      <c r="C26" s="14" t="s">
        <v>53</v>
      </c>
      <c r="D26" s="17">
        <v>24818837</v>
      </c>
      <c r="E26" s="5">
        <v>8345141</v>
      </c>
      <c r="F26" s="5">
        <v>12581351</v>
      </c>
      <c r="G26" s="6">
        <v>3892345</v>
      </c>
      <c r="H26" s="20">
        <v>8446424</v>
      </c>
      <c r="I26" s="20">
        <v>476966</v>
      </c>
      <c r="J26" s="17">
        <v>5061342</v>
      </c>
      <c r="K26" s="6">
        <v>2206022</v>
      </c>
      <c r="L26" s="20">
        <v>5013774</v>
      </c>
      <c r="M26" s="20">
        <v>663414</v>
      </c>
      <c r="N26" s="20">
        <v>3320</v>
      </c>
      <c r="O26" s="132">
        <v>2711784</v>
      </c>
      <c r="P26" s="23">
        <v>47195861</v>
      </c>
    </row>
    <row r="27" spans="2:16" x14ac:dyDescent="0.15">
      <c r="B27" s="4" t="s">
        <v>54</v>
      </c>
      <c r="C27" s="14" t="s">
        <v>55</v>
      </c>
      <c r="D27" s="17">
        <v>26959128</v>
      </c>
      <c r="E27" s="5">
        <v>7353493</v>
      </c>
      <c r="F27" s="5">
        <v>16477414</v>
      </c>
      <c r="G27" s="6">
        <v>3128221</v>
      </c>
      <c r="H27" s="20">
        <v>9319942</v>
      </c>
      <c r="I27" s="20">
        <v>512990</v>
      </c>
      <c r="J27" s="17">
        <v>5601326</v>
      </c>
      <c r="K27" s="6">
        <v>1538458</v>
      </c>
      <c r="L27" s="20">
        <v>3869064</v>
      </c>
      <c r="M27" s="20">
        <v>2318276</v>
      </c>
      <c r="N27" s="20">
        <v>42692</v>
      </c>
      <c r="O27" s="132">
        <v>2370333</v>
      </c>
      <c r="P27" s="23">
        <v>50993751</v>
      </c>
    </row>
    <row r="28" spans="2:16" x14ac:dyDescent="0.15">
      <c r="B28" s="4" t="s">
        <v>56</v>
      </c>
      <c r="C28" s="14" t="s">
        <v>57</v>
      </c>
      <c r="D28" s="17">
        <v>13918497</v>
      </c>
      <c r="E28" s="5">
        <v>3736492</v>
      </c>
      <c r="F28" s="5">
        <v>8274998</v>
      </c>
      <c r="G28" s="6">
        <v>1907007</v>
      </c>
      <c r="H28" s="20">
        <v>4739536</v>
      </c>
      <c r="I28" s="20">
        <v>296682</v>
      </c>
      <c r="J28" s="17">
        <v>4209895</v>
      </c>
      <c r="K28" s="6">
        <v>1514196</v>
      </c>
      <c r="L28" s="20">
        <v>2566466</v>
      </c>
      <c r="M28" s="20">
        <v>722424</v>
      </c>
      <c r="N28" s="20">
        <v>9732</v>
      </c>
      <c r="O28" s="132">
        <v>4617022</v>
      </c>
      <c r="P28" s="23">
        <v>31080254</v>
      </c>
    </row>
    <row r="29" spans="2:16" x14ac:dyDescent="0.15">
      <c r="B29" s="4" t="s">
        <v>58</v>
      </c>
      <c r="C29" s="14" t="s">
        <v>59</v>
      </c>
      <c r="D29" s="17">
        <v>15450518</v>
      </c>
      <c r="E29" s="5">
        <v>4214262</v>
      </c>
      <c r="F29" s="5">
        <v>9121239</v>
      </c>
      <c r="G29" s="6">
        <v>2115017</v>
      </c>
      <c r="H29" s="20">
        <v>6291996</v>
      </c>
      <c r="I29" s="20">
        <v>99455</v>
      </c>
      <c r="J29" s="17">
        <v>2922758</v>
      </c>
      <c r="K29" s="6">
        <v>1233111</v>
      </c>
      <c r="L29" s="20">
        <v>1970253</v>
      </c>
      <c r="M29" s="20">
        <v>2446286</v>
      </c>
      <c r="N29" s="20">
        <v>0</v>
      </c>
      <c r="O29" s="132">
        <v>3043096</v>
      </c>
      <c r="P29" s="23">
        <v>32224362</v>
      </c>
    </row>
    <row r="30" spans="2:16" x14ac:dyDescent="0.15">
      <c r="B30" s="4" t="s">
        <v>60</v>
      </c>
      <c r="C30" s="14" t="s">
        <v>61</v>
      </c>
      <c r="D30" s="17">
        <v>31032718</v>
      </c>
      <c r="E30" s="5">
        <v>7563651</v>
      </c>
      <c r="F30" s="5">
        <v>18631850</v>
      </c>
      <c r="G30" s="6">
        <v>4837217</v>
      </c>
      <c r="H30" s="20">
        <v>8266010</v>
      </c>
      <c r="I30" s="20">
        <v>311629</v>
      </c>
      <c r="J30" s="17">
        <v>8356072</v>
      </c>
      <c r="K30" s="6">
        <v>2870636</v>
      </c>
      <c r="L30" s="20">
        <v>5059910</v>
      </c>
      <c r="M30" s="20">
        <v>6986594</v>
      </c>
      <c r="N30" s="20">
        <v>41641</v>
      </c>
      <c r="O30" s="132">
        <v>2896241</v>
      </c>
      <c r="P30" s="23">
        <v>62950815</v>
      </c>
    </row>
    <row r="31" spans="2:16" x14ac:dyDescent="0.15">
      <c r="B31" s="65" t="s">
        <v>62</v>
      </c>
      <c r="C31" s="66" t="s">
        <v>63</v>
      </c>
      <c r="D31" s="67">
        <v>14070022</v>
      </c>
      <c r="E31" s="68">
        <v>4248885</v>
      </c>
      <c r="F31" s="68">
        <v>7188048</v>
      </c>
      <c r="G31" s="69">
        <v>2633089</v>
      </c>
      <c r="H31" s="70">
        <v>4823348</v>
      </c>
      <c r="I31" s="70">
        <v>266098</v>
      </c>
      <c r="J31" s="67">
        <v>2461824</v>
      </c>
      <c r="K31" s="69">
        <v>1040454</v>
      </c>
      <c r="L31" s="70">
        <v>2616886</v>
      </c>
      <c r="M31" s="70">
        <v>26348</v>
      </c>
      <c r="N31" s="70">
        <v>69422</v>
      </c>
      <c r="O31" s="133">
        <v>1954501</v>
      </c>
      <c r="P31" s="71">
        <v>26288449</v>
      </c>
    </row>
    <row r="32" spans="2:16" x14ac:dyDescent="0.15">
      <c r="B32" s="4" t="s">
        <v>64</v>
      </c>
      <c r="C32" s="14" t="s">
        <v>65</v>
      </c>
      <c r="D32" s="17">
        <v>26691094</v>
      </c>
      <c r="E32" s="5">
        <v>7639925</v>
      </c>
      <c r="F32" s="5">
        <v>15049950</v>
      </c>
      <c r="G32" s="6">
        <v>4001219</v>
      </c>
      <c r="H32" s="20">
        <v>8557555</v>
      </c>
      <c r="I32" s="20">
        <v>381692</v>
      </c>
      <c r="J32" s="17">
        <v>9093301</v>
      </c>
      <c r="K32" s="6">
        <v>4679964</v>
      </c>
      <c r="L32" s="20">
        <v>4816896</v>
      </c>
      <c r="M32" s="20">
        <v>651239</v>
      </c>
      <c r="N32" s="20">
        <v>6896</v>
      </c>
      <c r="O32" s="132">
        <v>2610630</v>
      </c>
      <c r="P32" s="23">
        <v>52809303</v>
      </c>
    </row>
    <row r="33" spans="2:16" x14ac:dyDescent="0.15">
      <c r="B33" s="51" t="s">
        <v>66</v>
      </c>
      <c r="C33" s="52" t="s">
        <v>67</v>
      </c>
      <c r="D33" s="53">
        <v>12030414</v>
      </c>
      <c r="E33" s="54">
        <v>3528712</v>
      </c>
      <c r="F33" s="54">
        <v>6016887</v>
      </c>
      <c r="G33" s="55">
        <v>2484815</v>
      </c>
      <c r="H33" s="56">
        <v>4047132</v>
      </c>
      <c r="I33" s="56">
        <v>72738</v>
      </c>
      <c r="J33" s="53">
        <v>2759938</v>
      </c>
      <c r="K33" s="55">
        <v>1120451</v>
      </c>
      <c r="L33" s="56">
        <v>2135504</v>
      </c>
      <c r="M33" s="56">
        <v>1891032</v>
      </c>
      <c r="N33" s="56">
        <v>25449</v>
      </c>
      <c r="O33" s="134">
        <v>1127681</v>
      </c>
      <c r="P33" s="57">
        <v>24089888</v>
      </c>
    </row>
    <row r="34" spans="2:16" x14ac:dyDescent="0.15">
      <c r="B34" s="4" t="s">
        <v>68</v>
      </c>
      <c r="C34" s="14" t="s">
        <v>69</v>
      </c>
      <c r="D34" s="17">
        <v>14805818</v>
      </c>
      <c r="E34" s="5">
        <v>4626116</v>
      </c>
      <c r="F34" s="5">
        <v>7530814</v>
      </c>
      <c r="G34" s="6">
        <v>2648888</v>
      </c>
      <c r="H34" s="20">
        <v>6812540</v>
      </c>
      <c r="I34" s="20">
        <v>182244</v>
      </c>
      <c r="J34" s="17">
        <v>6658008</v>
      </c>
      <c r="K34" s="6">
        <v>1359989</v>
      </c>
      <c r="L34" s="20">
        <v>2758819</v>
      </c>
      <c r="M34" s="20">
        <v>1631979</v>
      </c>
      <c r="N34" s="20">
        <v>116512</v>
      </c>
      <c r="O34" s="132">
        <v>6846929</v>
      </c>
      <c r="P34" s="23">
        <v>39812849</v>
      </c>
    </row>
    <row r="35" spans="2:16" x14ac:dyDescent="0.15">
      <c r="B35" s="4" t="s">
        <v>70</v>
      </c>
      <c r="C35" s="14" t="s">
        <v>71</v>
      </c>
      <c r="D35" s="17">
        <v>20528472</v>
      </c>
      <c r="E35" s="5">
        <v>5627756</v>
      </c>
      <c r="F35" s="5">
        <v>12128923</v>
      </c>
      <c r="G35" s="6">
        <v>2771793</v>
      </c>
      <c r="H35" s="20">
        <v>5891305</v>
      </c>
      <c r="I35" s="20">
        <v>202249</v>
      </c>
      <c r="J35" s="17">
        <v>4695702</v>
      </c>
      <c r="K35" s="6">
        <v>2176505</v>
      </c>
      <c r="L35" s="20">
        <v>3209535</v>
      </c>
      <c r="M35" s="20">
        <v>1160486</v>
      </c>
      <c r="N35" s="20">
        <v>2518</v>
      </c>
      <c r="O35" s="132">
        <v>4911062</v>
      </c>
      <c r="P35" s="23">
        <v>40601329</v>
      </c>
    </row>
    <row r="36" spans="2:16" x14ac:dyDescent="0.15">
      <c r="B36" s="4" t="s">
        <v>72</v>
      </c>
      <c r="C36" s="14" t="s">
        <v>73</v>
      </c>
      <c r="D36" s="17">
        <v>28940046</v>
      </c>
      <c r="E36" s="5">
        <v>7798180</v>
      </c>
      <c r="F36" s="5">
        <v>16546017</v>
      </c>
      <c r="G36" s="6">
        <v>4595849</v>
      </c>
      <c r="H36" s="20">
        <v>8097061</v>
      </c>
      <c r="I36" s="20">
        <v>956658</v>
      </c>
      <c r="J36" s="17">
        <v>5327062</v>
      </c>
      <c r="K36" s="6">
        <v>491667</v>
      </c>
      <c r="L36" s="20">
        <v>4571121</v>
      </c>
      <c r="M36" s="20">
        <v>5441496</v>
      </c>
      <c r="N36" s="20">
        <v>290500</v>
      </c>
      <c r="O36" s="132">
        <v>6160900</v>
      </c>
      <c r="P36" s="23">
        <v>59784844</v>
      </c>
    </row>
    <row r="37" spans="2:16" x14ac:dyDescent="0.15">
      <c r="B37" s="58" t="s">
        <v>74</v>
      </c>
      <c r="C37" s="59" t="s">
        <v>75</v>
      </c>
      <c r="D37" s="60">
        <v>10411537</v>
      </c>
      <c r="E37" s="61">
        <v>4065304</v>
      </c>
      <c r="F37" s="61">
        <v>4952822</v>
      </c>
      <c r="G37" s="62">
        <v>1393411</v>
      </c>
      <c r="H37" s="63">
        <v>3451436</v>
      </c>
      <c r="I37" s="63">
        <v>60254</v>
      </c>
      <c r="J37" s="60">
        <v>2453781</v>
      </c>
      <c r="K37" s="62">
        <v>722552</v>
      </c>
      <c r="L37" s="63">
        <v>2068744</v>
      </c>
      <c r="M37" s="63">
        <v>1353104</v>
      </c>
      <c r="N37" s="63">
        <v>8500</v>
      </c>
      <c r="O37" s="135">
        <v>1724432</v>
      </c>
      <c r="P37" s="64">
        <v>21531788</v>
      </c>
    </row>
    <row r="38" spans="2:16" x14ac:dyDescent="0.15">
      <c r="B38" s="4" t="s">
        <v>76</v>
      </c>
      <c r="C38" s="14" t="s">
        <v>77</v>
      </c>
      <c r="D38" s="17">
        <v>16544977</v>
      </c>
      <c r="E38" s="5">
        <v>4607928</v>
      </c>
      <c r="F38" s="5">
        <v>8365335</v>
      </c>
      <c r="G38" s="6">
        <v>3571714</v>
      </c>
      <c r="H38" s="20">
        <v>5805965</v>
      </c>
      <c r="I38" s="20">
        <v>246830</v>
      </c>
      <c r="J38" s="17">
        <v>4147526</v>
      </c>
      <c r="K38" s="6">
        <v>1517315</v>
      </c>
      <c r="L38" s="20">
        <v>3208284</v>
      </c>
      <c r="M38" s="20">
        <v>2110907</v>
      </c>
      <c r="N38" s="20">
        <v>4740</v>
      </c>
      <c r="O38" s="132">
        <v>2752310</v>
      </c>
      <c r="P38" s="23">
        <v>34821539</v>
      </c>
    </row>
    <row r="39" spans="2:16" x14ac:dyDescent="0.15">
      <c r="B39" s="4" t="s">
        <v>78</v>
      </c>
      <c r="C39" s="14" t="s">
        <v>79</v>
      </c>
      <c r="D39" s="17">
        <v>8380322</v>
      </c>
      <c r="E39" s="5">
        <v>2815341</v>
      </c>
      <c r="F39" s="5">
        <v>4158740</v>
      </c>
      <c r="G39" s="6">
        <v>1406241</v>
      </c>
      <c r="H39" s="20">
        <v>3251382</v>
      </c>
      <c r="I39" s="20">
        <v>127717</v>
      </c>
      <c r="J39" s="17">
        <v>2660272</v>
      </c>
      <c r="K39" s="6">
        <v>835769</v>
      </c>
      <c r="L39" s="20">
        <v>1896828</v>
      </c>
      <c r="M39" s="20">
        <v>977691</v>
      </c>
      <c r="N39" s="20">
        <v>31500</v>
      </c>
      <c r="O39" s="132">
        <v>1010778</v>
      </c>
      <c r="P39" s="23">
        <v>18336490</v>
      </c>
    </row>
    <row r="40" spans="2:16" x14ac:dyDescent="0.15">
      <c r="B40" s="58" t="s">
        <v>80</v>
      </c>
      <c r="C40" s="59" t="s">
        <v>81</v>
      </c>
      <c r="D40" s="60">
        <v>11748854</v>
      </c>
      <c r="E40" s="61">
        <v>3634240</v>
      </c>
      <c r="F40" s="61">
        <v>6425039</v>
      </c>
      <c r="G40" s="62">
        <v>1689575</v>
      </c>
      <c r="H40" s="63">
        <v>3676722</v>
      </c>
      <c r="I40" s="63">
        <v>297979</v>
      </c>
      <c r="J40" s="60">
        <v>3960700</v>
      </c>
      <c r="K40" s="62">
        <v>1756744</v>
      </c>
      <c r="L40" s="63">
        <v>1964165</v>
      </c>
      <c r="M40" s="63">
        <v>1460679</v>
      </c>
      <c r="N40" s="63">
        <v>35920</v>
      </c>
      <c r="O40" s="135">
        <v>1592606</v>
      </c>
      <c r="P40" s="64">
        <v>24737625</v>
      </c>
    </row>
    <row r="41" spans="2:16" x14ac:dyDescent="0.15">
      <c r="B41" s="58" t="s">
        <v>82</v>
      </c>
      <c r="C41" s="59" t="s">
        <v>83</v>
      </c>
      <c r="D41" s="60">
        <v>10215141</v>
      </c>
      <c r="E41" s="61">
        <v>3184232</v>
      </c>
      <c r="F41" s="61">
        <v>5331462</v>
      </c>
      <c r="G41" s="62">
        <v>1699447</v>
      </c>
      <c r="H41" s="63">
        <v>3682375</v>
      </c>
      <c r="I41" s="63">
        <v>211266</v>
      </c>
      <c r="J41" s="60">
        <v>1989916</v>
      </c>
      <c r="K41" s="62">
        <v>854184</v>
      </c>
      <c r="L41" s="63">
        <v>1991658</v>
      </c>
      <c r="M41" s="63">
        <v>1251375</v>
      </c>
      <c r="N41" s="63">
        <v>5500</v>
      </c>
      <c r="O41" s="135">
        <v>2332141</v>
      </c>
      <c r="P41" s="64">
        <v>21679372</v>
      </c>
    </row>
    <row r="42" spans="2:16" x14ac:dyDescent="0.15">
      <c r="B42" s="4" t="s">
        <v>84</v>
      </c>
      <c r="C42" s="14" t="s">
        <v>85</v>
      </c>
      <c r="D42" s="17">
        <v>13025921</v>
      </c>
      <c r="E42" s="5">
        <v>3687062</v>
      </c>
      <c r="F42" s="5">
        <v>7383936</v>
      </c>
      <c r="G42" s="6">
        <v>1954923</v>
      </c>
      <c r="H42" s="20">
        <v>3883463</v>
      </c>
      <c r="I42" s="20">
        <v>242309</v>
      </c>
      <c r="J42" s="17">
        <v>2928623</v>
      </c>
      <c r="K42" s="6">
        <v>1385168</v>
      </c>
      <c r="L42" s="20">
        <v>2058328</v>
      </c>
      <c r="M42" s="20">
        <v>1188004</v>
      </c>
      <c r="N42" s="20">
        <v>107419</v>
      </c>
      <c r="O42" s="132">
        <v>2398916</v>
      </c>
      <c r="P42" s="23">
        <v>25832983</v>
      </c>
    </row>
    <row r="43" spans="2:16" x14ac:dyDescent="0.15">
      <c r="B43" s="4">
        <v>39</v>
      </c>
      <c r="C43" s="14" t="s">
        <v>86</v>
      </c>
      <c r="D43" s="17">
        <v>22583382</v>
      </c>
      <c r="E43" s="5">
        <v>5709989</v>
      </c>
      <c r="F43" s="5">
        <v>12420620</v>
      </c>
      <c r="G43" s="6">
        <v>4452773</v>
      </c>
      <c r="H43" s="20">
        <v>7919347</v>
      </c>
      <c r="I43" s="20">
        <v>457051</v>
      </c>
      <c r="J43" s="17">
        <v>3587340</v>
      </c>
      <c r="K43" s="6">
        <v>1348371</v>
      </c>
      <c r="L43" s="20">
        <v>3594125</v>
      </c>
      <c r="M43" s="20">
        <v>2481036</v>
      </c>
      <c r="N43" s="20">
        <v>1000</v>
      </c>
      <c r="O43" s="132">
        <v>2802925</v>
      </c>
      <c r="P43" s="23">
        <v>43426206</v>
      </c>
    </row>
    <row r="44" spans="2:16" x14ac:dyDescent="0.15">
      <c r="B44" s="7">
        <v>40</v>
      </c>
      <c r="C44" s="15" t="s">
        <v>87</v>
      </c>
      <c r="D44" s="18">
        <v>8374875</v>
      </c>
      <c r="E44" s="8">
        <v>2717370</v>
      </c>
      <c r="F44" s="8">
        <v>4382886</v>
      </c>
      <c r="G44" s="9">
        <v>1274619</v>
      </c>
      <c r="H44" s="21">
        <v>3016220</v>
      </c>
      <c r="I44" s="21">
        <v>179662</v>
      </c>
      <c r="J44" s="18">
        <v>2261284</v>
      </c>
      <c r="K44" s="9">
        <v>1211928</v>
      </c>
      <c r="L44" s="21">
        <v>1548845</v>
      </c>
      <c r="M44" s="21">
        <v>235325</v>
      </c>
      <c r="N44" s="21">
        <v>160837</v>
      </c>
      <c r="O44" s="136">
        <v>1749846</v>
      </c>
      <c r="P44" s="24">
        <v>17526894</v>
      </c>
    </row>
    <row r="45" spans="2:16" x14ac:dyDescent="0.15">
      <c r="B45" s="10">
        <v>41</v>
      </c>
      <c r="C45" s="13" t="s">
        <v>88</v>
      </c>
      <c r="D45" s="16">
        <v>7550675</v>
      </c>
      <c r="E45" s="11">
        <v>2890910</v>
      </c>
      <c r="F45" s="11">
        <v>3442920</v>
      </c>
      <c r="G45" s="12">
        <v>1216845</v>
      </c>
      <c r="H45" s="19">
        <v>2624913</v>
      </c>
      <c r="I45" s="19">
        <v>163034</v>
      </c>
      <c r="J45" s="16">
        <v>1034208</v>
      </c>
      <c r="K45" s="12">
        <v>34138</v>
      </c>
      <c r="L45" s="19">
        <v>1096408</v>
      </c>
      <c r="M45" s="19">
        <v>389064</v>
      </c>
      <c r="N45" s="19">
        <v>9650</v>
      </c>
      <c r="O45" s="137">
        <v>677711</v>
      </c>
      <c r="P45" s="22">
        <v>13545663</v>
      </c>
    </row>
    <row r="46" spans="2:16" x14ac:dyDescent="0.15">
      <c r="B46" s="4">
        <v>42</v>
      </c>
      <c r="C46" s="14" t="s">
        <v>89</v>
      </c>
      <c r="D46" s="17">
        <v>6497283</v>
      </c>
      <c r="E46" s="5">
        <v>2384475</v>
      </c>
      <c r="F46" s="5">
        <v>2646362</v>
      </c>
      <c r="G46" s="6">
        <v>1466446</v>
      </c>
      <c r="H46" s="20">
        <v>2396545</v>
      </c>
      <c r="I46" s="20">
        <v>60051</v>
      </c>
      <c r="J46" s="17">
        <v>1894504</v>
      </c>
      <c r="K46" s="6">
        <v>671364</v>
      </c>
      <c r="L46" s="20">
        <v>1280736</v>
      </c>
      <c r="M46" s="20">
        <v>1352873</v>
      </c>
      <c r="N46" s="20">
        <v>62347</v>
      </c>
      <c r="O46" s="132">
        <v>1067928</v>
      </c>
      <c r="P46" s="23">
        <v>14612267</v>
      </c>
    </row>
    <row r="47" spans="2:16" x14ac:dyDescent="0.15">
      <c r="B47" s="4">
        <v>43</v>
      </c>
      <c r="C47" s="14" t="s">
        <v>90</v>
      </c>
      <c r="D47" s="17">
        <v>5386669</v>
      </c>
      <c r="E47" s="5">
        <v>1952087</v>
      </c>
      <c r="F47" s="5">
        <v>2379556</v>
      </c>
      <c r="G47" s="6">
        <v>1055026</v>
      </c>
      <c r="H47" s="20">
        <v>1463501</v>
      </c>
      <c r="I47" s="20">
        <v>45663</v>
      </c>
      <c r="J47" s="17">
        <v>1853251</v>
      </c>
      <c r="K47" s="6">
        <v>1058822</v>
      </c>
      <c r="L47" s="20">
        <v>1267310</v>
      </c>
      <c r="M47" s="20">
        <v>661692</v>
      </c>
      <c r="N47" s="20">
        <v>3500</v>
      </c>
      <c r="O47" s="132">
        <v>294258</v>
      </c>
      <c r="P47" s="23">
        <v>10975844</v>
      </c>
    </row>
    <row r="48" spans="2:16" x14ac:dyDescent="0.15">
      <c r="B48" s="4">
        <v>44</v>
      </c>
      <c r="C48" s="14" t="s">
        <v>91</v>
      </c>
      <c r="D48" s="17">
        <v>1993285</v>
      </c>
      <c r="E48" s="5">
        <v>931281</v>
      </c>
      <c r="F48" s="5">
        <v>705354</v>
      </c>
      <c r="G48" s="6">
        <v>356650</v>
      </c>
      <c r="H48" s="20">
        <v>671320</v>
      </c>
      <c r="I48" s="20">
        <v>38626</v>
      </c>
      <c r="J48" s="17">
        <v>993836</v>
      </c>
      <c r="K48" s="6">
        <v>483926</v>
      </c>
      <c r="L48" s="20">
        <v>526722</v>
      </c>
      <c r="M48" s="20">
        <v>261896</v>
      </c>
      <c r="N48" s="20">
        <v>38532</v>
      </c>
      <c r="O48" s="132">
        <v>162424</v>
      </c>
      <c r="P48" s="23">
        <v>4686641</v>
      </c>
    </row>
    <row r="49" spans="2:16" x14ac:dyDescent="0.15">
      <c r="B49" s="4">
        <v>45</v>
      </c>
      <c r="C49" s="14" t="s">
        <v>92</v>
      </c>
      <c r="D49" s="17">
        <v>3497950</v>
      </c>
      <c r="E49" s="5">
        <v>1039930</v>
      </c>
      <c r="F49" s="5">
        <v>1854255</v>
      </c>
      <c r="G49" s="6">
        <v>603765</v>
      </c>
      <c r="H49" s="20">
        <v>1264954</v>
      </c>
      <c r="I49" s="20">
        <v>48027</v>
      </c>
      <c r="J49" s="17">
        <v>1362644</v>
      </c>
      <c r="K49" s="6">
        <v>634835</v>
      </c>
      <c r="L49" s="20">
        <v>687693</v>
      </c>
      <c r="M49" s="20">
        <v>382208</v>
      </c>
      <c r="N49" s="20">
        <v>0</v>
      </c>
      <c r="O49" s="132">
        <v>371314</v>
      </c>
      <c r="P49" s="23">
        <v>7614790</v>
      </c>
    </row>
    <row r="50" spans="2:16" x14ac:dyDescent="0.15">
      <c r="B50" s="4">
        <v>46</v>
      </c>
      <c r="C50" s="14" t="s">
        <v>93</v>
      </c>
      <c r="D50" s="17">
        <v>3279109</v>
      </c>
      <c r="E50" s="5">
        <v>1161015</v>
      </c>
      <c r="F50" s="5">
        <v>1450001</v>
      </c>
      <c r="G50" s="6">
        <v>668093</v>
      </c>
      <c r="H50" s="20">
        <v>1038386</v>
      </c>
      <c r="I50" s="20">
        <v>20668</v>
      </c>
      <c r="J50" s="17">
        <v>1270698</v>
      </c>
      <c r="K50" s="6">
        <v>619646</v>
      </c>
      <c r="L50" s="20">
        <v>632049</v>
      </c>
      <c r="M50" s="20">
        <v>585142</v>
      </c>
      <c r="N50" s="20">
        <v>0</v>
      </c>
      <c r="O50" s="132">
        <v>389555</v>
      </c>
      <c r="P50" s="23">
        <v>7215607</v>
      </c>
    </row>
    <row r="51" spans="2:16" x14ac:dyDescent="0.15">
      <c r="B51" s="4">
        <v>47</v>
      </c>
      <c r="C51" s="14" t="s">
        <v>94</v>
      </c>
      <c r="D51" s="17">
        <v>4609523</v>
      </c>
      <c r="E51" s="5">
        <v>1933513</v>
      </c>
      <c r="F51" s="5">
        <v>1790443</v>
      </c>
      <c r="G51" s="6">
        <v>885567</v>
      </c>
      <c r="H51" s="20">
        <v>1404353</v>
      </c>
      <c r="I51" s="20">
        <v>55171</v>
      </c>
      <c r="J51" s="17">
        <v>1862791</v>
      </c>
      <c r="K51" s="6">
        <v>955658</v>
      </c>
      <c r="L51" s="20">
        <v>1174430</v>
      </c>
      <c r="M51" s="20">
        <v>172095</v>
      </c>
      <c r="N51" s="20">
        <v>0</v>
      </c>
      <c r="O51" s="132">
        <v>787630</v>
      </c>
      <c r="P51" s="23">
        <v>10065993</v>
      </c>
    </row>
    <row r="52" spans="2:16" x14ac:dyDescent="0.15">
      <c r="B52" s="4">
        <v>48</v>
      </c>
      <c r="C52" s="14" t="s">
        <v>95</v>
      </c>
      <c r="D52" s="17">
        <v>3151540</v>
      </c>
      <c r="E52" s="5">
        <v>1431688</v>
      </c>
      <c r="F52" s="5">
        <v>1093138</v>
      </c>
      <c r="G52" s="6">
        <v>626714</v>
      </c>
      <c r="H52" s="20">
        <v>1507804</v>
      </c>
      <c r="I52" s="20">
        <v>121660</v>
      </c>
      <c r="J52" s="17">
        <v>1242405</v>
      </c>
      <c r="K52" s="6">
        <v>510254</v>
      </c>
      <c r="L52" s="20">
        <v>692970</v>
      </c>
      <c r="M52" s="20">
        <v>101115</v>
      </c>
      <c r="N52" s="20">
        <v>78000</v>
      </c>
      <c r="O52" s="132">
        <v>727589</v>
      </c>
      <c r="P52" s="23">
        <v>7623083</v>
      </c>
    </row>
    <row r="53" spans="2:16" x14ac:dyDescent="0.15">
      <c r="B53" s="4">
        <v>49</v>
      </c>
      <c r="C53" s="14" t="s">
        <v>96</v>
      </c>
      <c r="D53" s="17">
        <v>3197785</v>
      </c>
      <c r="E53" s="5">
        <v>1461404</v>
      </c>
      <c r="F53" s="5">
        <v>1164064</v>
      </c>
      <c r="G53" s="6">
        <v>572317</v>
      </c>
      <c r="H53" s="20">
        <v>1143769</v>
      </c>
      <c r="I53" s="20">
        <v>164090</v>
      </c>
      <c r="J53" s="17">
        <v>1135120</v>
      </c>
      <c r="K53" s="6">
        <v>454293</v>
      </c>
      <c r="L53" s="20">
        <v>1059787</v>
      </c>
      <c r="M53" s="20">
        <v>290425</v>
      </c>
      <c r="N53" s="20">
        <v>0</v>
      </c>
      <c r="O53" s="132">
        <v>575998</v>
      </c>
      <c r="P53" s="23">
        <v>7566974</v>
      </c>
    </row>
    <row r="54" spans="2:16" x14ac:dyDescent="0.15">
      <c r="B54" s="4">
        <v>50</v>
      </c>
      <c r="C54" s="14" t="s">
        <v>97</v>
      </c>
      <c r="D54" s="17">
        <v>2335089</v>
      </c>
      <c r="E54" s="5">
        <v>980317</v>
      </c>
      <c r="F54" s="5">
        <v>690558</v>
      </c>
      <c r="G54" s="6">
        <v>664214</v>
      </c>
      <c r="H54" s="20">
        <v>884002</v>
      </c>
      <c r="I54" s="20">
        <v>50989</v>
      </c>
      <c r="J54" s="17">
        <v>1241569</v>
      </c>
      <c r="K54" s="6">
        <v>530993</v>
      </c>
      <c r="L54" s="20">
        <v>628490</v>
      </c>
      <c r="M54" s="20">
        <v>391341</v>
      </c>
      <c r="N54" s="20">
        <v>3000</v>
      </c>
      <c r="O54" s="132">
        <v>375225</v>
      </c>
      <c r="P54" s="23">
        <v>5909705</v>
      </c>
    </row>
    <row r="55" spans="2:16" x14ac:dyDescent="0.15">
      <c r="B55" s="4">
        <v>51</v>
      </c>
      <c r="C55" s="14" t="s">
        <v>98</v>
      </c>
      <c r="D55" s="17">
        <v>2658456</v>
      </c>
      <c r="E55" s="5">
        <v>1131552</v>
      </c>
      <c r="F55" s="5">
        <v>792420</v>
      </c>
      <c r="G55" s="6">
        <v>734484</v>
      </c>
      <c r="H55" s="20">
        <v>880084</v>
      </c>
      <c r="I55" s="20">
        <v>87245</v>
      </c>
      <c r="J55" s="17">
        <v>1172761</v>
      </c>
      <c r="K55" s="6">
        <v>488898</v>
      </c>
      <c r="L55" s="20">
        <v>545227</v>
      </c>
      <c r="M55" s="20">
        <v>479760</v>
      </c>
      <c r="N55" s="20">
        <v>9700</v>
      </c>
      <c r="O55" s="132">
        <v>272400</v>
      </c>
      <c r="P55" s="23">
        <v>6105633</v>
      </c>
    </row>
    <row r="56" spans="2:16" x14ac:dyDescent="0.15">
      <c r="B56" s="4">
        <v>52</v>
      </c>
      <c r="C56" s="14" t="s">
        <v>99</v>
      </c>
      <c r="D56" s="17">
        <v>1539977</v>
      </c>
      <c r="E56" s="5">
        <v>740171</v>
      </c>
      <c r="F56" s="5">
        <v>498346</v>
      </c>
      <c r="G56" s="6">
        <v>301460</v>
      </c>
      <c r="H56" s="20">
        <v>689543</v>
      </c>
      <c r="I56" s="20">
        <v>75072</v>
      </c>
      <c r="J56" s="17">
        <v>743062</v>
      </c>
      <c r="K56" s="6">
        <v>262322</v>
      </c>
      <c r="L56" s="20">
        <v>528260</v>
      </c>
      <c r="M56" s="20">
        <v>227965</v>
      </c>
      <c r="N56" s="20">
        <v>71107</v>
      </c>
      <c r="O56" s="132">
        <v>1054761</v>
      </c>
      <c r="P56" s="23">
        <v>4929747</v>
      </c>
    </row>
    <row r="57" spans="2:16" x14ac:dyDescent="0.15">
      <c r="B57" s="4">
        <v>53</v>
      </c>
      <c r="C57" s="14" t="s">
        <v>100</v>
      </c>
      <c r="D57" s="17">
        <v>1787274</v>
      </c>
      <c r="E57" s="5">
        <v>718695</v>
      </c>
      <c r="F57" s="5">
        <v>743650</v>
      </c>
      <c r="G57" s="6">
        <v>324929</v>
      </c>
      <c r="H57" s="20">
        <v>543754</v>
      </c>
      <c r="I57" s="20">
        <v>228029</v>
      </c>
      <c r="J57" s="17">
        <v>1125808</v>
      </c>
      <c r="K57" s="6">
        <v>343334</v>
      </c>
      <c r="L57" s="20">
        <v>381978</v>
      </c>
      <c r="M57" s="20">
        <v>342154</v>
      </c>
      <c r="N57" s="20">
        <v>64060</v>
      </c>
      <c r="O57" s="132">
        <v>253117</v>
      </c>
      <c r="P57" s="23">
        <v>4726174</v>
      </c>
    </row>
    <row r="58" spans="2:16" x14ac:dyDescent="0.15">
      <c r="B58" s="4">
        <v>54</v>
      </c>
      <c r="C58" s="14" t="s">
        <v>101</v>
      </c>
      <c r="D58" s="17">
        <v>1450388</v>
      </c>
      <c r="E58" s="5">
        <v>603133</v>
      </c>
      <c r="F58" s="5">
        <v>526997</v>
      </c>
      <c r="G58" s="6">
        <v>320258</v>
      </c>
      <c r="H58" s="20">
        <v>437591</v>
      </c>
      <c r="I58" s="20">
        <v>10453</v>
      </c>
      <c r="J58" s="17">
        <v>719778</v>
      </c>
      <c r="K58" s="6">
        <v>286988</v>
      </c>
      <c r="L58" s="20">
        <v>303649</v>
      </c>
      <c r="M58" s="20">
        <v>465516</v>
      </c>
      <c r="N58" s="20">
        <v>113935</v>
      </c>
      <c r="O58" s="132">
        <v>170236</v>
      </c>
      <c r="P58" s="23">
        <v>3671546</v>
      </c>
    </row>
    <row r="59" spans="2:16" x14ac:dyDescent="0.15">
      <c r="B59" s="4">
        <v>55</v>
      </c>
      <c r="C59" s="14" t="s">
        <v>102</v>
      </c>
      <c r="D59" s="17">
        <v>2927133</v>
      </c>
      <c r="E59" s="5">
        <v>1341087</v>
      </c>
      <c r="F59" s="5">
        <v>736932</v>
      </c>
      <c r="G59" s="6">
        <v>849114</v>
      </c>
      <c r="H59" s="20">
        <v>1261237</v>
      </c>
      <c r="I59" s="20">
        <v>42710</v>
      </c>
      <c r="J59" s="17">
        <v>1355531</v>
      </c>
      <c r="K59" s="6">
        <v>364406</v>
      </c>
      <c r="L59" s="20">
        <v>524385</v>
      </c>
      <c r="M59" s="20">
        <v>164196</v>
      </c>
      <c r="N59" s="20">
        <v>193330</v>
      </c>
      <c r="O59" s="132">
        <v>1635937</v>
      </c>
      <c r="P59" s="23">
        <v>8104459</v>
      </c>
    </row>
    <row r="60" spans="2:16" x14ac:dyDescent="0.15">
      <c r="B60" s="4">
        <v>56</v>
      </c>
      <c r="C60" s="14" t="s">
        <v>103</v>
      </c>
      <c r="D60" s="17">
        <v>822724</v>
      </c>
      <c r="E60" s="5">
        <v>491720</v>
      </c>
      <c r="F60" s="5">
        <v>158286</v>
      </c>
      <c r="G60" s="6">
        <v>172718</v>
      </c>
      <c r="H60" s="20">
        <v>567321</v>
      </c>
      <c r="I60" s="20">
        <v>10246</v>
      </c>
      <c r="J60" s="17">
        <v>548213</v>
      </c>
      <c r="K60" s="6">
        <v>220783</v>
      </c>
      <c r="L60" s="20">
        <v>164580</v>
      </c>
      <c r="M60" s="20">
        <v>393350</v>
      </c>
      <c r="N60" s="20">
        <v>0</v>
      </c>
      <c r="O60" s="132">
        <v>197034</v>
      </c>
      <c r="P60" s="23">
        <v>2703468</v>
      </c>
    </row>
    <row r="61" spans="2:16" x14ac:dyDescent="0.15">
      <c r="B61" s="4">
        <v>57</v>
      </c>
      <c r="C61" s="14" t="s">
        <v>104</v>
      </c>
      <c r="D61" s="17">
        <v>2125637</v>
      </c>
      <c r="E61" s="5">
        <v>793980</v>
      </c>
      <c r="F61" s="5">
        <v>886567</v>
      </c>
      <c r="G61" s="6">
        <v>445090</v>
      </c>
      <c r="H61" s="20">
        <v>779915</v>
      </c>
      <c r="I61" s="20">
        <v>147915</v>
      </c>
      <c r="J61" s="17">
        <v>1016418</v>
      </c>
      <c r="K61" s="6">
        <v>345357</v>
      </c>
      <c r="L61" s="20">
        <v>687794</v>
      </c>
      <c r="M61" s="20">
        <v>513924</v>
      </c>
      <c r="N61" s="20">
        <v>520</v>
      </c>
      <c r="O61" s="132">
        <v>317386</v>
      </c>
      <c r="P61" s="23">
        <v>5589509</v>
      </c>
    </row>
    <row r="62" spans="2:16" x14ac:dyDescent="0.15">
      <c r="B62" s="4">
        <v>58</v>
      </c>
      <c r="C62" s="14" t="s">
        <v>105</v>
      </c>
      <c r="D62" s="17">
        <v>2798342</v>
      </c>
      <c r="E62" s="5">
        <v>1254786</v>
      </c>
      <c r="F62" s="5">
        <v>787140</v>
      </c>
      <c r="G62" s="6">
        <v>756416</v>
      </c>
      <c r="H62" s="20">
        <v>790817</v>
      </c>
      <c r="I62" s="20">
        <v>25420</v>
      </c>
      <c r="J62" s="17">
        <v>1014692</v>
      </c>
      <c r="K62" s="6">
        <v>424441</v>
      </c>
      <c r="L62" s="20">
        <v>522908</v>
      </c>
      <c r="M62" s="20">
        <v>341530</v>
      </c>
      <c r="N62" s="20">
        <v>960</v>
      </c>
      <c r="O62" s="132">
        <v>965853</v>
      </c>
      <c r="P62" s="23">
        <v>6460522</v>
      </c>
    </row>
    <row r="63" spans="2:16" x14ac:dyDescent="0.15">
      <c r="B63" s="4">
        <v>59</v>
      </c>
      <c r="C63" s="14" t="s">
        <v>106</v>
      </c>
      <c r="D63" s="17">
        <v>4820920</v>
      </c>
      <c r="E63" s="5">
        <v>1538338</v>
      </c>
      <c r="F63" s="5">
        <v>2286678</v>
      </c>
      <c r="G63" s="6">
        <v>995904</v>
      </c>
      <c r="H63" s="20">
        <v>1692395</v>
      </c>
      <c r="I63" s="20">
        <v>189285</v>
      </c>
      <c r="J63" s="17">
        <v>2012780</v>
      </c>
      <c r="K63" s="6">
        <v>903527</v>
      </c>
      <c r="L63" s="20">
        <v>1029069</v>
      </c>
      <c r="M63" s="20">
        <v>930284</v>
      </c>
      <c r="N63" s="20">
        <v>9398</v>
      </c>
      <c r="O63" s="132">
        <v>885808</v>
      </c>
      <c r="P63" s="23">
        <v>11569939</v>
      </c>
    </row>
    <row r="64" spans="2:16" x14ac:dyDescent="0.15">
      <c r="B64" s="4">
        <v>60</v>
      </c>
      <c r="C64" s="14" t="s">
        <v>107</v>
      </c>
      <c r="D64" s="17">
        <v>5534305</v>
      </c>
      <c r="E64" s="5">
        <v>1975053</v>
      </c>
      <c r="F64" s="5">
        <v>2695496</v>
      </c>
      <c r="G64" s="6">
        <v>863756</v>
      </c>
      <c r="H64" s="20">
        <v>1999793</v>
      </c>
      <c r="I64" s="20">
        <v>354941</v>
      </c>
      <c r="J64" s="17">
        <v>1916355</v>
      </c>
      <c r="K64" s="6">
        <v>367153</v>
      </c>
      <c r="L64" s="20">
        <v>1250331</v>
      </c>
      <c r="M64" s="20">
        <v>685319</v>
      </c>
      <c r="N64" s="20">
        <v>58940</v>
      </c>
      <c r="O64" s="132">
        <v>1132655</v>
      </c>
      <c r="P64" s="23">
        <v>12932639</v>
      </c>
    </row>
    <row r="65" spans="2:19" x14ac:dyDescent="0.15">
      <c r="B65" s="4">
        <v>61</v>
      </c>
      <c r="C65" s="14" t="s">
        <v>108</v>
      </c>
      <c r="D65" s="17">
        <v>5070197</v>
      </c>
      <c r="E65" s="5">
        <v>1902315</v>
      </c>
      <c r="F65" s="5">
        <v>2381313</v>
      </c>
      <c r="G65" s="6">
        <v>786569</v>
      </c>
      <c r="H65" s="20">
        <v>1960724</v>
      </c>
      <c r="I65" s="20">
        <v>62565</v>
      </c>
      <c r="J65" s="17">
        <v>2246716</v>
      </c>
      <c r="K65" s="6">
        <v>1020170</v>
      </c>
      <c r="L65" s="20">
        <v>1343017</v>
      </c>
      <c r="M65" s="20">
        <v>833442</v>
      </c>
      <c r="N65" s="20">
        <v>0</v>
      </c>
      <c r="O65" s="132">
        <v>962882</v>
      </c>
      <c r="P65" s="23">
        <v>12479543</v>
      </c>
    </row>
    <row r="66" spans="2:19" x14ac:dyDescent="0.15">
      <c r="B66" s="4">
        <v>62</v>
      </c>
      <c r="C66" s="14" t="s">
        <v>109</v>
      </c>
      <c r="D66" s="17">
        <v>6467413</v>
      </c>
      <c r="E66" s="5">
        <v>2531374</v>
      </c>
      <c r="F66" s="5">
        <v>2868349</v>
      </c>
      <c r="G66" s="6">
        <v>1067690</v>
      </c>
      <c r="H66" s="20">
        <v>3460811</v>
      </c>
      <c r="I66" s="20">
        <v>127105</v>
      </c>
      <c r="J66" s="17">
        <v>2051722</v>
      </c>
      <c r="K66" s="6">
        <v>754877</v>
      </c>
      <c r="L66" s="20">
        <v>1592957</v>
      </c>
      <c r="M66" s="20">
        <v>5007</v>
      </c>
      <c r="N66" s="20">
        <v>123</v>
      </c>
      <c r="O66" s="132">
        <v>1401194</v>
      </c>
      <c r="P66" s="23">
        <v>15106332</v>
      </c>
    </row>
    <row r="67" spans="2:19" ht="12.75" thickBot="1" x14ac:dyDescent="0.2">
      <c r="B67" s="31">
        <v>63</v>
      </c>
      <c r="C67" s="32" t="s">
        <v>110</v>
      </c>
      <c r="D67" s="33">
        <v>4564469</v>
      </c>
      <c r="E67" s="34">
        <v>1698945</v>
      </c>
      <c r="F67" s="34">
        <v>2147873</v>
      </c>
      <c r="G67" s="35">
        <v>717651</v>
      </c>
      <c r="H67" s="36">
        <v>1880793</v>
      </c>
      <c r="I67" s="36">
        <v>68498</v>
      </c>
      <c r="J67" s="33">
        <v>1543679</v>
      </c>
      <c r="K67" s="35">
        <v>709728</v>
      </c>
      <c r="L67" s="36">
        <v>936423</v>
      </c>
      <c r="M67" s="36">
        <v>651552</v>
      </c>
      <c r="N67" s="36">
        <v>76156</v>
      </c>
      <c r="O67" s="138">
        <v>983830</v>
      </c>
      <c r="P67" s="37">
        <v>10705400</v>
      </c>
    </row>
    <row r="68" spans="2:19" ht="12.75" thickTop="1" x14ac:dyDescent="0.15">
      <c r="B68" s="25"/>
      <c r="C68" s="76" t="s">
        <v>111</v>
      </c>
      <c r="D68" s="26">
        <f>SUM(D5:D67)</f>
        <v>1469369694</v>
      </c>
      <c r="E68" s="27">
        <f t="shared" ref="E68:P68" si="0">SUM(E5:E67)</f>
        <v>465465994</v>
      </c>
      <c r="F68" s="27">
        <f t="shared" si="0"/>
        <v>774143327</v>
      </c>
      <c r="G68" s="28">
        <f t="shared" si="0"/>
        <v>229760373</v>
      </c>
      <c r="H68" s="29">
        <f t="shared" si="0"/>
        <v>469440446</v>
      </c>
      <c r="I68" s="29">
        <f t="shared" si="0"/>
        <v>27857720</v>
      </c>
      <c r="J68" s="26">
        <f t="shared" si="0"/>
        <v>296437032</v>
      </c>
      <c r="K68" s="28">
        <f t="shared" si="0"/>
        <v>71044380</v>
      </c>
      <c r="L68" s="29">
        <f t="shared" si="0"/>
        <v>226251630</v>
      </c>
      <c r="M68" s="29">
        <f t="shared" si="0"/>
        <v>106945621</v>
      </c>
      <c r="N68" s="29">
        <f t="shared" si="0"/>
        <v>50173960</v>
      </c>
      <c r="O68" s="139">
        <f t="shared" si="0"/>
        <v>272243121</v>
      </c>
      <c r="P68" s="30">
        <f t="shared" si="0"/>
        <v>2918719224</v>
      </c>
    </row>
    <row r="70" spans="2:19" ht="13.5" x14ac:dyDescent="0.15">
      <c r="B70" s="74" t="str">
        <f>+B1</f>
        <v>令和４年度</v>
      </c>
      <c r="D70" s="75" t="s">
        <v>118</v>
      </c>
    </row>
    <row r="71" spans="2:19" x14ac:dyDescent="0.15">
      <c r="B71" s="73" t="s">
        <v>121</v>
      </c>
      <c r="P71" s="1" t="s">
        <v>119</v>
      </c>
    </row>
    <row r="72" spans="2:19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9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9" x14ac:dyDescent="0.15">
      <c r="B74" s="38" t="s">
        <v>10</v>
      </c>
      <c r="C74" s="39" t="s">
        <v>11</v>
      </c>
      <c r="D74" s="40">
        <f t="shared" ref="D74:P89" si="1">+D5*1000/$Q74</f>
        <v>260754.09550873458</v>
      </c>
      <c r="E74" s="41">
        <f t="shared" si="1"/>
        <v>96884.691111172506</v>
      </c>
      <c r="F74" s="41">
        <f t="shared" si="1"/>
        <v>122773.71572267689</v>
      </c>
      <c r="G74" s="42">
        <f t="shared" si="1"/>
        <v>41095.688674885183</v>
      </c>
      <c r="H74" s="43">
        <f t="shared" si="1"/>
        <v>71907.556970521895</v>
      </c>
      <c r="I74" s="43">
        <f t="shared" si="1"/>
        <v>4379.8271229037136</v>
      </c>
      <c r="J74" s="40">
        <f t="shared" si="1"/>
        <v>32196.042358397801</v>
      </c>
      <c r="K74" s="42">
        <f t="shared" si="1"/>
        <v>17.519168123237463</v>
      </c>
      <c r="L74" s="43">
        <f t="shared" si="1"/>
        <v>26195.241213350226</v>
      </c>
      <c r="M74" s="43">
        <f t="shared" si="1"/>
        <v>9765.5765967089592</v>
      </c>
      <c r="N74" s="43">
        <f t="shared" si="1"/>
        <v>31406.612843855859</v>
      </c>
      <c r="O74" s="131">
        <f t="shared" si="1"/>
        <v>54198.264359946334</v>
      </c>
      <c r="P74" s="44">
        <f t="shared" si="1"/>
        <v>490803.21697441937</v>
      </c>
      <c r="Q74" s="44">
        <v>1339333</v>
      </c>
      <c r="S74" s="1">
        <f>RANK(O74,O$74:O$113)</f>
        <v>5</v>
      </c>
    </row>
    <row r="75" spans="2:19" x14ac:dyDescent="0.15">
      <c r="B75" s="4" t="s">
        <v>12</v>
      </c>
      <c r="C75" s="14" t="s">
        <v>13</v>
      </c>
      <c r="D75" s="17">
        <f t="shared" si="1"/>
        <v>198749.17535668478</v>
      </c>
      <c r="E75" s="5">
        <f t="shared" si="1"/>
        <v>58233.785318092887</v>
      </c>
      <c r="F75" s="5">
        <f t="shared" si="1"/>
        <v>109380.89885413511</v>
      </c>
      <c r="G75" s="6">
        <f t="shared" si="1"/>
        <v>31134.491184456783</v>
      </c>
      <c r="H75" s="20">
        <f t="shared" si="1"/>
        <v>60885.286098141754</v>
      </c>
      <c r="I75" s="20">
        <f t="shared" si="1"/>
        <v>3599.8703221842502</v>
      </c>
      <c r="J75" s="17">
        <f t="shared" si="1"/>
        <v>30285.104322688239</v>
      </c>
      <c r="K75" s="6">
        <f t="shared" si="1"/>
        <v>12300.240951574679</v>
      </c>
      <c r="L75" s="20">
        <f t="shared" si="1"/>
        <v>31063.709181925518</v>
      </c>
      <c r="M75" s="20">
        <f t="shared" si="1"/>
        <v>2086.4112938618223</v>
      </c>
      <c r="N75" s="20">
        <f t="shared" si="1"/>
        <v>232.26769125354278</v>
      </c>
      <c r="O75" s="132">
        <f t="shared" si="1"/>
        <v>17277.569984965303</v>
      </c>
      <c r="P75" s="23">
        <f t="shared" si="1"/>
        <v>344179.39425170521</v>
      </c>
      <c r="Q75" s="23">
        <v>353183</v>
      </c>
      <c r="S75" s="1">
        <f t="shared" ref="S75:S113" si="2">RANK(O75,O$74:O$113)</f>
        <v>38</v>
      </c>
    </row>
    <row r="76" spans="2:19" x14ac:dyDescent="0.15">
      <c r="B76" s="4" t="s">
        <v>14</v>
      </c>
      <c r="C76" s="14" t="s">
        <v>15</v>
      </c>
      <c r="D76" s="17">
        <f t="shared" si="1"/>
        <v>183774.232131392</v>
      </c>
      <c r="E76" s="5">
        <f t="shared" si="1"/>
        <v>62361.193380692996</v>
      </c>
      <c r="F76" s="5">
        <f t="shared" si="1"/>
        <v>99358.853012447449</v>
      </c>
      <c r="G76" s="6">
        <f t="shared" si="1"/>
        <v>22054.185738251559</v>
      </c>
      <c r="H76" s="20">
        <f t="shared" si="1"/>
        <v>56237.200463931404</v>
      </c>
      <c r="I76" s="20">
        <f t="shared" si="1"/>
        <v>4614.1084853882321</v>
      </c>
      <c r="J76" s="17">
        <f t="shared" si="1"/>
        <v>44535.985750678294</v>
      </c>
      <c r="K76" s="6">
        <f t="shared" si="1"/>
        <v>9104.3897438021668</v>
      </c>
      <c r="L76" s="20">
        <f t="shared" si="1"/>
        <v>41212.688731023343</v>
      </c>
      <c r="M76" s="20">
        <f t="shared" si="1"/>
        <v>2590.4355570283537</v>
      </c>
      <c r="N76" s="20">
        <f t="shared" si="1"/>
        <v>6139.112109852329</v>
      </c>
      <c r="O76" s="132">
        <f t="shared" si="1"/>
        <v>30161.247229873868</v>
      </c>
      <c r="P76" s="23">
        <f t="shared" si="1"/>
        <v>369265.01045916782</v>
      </c>
      <c r="Q76" s="23">
        <v>193132</v>
      </c>
      <c r="S76" s="1">
        <f t="shared" si="2"/>
        <v>19</v>
      </c>
    </row>
    <row r="77" spans="2:19" x14ac:dyDescent="0.15">
      <c r="B77" s="4" t="s">
        <v>16</v>
      </c>
      <c r="C77" s="14" t="s">
        <v>17</v>
      </c>
      <c r="D77" s="17">
        <f t="shared" si="1"/>
        <v>197170.0106661816</v>
      </c>
      <c r="E77" s="5">
        <f t="shared" si="1"/>
        <v>51821.719322325393</v>
      </c>
      <c r="F77" s="5">
        <f t="shared" si="1"/>
        <v>121350.96533077565</v>
      </c>
      <c r="G77" s="6">
        <f t="shared" si="1"/>
        <v>23997.326013080543</v>
      </c>
      <c r="H77" s="20">
        <f t="shared" si="1"/>
        <v>66817.851384536523</v>
      </c>
      <c r="I77" s="20">
        <f t="shared" si="1"/>
        <v>7272.3745896827431</v>
      </c>
      <c r="J77" s="17">
        <f t="shared" si="1"/>
        <v>26569.114376193746</v>
      </c>
      <c r="K77" s="6">
        <f t="shared" si="1"/>
        <v>16.359772785527067</v>
      </c>
      <c r="L77" s="20">
        <f t="shared" si="1"/>
        <v>28741.840371083897</v>
      </c>
      <c r="M77" s="20">
        <f t="shared" si="1"/>
        <v>11455.741961089108</v>
      </c>
      <c r="N77" s="20">
        <f t="shared" si="1"/>
        <v>1562.655135063625</v>
      </c>
      <c r="O77" s="132">
        <f t="shared" si="1"/>
        <v>48104.072166227066</v>
      </c>
      <c r="P77" s="23">
        <f t="shared" si="1"/>
        <v>387693.6606500583</v>
      </c>
      <c r="Q77" s="23">
        <v>604715</v>
      </c>
      <c r="S77" s="1">
        <f t="shared" si="2"/>
        <v>7</v>
      </c>
    </row>
    <row r="78" spans="2:19" x14ac:dyDescent="0.15">
      <c r="B78" s="4" t="s">
        <v>18</v>
      </c>
      <c r="C78" s="14" t="s">
        <v>19</v>
      </c>
      <c r="D78" s="17">
        <f t="shared" si="1"/>
        <v>193289.62040106172</v>
      </c>
      <c r="E78" s="5">
        <f t="shared" si="1"/>
        <v>60737.087413164678</v>
      </c>
      <c r="F78" s="5">
        <f t="shared" si="1"/>
        <v>98798.338857774215</v>
      </c>
      <c r="G78" s="6">
        <f t="shared" si="1"/>
        <v>33754.194130122807</v>
      </c>
      <c r="H78" s="20">
        <f t="shared" si="1"/>
        <v>61944.984188669179</v>
      </c>
      <c r="I78" s="20">
        <f t="shared" si="1"/>
        <v>4366.619677169454</v>
      </c>
      <c r="J78" s="17">
        <f t="shared" si="1"/>
        <v>37289.30290445892</v>
      </c>
      <c r="K78" s="6">
        <f t="shared" si="1"/>
        <v>4407.4751400160021</v>
      </c>
      <c r="L78" s="20">
        <f t="shared" si="1"/>
        <v>36037.10900293367</v>
      </c>
      <c r="M78" s="20">
        <f t="shared" si="1"/>
        <v>16805.679379230642</v>
      </c>
      <c r="N78" s="20">
        <f t="shared" si="1"/>
        <v>2289.7854992951575</v>
      </c>
      <c r="O78" s="132">
        <f t="shared" si="1"/>
        <v>21418.320823967184</v>
      </c>
      <c r="P78" s="23">
        <f t="shared" si="1"/>
        <v>373441.42187678593</v>
      </c>
      <c r="Q78" s="23">
        <v>78741</v>
      </c>
      <c r="S78" s="1">
        <f t="shared" si="2"/>
        <v>30</v>
      </c>
    </row>
    <row r="79" spans="2:19" x14ac:dyDescent="0.15">
      <c r="B79" s="4" t="s">
        <v>20</v>
      </c>
      <c r="C79" s="14" t="s">
        <v>21</v>
      </c>
      <c r="D79" s="17">
        <f t="shared" si="1"/>
        <v>247214.36769968265</v>
      </c>
      <c r="E79" s="5">
        <f t="shared" si="1"/>
        <v>80854.34811964081</v>
      </c>
      <c r="F79" s="5">
        <f t="shared" si="1"/>
        <v>107802.57916413476</v>
      </c>
      <c r="G79" s="6">
        <f t="shared" si="1"/>
        <v>58557.440415907098</v>
      </c>
      <c r="H79" s="20">
        <f t="shared" si="1"/>
        <v>81858.449800823713</v>
      </c>
      <c r="I79" s="20">
        <f t="shared" si="1"/>
        <v>3111.3868071028292</v>
      </c>
      <c r="J79" s="17">
        <f t="shared" si="1"/>
        <v>74873.371143069337</v>
      </c>
      <c r="K79" s="6">
        <f t="shared" si="1"/>
        <v>24566.791573830262</v>
      </c>
      <c r="L79" s="20">
        <f t="shared" si="1"/>
        <v>46622.273985551277</v>
      </c>
      <c r="M79" s="20">
        <f t="shared" si="1"/>
        <v>37808.638849503746</v>
      </c>
      <c r="N79" s="20">
        <f t="shared" si="1"/>
        <v>13179.022348254675</v>
      </c>
      <c r="O79" s="132">
        <f t="shared" si="1"/>
        <v>33887.971777732768</v>
      </c>
      <c r="P79" s="23">
        <f t="shared" si="1"/>
        <v>538555.48241172102</v>
      </c>
      <c r="Q79" s="23">
        <v>59244</v>
      </c>
      <c r="S79" s="1">
        <f t="shared" si="2"/>
        <v>16</v>
      </c>
    </row>
    <row r="80" spans="2:19" x14ac:dyDescent="0.15">
      <c r="B80" s="4" t="s">
        <v>22</v>
      </c>
      <c r="C80" s="14" t="s">
        <v>23</v>
      </c>
      <c r="D80" s="17">
        <f t="shared" si="1"/>
        <v>171209.24230534484</v>
      </c>
      <c r="E80" s="5">
        <f t="shared" si="1"/>
        <v>51843.151102973236</v>
      </c>
      <c r="F80" s="5">
        <f t="shared" si="1"/>
        <v>96813.110704217164</v>
      </c>
      <c r="G80" s="6">
        <f t="shared" si="1"/>
        <v>22552.980498154444</v>
      </c>
      <c r="H80" s="20">
        <f t="shared" si="1"/>
        <v>55937.733600720785</v>
      </c>
      <c r="I80" s="20">
        <f t="shared" si="1"/>
        <v>3749.3852995030079</v>
      </c>
      <c r="J80" s="17">
        <f t="shared" si="1"/>
        <v>36943.900950388001</v>
      </c>
      <c r="K80" s="6">
        <f t="shared" si="1"/>
        <v>11117.165111750515</v>
      </c>
      <c r="L80" s="20">
        <f t="shared" si="1"/>
        <v>29952.547446740489</v>
      </c>
      <c r="M80" s="20">
        <f t="shared" si="1"/>
        <v>17885.235562530881</v>
      </c>
      <c r="N80" s="20">
        <f t="shared" si="1"/>
        <v>0</v>
      </c>
      <c r="O80" s="132">
        <f t="shared" si="1"/>
        <v>24064.024762402998</v>
      </c>
      <c r="P80" s="23">
        <f t="shared" si="1"/>
        <v>339742.069927631</v>
      </c>
      <c r="Q80" s="23">
        <v>344070</v>
      </c>
      <c r="S80" s="1">
        <f t="shared" si="2"/>
        <v>26</v>
      </c>
    </row>
    <row r="81" spans="2:19" x14ac:dyDescent="0.15">
      <c r="B81" s="4" t="s">
        <v>24</v>
      </c>
      <c r="C81" s="14" t="s">
        <v>25</v>
      </c>
      <c r="D81" s="17">
        <f t="shared" si="1"/>
        <v>197974.72114220154</v>
      </c>
      <c r="E81" s="5">
        <f t="shared" si="1"/>
        <v>62729.22429727835</v>
      </c>
      <c r="F81" s="5">
        <f t="shared" si="1"/>
        <v>93059.353687296825</v>
      </c>
      <c r="G81" s="6">
        <f t="shared" si="1"/>
        <v>42186.143157626364</v>
      </c>
      <c r="H81" s="20">
        <f t="shared" si="1"/>
        <v>69725.654917458087</v>
      </c>
      <c r="I81" s="20">
        <f t="shared" si="1"/>
        <v>3262.3749123589778</v>
      </c>
      <c r="J81" s="17">
        <f t="shared" si="1"/>
        <v>46210.886608451779</v>
      </c>
      <c r="K81" s="6">
        <f t="shared" si="1"/>
        <v>14433.271719038818</v>
      </c>
      <c r="L81" s="20">
        <f t="shared" si="1"/>
        <v>35302.046019504109</v>
      </c>
      <c r="M81" s="20">
        <f t="shared" si="1"/>
        <v>7107.4000892344957</v>
      </c>
      <c r="N81" s="20">
        <f t="shared" si="1"/>
        <v>1321.1804448976991</v>
      </c>
      <c r="O81" s="132">
        <f t="shared" si="1"/>
        <v>48125.463700682005</v>
      </c>
      <c r="P81" s="23">
        <f t="shared" si="1"/>
        <v>409029.72783478873</v>
      </c>
      <c r="Q81" s="23">
        <v>78445</v>
      </c>
      <c r="S81" s="1">
        <f t="shared" si="2"/>
        <v>6</v>
      </c>
    </row>
    <row r="82" spans="2:19" x14ac:dyDescent="0.15">
      <c r="B82" s="4" t="s">
        <v>26</v>
      </c>
      <c r="C82" s="14" t="s">
        <v>27</v>
      </c>
      <c r="D82" s="17">
        <f t="shared" si="1"/>
        <v>185801.94153986039</v>
      </c>
      <c r="E82" s="5">
        <f t="shared" si="1"/>
        <v>60133.60789452571</v>
      </c>
      <c r="F82" s="5">
        <f t="shared" si="1"/>
        <v>92975.12903484609</v>
      </c>
      <c r="G82" s="6">
        <f t="shared" si="1"/>
        <v>32693.204610488596</v>
      </c>
      <c r="H82" s="20">
        <f t="shared" si="1"/>
        <v>62271.102434501998</v>
      </c>
      <c r="I82" s="20">
        <f t="shared" si="1"/>
        <v>12488.531721623476</v>
      </c>
      <c r="J82" s="17">
        <f t="shared" si="1"/>
        <v>40259.166154093014</v>
      </c>
      <c r="K82" s="6">
        <f t="shared" si="1"/>
        <v>12837.393808110251</v>
      </c>
      <c r="L82" s="20">
        <f t="shared" si="1"/>
        <v>40814.573137574771</v>
      </c>
      <c r="M82" s="20">
        <f t="shared" si="1"/>
        <v>20257.784433806683</v>
      </c>
      <c r="N82" s="20">
        <f t="shared" si="1"/>
        <v>201.02693017409675</v>
      </c>
      <c r="O82" s="132">
        <f t="shared" si="1"/>
        <v>17927.152140775012</v>
      </c>
      <c r="P82" s="23">
        <f t="shared" si="1"/>
        <v>380021.27849240944</v>
      </c>
      <c r="Q82" s="23">
        <v>112179</v>
      </c>
      <c r="S82" s="1">
        <f t="shared" si="2"/>
        <v>35</v>
      </c>
    </row>
    <row r="83" spans="2:19" x14ac:dyDescent="0.15">
      <c r="B83" s="4" t="s">
        <v>28</v>
      </c>
      <c r="C83" s="14" t="s">
        <v>29</v>
      </c>
      <c r="D83" s="17">
        <f t="shared" si="1"/>
        <v>209470.38412919536</v>
      </c>
      <c r="E83" s="5">
        <f t="shared" si="1"/>
        <v>56487.52676521425</v>
      </c>
      <c r="F83" s="5">
        <f t="shared" si="1"/>
        <v>114221.26770373811</v>
      </c>
      <c r="G83" s="6">
        <f t="shared" si="1"/>
        <v>38761.589660243015</v>
      </c>
      <c r="H83" s="20">
        <f t="shared" si="1"/>
        <v>48557.142120062948</v>
      </c>
      <c r="I83" s="20">
        <f t="shared" si="1"/>
        <v>4710.34233676444</v>
      </c>
      <c r="J83" s="17">
        <f t="shared" si="1"/>
        <v>65758.39073343137</v>
      </c>
      <c r="K83" s="6">
        <f t="shared" si="1"/>
        <v>26316.577664267472</v>
      </c>
      <c r="L83" s="20">
        <f t="shared" si="1"/>
        <v>32877.460464876298</v>
      </c>
      <c r="M83" s="20">
        <f t="shared" si="1"/>
        <v>24430.384645151305</v>
      </c>
      <c r="N83" s="20">
        <f t="shared" si="1"/>
        <v>986.14658308180481</v>
      </c>
      <c r="O83" s="132">
        <f t="shared" si="1"/>
        <v>18307.651626551091</v>
      </c>
      <c r="P83" s="23">
        <f t="shared" si="1"/>
        <v>405097.90263911465</v>
      </c>
      <c r="Q83" s="23">
        <v>77526</v>
      </c>
      <c r="S83" s="1">
        <f t="shared" si="2"/>
        <v>34</v>
      </c>
    </row>
    <row r="84" spans="2:19" x14ac:dyDescent="0.15">
      <c r="B84" s="4" t="s">
        <v>30</v>
      </c>
      <c r="C84" s="14" t="s">
        <v>31</v>
      </c>
      <c r="D84" s="17">
        <f t="shared" si="1"/>
        <v>186246.60511191271</v>
      </c>
      <c r="E84" s="5">
        <f t="shared" si="1"/>
        <v>53729.78786775656</v>
      </c>
      <c r="F84" s="5">
        <f t="shared" si="1"/>
        <v>104824.64617047799</v>
      </c>
      <c r="G84" s="6">
        <f t="shared" si="1"/>
        <v>27692.171073678172</v>
      </c>
      <c r="H84" s="20">
        <f t="shared" si="1"/>
        <v>63102.4699120804</v>
      </c>
      <c r="I84" s="20">
        <f t="shared" si="1"/>
        <v>3676.407320382566</v>
      </c>
      <c r="J84" s="17">
        <f t="shared" si="1"/>
        <v>47368.953458869728</v>
      </c>
      <c r="K84" s="6">
        <f t="shared" si="1"/>
        <v>13209.021411788066</v>
      </c>
      <c r="L84" s="20">
        <f t="shared" si="1"/>
        <v>32488.014473089101</v>
      </c>
      <c r="M84" s="20">
        <f t="shared" si="1"/>
        <v>18744.812522752094</v>
      </c>
      <c r="N84" s="20">
        <f t="shared" si="1"/>
        <v>1328.25892709402</v>
      </c>
      <c r="O84" s="132">
        <f t="shared" si="1"/>
        <v>22103.4296367387</v>
      </c>
      <c r="P84" s="23">
        <f t="shared" si="1"/>
        <v>375058.95136291935</v>
      </c>
      <c r="Q84" s="23">
        <v>90651</v>
      </c>
      <c r="S84" s="1">
        <f t="shared" si="2"/>
        <v>29</v>
      </c>
    </row>
    <row r="85" spans="2:19" x14ac:dyDescent="0.15">
      <c r="B85" s="4" t="s">
        <v>32</v>
      </c>
      <c r="C85" s="14" t="s">
        <v>33</v>
      </c>
      <c r="D85" s="17">
        <f t="shared" si="1"/>
        <v>188134.26633178841</v>
      </c>
      <c r="E85" s="5">
        <f t="shared" si="1"/>
        <v>50318.168871857277</v>
      </c>
      <c r="F85" s="5">
        <f t="shared" si="1"/>
        <v>101547.4569103165</v>
      </c>
      <c r="G85" s="6">
        <f t="shared" si="1"/>
        <v>36268.640549614633</v>
      </c>
      <c r="H85" s="20">
        <f t="shared" si="1"/>
        <v>65606.190069305987</v>
      </c>
      <c r="I85" s="20">
        <f t="shared" si="1"/>
        <v>6536.6985146250308</v>
      </c>
      <c r="J85" s="17">
        <f t="shared" si="1"/>
        <v>33234.406152093419</v>
      </c>
      <c r="K85" s="6">
        <f t="shared" si="1"/>
        <v>419.62490182370556</v>
      </c>
      <c r="L85" s="20">
        <f t="shared" si="1"/>
        <v>36001.670075865462</v>
      </c>
      <c r="M85" s="20">
        <f t="shared" si="1"/>
        <v>1840.1085765084626</v>
      </c>
      <c r="N85" s="20">
        <f t="shared" si="1"/>
        <v>2392.8216945875733</v>
      </c>
      <c r="O85" s="132">
        <f t="shared" si="1"/>
        <v>36082.929839551885</v>
      </c>
      <c r="P85" s="23">
        <f t="shared" si="1"/>
        <v>369829.09125432622</v>
      </c>
      <c r="Q85" s="23">
        <v>231726</v>
      </c>
      <c r="S85" s="1">
        <f t="shared" si="2"/>
        <v>15</v>
      </c>
    </row>
    <row r="86" spans="2:19" x14ac:dyDescent="0.15">
      <c r="B86" s="4" t="s">
        <v>34</v>
      </c>
      <c r="C86" s="14" t="s">
        <v>35</v>
      </c>
      <c r="D86" s="17">
        <f t="shared" si="1"/>
        <v>171385.68559185861</v>
      </c>
      <c r="E86" s="5">
        <f t="shared" si="1"/>
        <v>53489.455008034281</v>
      </c>
      <c r="F86" s="5">
        <f t="shared" si="1"/>
        <v>89299.183181574714</v>
      </c>
      <c r="G86" s="6">
        <f t="shared" si="1"/>
        <v>28597.047402249598</v>
      </c>
      <c r="H86" s="20">
        <f t="shared" si="1"/>
        <v>63360.216925549008</v>
      </c>
      <c r="I86" s="20">
        <f t="shared" si="1"/>
        <v>1122.4959828602036</v>
      </c>
      <c r="J86" s="17">
        <f t="shared" si="1"/>
        <v>32597.670058918051</v>
      </c>
      <c r="K86" s="6">
        <f t="shared" si="1"/>
        <v>12421.458221746117</v>
      </c>
      <c r="L86" s="20">
        <f t="shared" si="1"/>
        <v>33819.382699517941</v>
      </c>
      <c r="M86" s="20">
        <f t="shared" si="1"/>
        <v>14572.107659346546</v>
      </c>
      <c r="N86" s="20">
        <f t="shared" si="1"/>
        <v>1599.8861810391002</v>
      </c>
      <c r="O86" s="132">
        <f t="shared" si="1"/>
        <v>23782.110337439743</v>
      </c>
      <c r="P86" s="23">
        <f t="shared" si="1"/>
        <v>342239.55543652922</v>
      </c>
      <c r="Q86" s="23">
        <v>149360</v>
      </c>
      <c r="S86" s="1">
        <f t="shared" si="2"/>
        <v>27</v>
      </c>
    </row>
    <row r="87" spans="2:19" x14ac:dyDescent="0.15">
      <c r="B87" s="4" t="s">
        <v>36</v>
      </c>
      <c r="C87" s="14" t="s">
        <v>37</v>
      </c>
      <c r="D87" s="17">
        <f t="shared" si="1"/>
        <v>196048.98889733278</v>
      </c>
      <c r="E87" s="5">
        <f t="shared" si="1"/>
        <v>64127.949435598966</v>
      </c>
      <c r="F87" s="5">
        <f t="shared" si="1"/>
        <v>94395.025115382479</v>
      </c>
      <c r="G87" s="6">
        <f t="shared" si="1"/>
        <v>37526.014346351316</v>
      </c>
      <c r="H87" s="20">
        <f t="shared" si="1"/>
        <v>60862.671683564717</v>
      </c>
      <c r="I87" s="20">
        <f t="shared" si="1"/>
        <v>2708.8098459713442</v>
      </c>
      <c r="J87" s="17">
        <f t="shared" si="1"/>
        <v>32875.090359770904</v>
      </c>
      <c r="K87" s="6">
        <f t="shared" si="1"/>
        <v>729.06896999128844</v>
      </c>
      <c r="L87" s="20">
        <f t="shared" si="1"/>
        <v>33880.057830253376</v>
      </c>
      <c r="M87" s="20">
        <f t="shared" si="1"/>
        <v>19337.713851457804</v>
      </c>
      <c r="N87" s="20">
        <f t="shared" si="1"/>
        <v>4653.3891864840316</v>
      </c>
      <c r="O87" s="132">
        <f t="shared" si="1"/>
        <v>42822.542677614874</v>
      </c>
      <c r="P87" s="23">
        <f t="shared" si="1"/>
        <v>393189.26433244982</v>
      </c>
      <c r="Q87" s="23">
        <v>53951</v>
      </c>
      <c r="S87" s="1">
        <f t="shared" si="2"/>
        <v>12</v>
      </c>
    </row>
    <row r="88" spans="2:19" x14ac:dyDescent="0.15">
      <c r="B88" s="65" t="s">
        <v>38</v>
      </c>
      <c r="C88" s="66" t="s">
        <v>39</v>
      </c>
      <c r="D88" s="67">
        <f t="shared" si="1"/>
        <v>183085.98617973141</v>
      </c>
      <c r="E88" s="68">
        <f t="shared" si="1"/>
        <v>51807.747160393214</v>
      </c>
      <c r="F88" s="68">
        <f t="shared" si="1"/>
        <v>90450.457562946744</v>
      </c>
      <c r="G88" s="69">
        <f t="shared" si="1"/>
        <v>40827.781456391451</v>
      </c>
      <c r="H88" s="70">
        <f t="shared" si="1"/>
        <v>62833.2144858147</v>
      </c>
      <c r="I88" s="70">
        <f t="shared" si="1"/>
        <v>4834.7425253399888</v>
      </c>
      <c r="J88" s="67">
        <f t="shared" si="1"/>
        <v>45649.119679451265</v>
      </c>
      <c r="K88" s="69">
        <f t="shared" si="1"/>
        <v>17585.739995585664</v>
      </c>
      <c r="L88" s="70">
        <f t="shared" si="1"/>
        <v>30805.888045637446</v>
      </c>
      <c r="M88" s="70">
        <f t="shared" si="1"/>
        <v>4993.3360498480451</v>
      </c>
      <c r="N88" s="70">
        <f t="shared" si="1"/>
        <v>491.1798162956926</v>
      </c>
      <c r="O88" s="133">
        <f t="shared" si="1"/>
        <v>21399.49744477835</v>
      </c>
      <c r="P88" s="71">
        <f t="shared" si="1"/>
        <v>354092.96422689687</v>
      </c>
      <c r="Q88" s="71">
        <v>117798</v>
      </c>
      <c r="S88" s="1">
        <f t="shared" si="2"/>
        <v>31</v>
      </c>
    </row>
    <row r="89" spans="2:19" x14ac:dyDescent="0.15">
      <c r="B89" s="4" t="s">
        <v>40</v>
      </c>
      <c r="C89" s="14" t="s">
        <v>41</v>
      </c>
      <c r="D89" s="17">
        <f t="shared" si="1"/>
        <v>199632.85832256972</v>
      </c>
      <c r="E89" s="5">
        <f t="shared" si="1"/>
        <v>66093.054114524886</v>
      </c>
      <c r="F89" s="5">
        <f t="shared" si="1"/>
        <v>110090.00501125769</v>
      </c>
      <c r="G89" s="6">
        <f t="shared" si="1"/>
        <v>23449.799196787149</v>
      </c>
      <c r="H89" s="20">
        <f t="shared" si="1"/>
        <v>77721.451711944435</v>
      </c>
      <c r="I89" s="20">
        <f t="shared" si="1"/>
        <v>1145.4605769298635</v>
      </c>
      <c r="J89" s="17">
        <f t="shared" si="1"/>
        <v>34026.016191302995</v>
      </c>
      <c r="K89" s="6">
        <f t="shared" si="1"/>
        <v>9107.2620887769008</v>
      </c>
      <c r="L89" s="20">
        <f t="shared" si="1"/>
        <v>30489.691631199668</v>
      </c>
      <c r="M89" s="20">
        <f t="shared" si="1"/>
        <v>35131.789018993375</v>
      </c>
      <c r="N89" s="20">
        <f t="shared" si="1"/>
        <v>2080.0177864357252</v>
      </c>
      <c r="O89" s="132">
        <f t="shared" si="1"/>
        <v>43348.388280715131</v>
      </c>
      <c r="P89" s="23">
        <f t="shared" si="1"/>
        <v>423575.67352009093</v>
      </c>
      <c r="Q89" s="23">
        <v>141681</v>
      </c>
      <c r="S89" s="1">
        <f t="shared" si="2"/>
        <v>10</v>
      </c>
    </row>
    <row r="90" spans="2:19" x14ac:dyDescent="0.15">
      <c r="B90" s="65" t="s">
        <v>42</v>
      </c>
      <c r="C90" s="66" t="s">
        <v>43</v>
      </c>
      <c r="D90" s="67">
        <f t="shared" ref="D90:P105" si="3">+D21*1000/$Q90</f>
        <v>183370.63532396004</v>
      </c>
      <c r="E90" s="68">
        <f t="shared" si="3"/>
        <v>52749.714414778333</v>
      </c>
      <c r="F90" s="68">
        <f t="shared" si="3"/>
        <v>101703.49955913459</v>
      </c>
      <c r="G90" s="69">
        <f t="shared" si="3"/>
        <v>28917.421350047127</v>
      </c>
      <c r="H90" s="70">
        <f t="shared" si="3"/>
        <v>53079.87264853689</v>
      </c>
      <c r="I90" s="70">
        <f t="shared" si="3"/>
        <v>389.50783784840308</v>
      </c>
      <c r="J90" s="67">
        <f t="shared" si="3"/>
        <v>15382.484395970969</v>
      </c>
      <c r="K90" s="69">
        <f t="shared" si="3"/>
        <v>754.57479292356743</v>
      </c>
      <c r="L90" s="70">
        <f t="shared" si="3"/>
        <v>32311.416024914324</v>
      </c>
      <c r="M90" s="70">
        <f t="shared" si="3"/>
        <v>8284.6948038691917</v>
      </c>
      <c r="N90" s="70">
        <f t="shared" si="3"/>
        <v>2990.3921747477511</v>
      </c>
      <c r="O90" s="133">
        <f t="shared" si="3"/>
        <v>28528.274022820755</v>
      </c>
      <c r="P90" s="71">
        <f t="shared" si="3"/>
        <v>324337.27723266836</v>
      </c>
      <c r="Q90" s="71">
        <v>230229</v>
      </c>
      <c r="S90" s="1">
        <f t="shared" si="2"/>
        <v>20</v>
      </c>
    </row>
    <row r="91" spans="2:19" x14ac:dyDescent="0.15">
      <c r="B91" s="4" t="s">
        <v>44</v>
      </c>
      <c r="C91" s="14" t="s">
        <v>45</v>
      </c>
      <c r="D91" s="17">
        <f t="shared" si="3"/>
        <v>159594.6024561096</v>
      </c>
      <c r="E91" s="5">
        <f t="shared" si="3"/>
        <v>47404.879545436437</v>
      </c>
      <c r="F91" s="5">
        <f t="shared" si="3"/>
        <v>85943.004231648913</v>
      </c>
      <c r="G91" s="6">
        <f t="shared" si="3"/>
        <v>26246.718679024249</v>
      </c>
      <c r="H91" s="20">
        <f t="shared" si="3"/>
        <v>52180.590199469254</v>
      </c>
      <c r="I91" s="20">
        <f t="shared" si="3"/>
        <v>378.54131635360966</v>
      </c>
      <c r="J91" s="17">
        <f t="shared" si="3"/>
        <v>79520.863383884673</v>
      </c>
      <c r="K91" s="6">
        <f t="shared" si="3"/>
        <v>13453.587338523943</v>
      </c>
      <c r="L91" s="20">
        <f t="shared" si="3"/>
        <v>18519.241650263382</v>
      </c>
      <c r="M91" s="20">
        <f t="shared" si="3"/>
        <v>928.02610712208025</v>
      </c>
      <c r="N91" s="20">
        <f t="shared" si="3"/>
        <v>1125.6903325550074</v>
      </c>
      <c r="O91" s="132">
        <f t="shared" si="3"/>
        <v>66055.525449662498</v>
      </c>
      <c r="P91" s="23">
        <f t="shared" si="3"/>
        <v>378303.08089542011</v>
      </c>
      <c r="Q91" s="23">
        <v>250966</v>
      </c>
      <c r="S91" s="1">
        <f t="shared" si="2"/>
        <v>2</v>
      </c>
    </row>
    <row r="92" spans="2:19" x14ac:dyDescent="0.15">
      <c r="B92" s="4" t="s">
        <v>46</v>
      </c>
      <c r="C92" s="14" t="s">
        <v>47</v>
      </c>
      <c r="D92" s="17">
        <f t="shared" si="3"/>
        <v>190459.3097311162</v>
      </c>
      <c r="E92" s="5">
        <f t="shared" si="3"/>
        <v>58337.061529781953</v>
      </c>
      <c r="F92" s="5">
        <f t="shared" si="3"/>
        <v>107318.90910994398</v>
      </c>
      <c r="G92" s="6">
        <f t="shared" si="3"/>
        <v>24803.339091390251</v>
      </c>
      <c r="H92" s="20">
        <f t="shared" si="3"/>
        <v>61225.422112101805</v>
      </c>
      <c r="I92" s="20">
        <f t="shared" si="3"/>
        <v>1534.8856822134203</v>
      </c>
      <c r="J92" s="17">
        <f t="shared" si="3"/>
        <v>31464.058674018368</v>
      </c>
      <c r="K92" s="6">
        <f t="shared" si="3"/>
        <v>2906.3617804609935</v>
      </c>
      <c r="L92" s="20">
        <f t="shared" si="3"/>
        <v>28813.270285518196</v>
      </c>
      <c r="M92" s="20">
        <f t="shared" si="3"/>
        <v>19659.879138966924</v>
      </c>
      <c r="N92" s="20">
        <f t="shared" si="3"/>
        <v>406.57698056801195</v>
      </c>
      <c r="O92" s="132">
        <f t="shared" si="3"/>
        <v>25770.134296499218</v>
      </c>
      <c r="P92" s="23">
        <f t="shared" si="3"/>
        <v>359333.53690100211</v>
      </c>
      <c r="Q92" s="23">
        <v>343866</v>
      </c>
      <c r="S92" s="1">
        <f t="shared" si="2"/>
        <v>24</v>
      </c>
    </row>
    <row r="93" spans="2:19" x14ac:dyDescent="0.15">
      <c r="B93" s="4" t="s">
        <v>48</v>
      </c>
      <c r="C93" s="14" t="s">
        <v>49</v>
      </c>
      <c r="D93" s="17">
        <f t="shared" si="3"/>
        <v>203641.40166308015</v>
      </c>
      <c r="E93" s="5">
        <f t="shared" si="3"/>
        <v>56209.917377327911</v>
      </c>
      <c r="F93" s="5">
        <f t="shared" si="3"/>
        <v>124050.46359023405</v>
      </c>
      <c r="G93" s="6">
        <f t="shared" si="3"/>
        <v>23381.020695518186</v>
      </c>
      <c r="H93" s="20">
        <f t="shared" si="3"/>
        <v>58109.893467229886</v>
      </c>
      <c r="I93" s="20">
        <f t="shared" si="3"/>
        <v>540.19553146834573</v>
      </c>
      <c r="J93" s="17">
        <f t="shared" si="3"/>
        <v>39274.700459605221</v>
      </c>
      <c r="K93" s="6">
        <f t="shared" si="3"/>
        <v>7176.2838394304081</v>
      </c>
      <c r="L93" s="20">
        <f t="shared" si="3"/>
        <v>29939.892670226614</v>
      </c>
      <c r="M93" s="20">
        <f t="shared" si="3"/>
        <v>29608.910496533037</v>
      </c>
      <c r="N93" s="20">
        <f t="shared" si="3"/>
        <v>1933.3970935947505</v>
      </c>
      <c r="O93" s="132">
        <f t="shared" si="3"/>
        <v>47300.443665152357</v>
      </c>
      <c r="P93" s="23">
        <f t="shared" si="3"/>
        <v>410348.83504689037</v>
      </c>
      <c r="Q93" s="23">
        <v>75282</v>
      </c>
      <c r="S93" s="1">
        <f t="shared" si="2"/>
        <v>8</v>
      </c>
    </row>
    <row r="94" spans="2:19" x14ac:dyDescent="0.15">
      <c r="B94" s="4" t="s">
        <v>50</v>
      </c>
      <c r="C94" s="14" t="s">
        <v>51</v>
      </c>
      <c r="D94" s="17">
        <f t="shared" si="3"/>
        <v>208843.78413808171</v>
      </c>
      <c r="E94" s="5">
        <f t="shared" si="3"/>
        <v>60110.038269890829</v>
      </c>
      <c r="F94" s="5">
        <f t="shared" si="3"/>
        <v>125491.36284508095</v>
      </c>
      <c r="G94" s="6">
        <f t="shared" si="3"/>
        <v>23242.383023109938</v>
      </c>
      <c r="H94" s="20">
        <f t="shared" si="3"/>
        <v>77645.633497078656</v>
      </c>
      <c r="I94" s="20">
        <f t="shared" si="3"/>
        <v>1159.2464425916398</v>
      </c>
      <c r="J94" s="17">
        <f t="shared" si="3"/>
        <v>42450.992691367072</v>
      </c>
      <c r="K94" s="6">
        <f t="shared" si="3"/>
        <v>5060.6891399493961</v>
      </c>
      <c r="L94" s="20">
        <f t="shared" si="3"/>
        <v>20535.524748567521</v>
      </c>
      <c r="M94" s="20">
        <f t="shared" si="3"/>
        <v>25374.100516608287</v>
      </c>
      <c r="N94" s="20">
        <f t="shared" si="3"/>
        <v>1427.2907313566429</v>
      </c>
      <c r="O94" s="132">
        <f t="shared" si="3"/>
        <v>54429.235941277213</v>
      </c>
      <c r="P94" s="23">
        <f t="shared" si="3"/>
        <v>431865.80870692874</v>
      </c>
      <c r="Q94" s="23">
        <v>141887</v>
      </c>
      <c r="S94" s="1">
        <f t="shared" si="2"/>
        <v>4</v>
      </c>
    </row>
    <row r="95" spans="2:19" x14ac:dyDescent="0.15">
      <c r="B95" s="4" t="s">
        <v>52</v>
      </c>
      <c r="C95" s="14" t="s">
        <v>53</v>
      </c>
      <c r="D95" s="17">
        <f t="shared" si="3"/>
        <v>170321.0104448318</v>
      </c>
      <c r="E95" s="5">
        <f t="shared" si="3"/>
        <v>57269.115689207923</v>
      </c>
      <c r="F95" s="5">
        <f t="shared" si="3"/>
        <v>86340.404068131596</v>
      </c>
      <c r="G95" s="6">
        <f t="shared" si="3"/>
        <v>26711.490687492278</v>
      </c>
      <c r="H95" s="20">
        <f t="shared" si="3"/>
        <v>57964.177383713752</v>
      </c>
      <c r="I95" s="20">
        <f t="shared" si="3"/>
        <v>3273.2126435992809</v>
      </c>
      <c r="J95" s="17">
        <f t="shared" si="3"/>
        <v>34733.814628254571</v>
      </c>
      <c r="K95" s="6">
        <f t="shared" si="3"/>
        <v>15138.980771078384</v>
      </c>
      <c r="L95" s="20">
        <f t="shared" si="3"/>
        <v>34407.37589041848</v>
      </c>
      <c r="M95" s="20">
        <f t="shared" si="3"/>
        <v>4552.7251266144194</v>
      </c>
      <c r="N95" s="20">
        <f t="shared" si="3"/>
        <v>22.783732963669554</v>
      </c>
      <c r="O95" s="132">
        <f t="shared" si="3"/>
        <v>18609.80798528665</v>
      </c>
      <c r="P95" s="23">
        <f t="shared" si="3"/>
        <v>323884.90783568262</v>
      </c>
      <c r="Q95" s="23">
        <v>145718</v>
      </c>
      <c r="S95" s="1">
        <f t="shared" si="2"/>
        <v>33</v>
      </c>
    </row>
    <row r="96" spans="2:19" x14ac:dyDescent="0.15">
      <c r="B96" s="4" t="s">
        <v>54</v>
      </c>
      <c r="C96" s="14" t="s">
        <v>55</v>
      </c>
      <c r="D96" s="17">
        <f t="shared" si="3"/>
        <v>187135.5943968569</v>
      </c>
      <c r="E96" s="5">
        <f t="shared" si="3"/>
        <v>51043.946356429871</v>
      </c>
      <c r="F96" s="5">
        <f t="shared" si="3"/>
        <v>114377.24035484722</v>
      </c>
      <c r="G96" s="6">
        <f t="shared" si="3"/>
        <v>21714.407685579819</v>
      </c>
      <c r="H96" s="20">
        <f t="shared" si="3"/>
        <v>64693.96509836043</v>
      </c>
      <c r="I96" s="20">
        <f t="shared" si="3"/>
        <v>3560.8973914009248</v>
      </c>
      <c r="J96" s="17">
        <f t="shared" si="3"/>
        <v>38881.356638114143</v>
      </c>
      <c r="K96" s="6">
        <f t="shared" si="3"/>
        <v>10679.138148852577</v>
      </c>
      <c r="L96" s="20">
        <f t="shared" si="3"/>
        <v>26856.936596743068</v>
      </c>
      <c r="M96" s="20">
        <f t="shared" si="3"/>
        <v>16092.210298343769</v>
      </c>
      <c r="N96" s="20">
        <f t="shared" si="3"/>
        <v>296.34462939567686</v>
      </c>
      <c r="O96" s="132">
        <f t="shared" si="3"/>
        <v>16453.561660951535</v>
      </c>
      <c r="P96" s="23">
        <f t="shared" si="3"/>
        <v>353970.86671016645</v>
      </c>
      <c r="Q96" s="23">
        <v>144062</v>
      </c>
      <c r="S96" s="1">
        <f t="shared" si="2"/>
        <v>40</v>
      </c>
    </row>
    <row r="97" spans="2:19" x14ac:dyDescent="0.15">
      <c r="B97" s="4" t="s">
        <v>56</v>
      </c>
      <c r="C97" s="14" t="s">
        <v>57</v>
      </c>
      <c r="D97" s="17">
        <f t="shared" si="3"/>
        <v>182141.13536432161</v>
      </c>
      <c r="E97" s="5">
        <f t="shared" si="3"/>
        <v>48896.723199329987</v>
      </c>
      <c r="F97" s="5">
        <f t="shared" si="3"/>
        <v>108288.81386097152</v>
      </c>
      <c r="G97" s="6">
        <f t="shared" si="3"/>
        <v>24955.598304020099</v>
      </c>
      <c r="H97" s="20">
        <f t="shared" si="3"/>
        <v>62022.822445561142</v>
      </c>
      <c r="I97" s="20">
        <f t="shared" si="3"/>
        <v>3882.4591708542712</v>
      </c>
      <c r="J97" s="17">
        <f t="shared" si="3"/>
        <v>55091.800146566165</v>
      </c>
      <c r="K97" s="6">
        <f t="shared" si="3"/>
        <v>19815.169597989949</v>
      </c>
      <c r="L97" s="20">
        <f t="shared" si="3"/>
        <v>33585.453308207703</v>
      </c>
      <c r="M97" s="20">
        <f t="shared" si="3"/>
        <v>9453.8316582914576</v>
      </c>
      <c r="N97" s="20">
        <f t="shared" si="3"/>
        <v>127.35552763819095</v>
      </c>
      <c r="O97" s="132">
        <f t="shared" si="3"/>
        <v>60419.571817420438</v>
      </c>
      <c r="P97" s="23">
        <f t="shared" si="3"/>
        <v>406724.42943886097</v>
      </c>
      <c r="Q97" s="23">
        <v>76416</v>
      </c>
      <c r="S97" s="1">
        <f t="shared" si="2"/>
        <v>3</v>
      </c>
    </row>
    <row r="98" spans="2:19" x14ac:dyDescent="0.15">
      <c r="B98" s="4" t="s">
        <v>58</v>
      </c>
      <c r="C98" s="14" t="s">
        <v>59</v>
      </c>
      <c r="D98" s="17">
        <f t="shared" si="3"/>
        <v>184017.98432624282</v>
      </c>
      <c r="E98" s="5">
        <f t="shared" si="3"/>
        <v>50192.491841547366</v>
      </c>
      <c r="F98" s="5">
        <f t="shared" si="3"/>
        <v>108635.32312236488</v>
      </c>
      <c r="G98" s="6">
        <f t="shared" si="3"/>
        <v>25190.169362330576</v>
      </c>
      <c r="H98" s="20">
        <f t="shared" si="3"/>
        <v>74938.615087777798</v>
      </c>
      <c r="I98" s="20">
        <f t="shared" si="3"/>
        <v>1184.5239513113074</v>
      </c>
      <c r="J98" s="17">
        <f t="shared" si="3"/>
        <v>34810.485695910058</v>
      </c>
      <c r="K98" s="6">
        <f t="shared" si="3"/>
        <v>14686.536766632524</v>
      </c>
      <c r="L98" s="20">
        <f t="shared" si="3"/>
        <v>23466.008432386079</v>
      </c>
      <c r="M98" s="20">
        <f t="shared" si="3"/>
        <v>29135.632786260452</v>
      </c>
      <c r="N98" s="20">
        <f t="shared" si="3"/>
        <v>0</v>
      </c>
      <c r="O98" s="132">
        <f t="shared" si="3"/>
        <v>36243.72930611467</v>
      </c>
      <c r="P98" s="23">
        <f t="shared" si="3"/>
        <v>383796.97958600317</v>
      </c>
      <c r="Q98" s="23">
        <v>83962</v>
      </c>
      <c r="S98" s="1">
        <f t="shared" si="2"/>
        <v>14</v>
      </c>
    </row>
    <row r="99" spans="2:19" x14ac:dyDescent="0.15">
      <c r="B99" s="4" t="s">
        <v>60</v>
      </c>
      <c r="C99" s="14" t="s">
        <v>61</v>
      </c>
      <c r="D99" s="17">
        <f t="shared" si="3"/>
        <v>187248.64538707538</v>
      </c>
      <c r="E99" s="5">
        <f t="shared" si="3"/>
        <v>45638.393773004282</v>
      </c>
      <c r="F99" s="5">
        <f t="shared" si="3"/>
        <v>112422.91679237314</v>
      </c>
      <c r="G99" s="6">
        <f t="shared" si="3"/>
        <v>29187.334821697943</v>
      </c>
      <c r="H99" s="20">
        <f t="shared" si="3"/>
        <v>49876.365172268146</v>
      </c>
      <c r="I99" s="20">
        <f t="shared" si="3"/>
        <v>1880.3415193386834</v>
      </c>
      <c r="J99" s="17">
        <f t="shared" si="3"/>
        <v>50419.791226694018</v>
      </c>
      <c r="K99" s="6">
        <f t="shared" si="3"/>
        <v>17321.160924395099</v>
      </c>
      <c r="L99" s="20">
        <f t="shared" si="3"/>
        <v>30531.044469920955</v>
      </c>
      <c r="M99" s="20">
        <f t="shared" si="3"/>
        <v>42156.483436915463</v>
      </c>
      <c r="N99" s="20">
        <f t="shared" si="3"/>
        <v>251.25807035539734</v>
      </c>
      <c r="O99" s="132">
        <f t="shared" si="3"/>
        <v>17475.659204730586</v>
      </c>
      <c r="P99" s="23">
        <f t="shared" si="3"/>
        <v>379839.58848729864</v>
      </c>
      <c r="Q99" s="23">
        <v>165730</v>
      </c>
      <c r="S99" s="1">
        <f t="shared" si="2"/>
        <v>36</v>
      </c>
    </row>
    <row r="100" spans="2:19" x14ac:dyDescent="0.15">
      <c r="B100" s="65" t="s">
        <v>62</v>
      </c>
      <c r="C100" s="66" t="s">
        <v>63</v>
      </c>
      <c r="D100" s="67">
        <f t="shared" si="3"/>
        <v>188404.15104445635</v>
      </c>
      <c r="E100" s="68">
        <f t="shared" si="3"/>
        <v>56894.550080342793</v>
      </c>
      <c r="F100" s="68">
        <f t="shared" si="3"/>
        <v>96251.312265666842</v>
      </c>
      <c r="G100" s="69">
        <f t="shared" si="3"/>
        <v>35258.288698446704</v>
      </c>
      <c r="H100" s="70">
        <f t="shared" si="3"/>
        <v>64586.877343331551</v>
      </c>
      <c r="I100" s="70">
        <f t="shared" si="3"/>
        <v>3563.1762185324051</v>
      </c>
      <c r="J100" s="67">
        <f t="shared" si="3"/>
        <v>32964.970540974828</v>
      </c>
      <c r="K100" s="69">
        <f t="shared" si="3"/>
        <v>13932.163899303696</v>
      </c>
      <c r="L100" s="70">
        <f t="shared" si="3"/>
        <v>35041.322978039636</v>
      </c>
      <c r="M100" s="70">
        <f t="shared" si="3"/>
        <v>352.81199785752545</v>
      </c>
      <c r="N100" s="70">
        <f t="shared" si="3"/>
        <v>929.59292983395824</v>
      </c>
      <c r="O100" s="133">
        <f t="shared" si="3"/>
        <v>26171.679164434921</v>
      </c>
      <c r="P100" s="71">
        <f t="shared" si="3"/>
        <v>352014.5822174612</v>
      </c>
      <c r="Q100" s="71">
        <v>74680</v>
      </c>
      <c r="S100" s="1">
        <f t="shared" si="2"/>
        <v>23</v>
      </c>
    </row>
    <row r="101" spans="2:19" x14ac:dyDescent="0.15">
      <c r="B101" s="4" t="s">
        <v>64</v>
      </c>
      <c r="C101" s="14" t="s">
        <v>65</v>
      </c>
      <c r="D101" s="17">
        <f t="shared" si="3"/>
        <v>176777.43116957089</v>
      </c>
      <c r="E101" s="5">
        <f t="shared" si="3"/>
        <v>50599.886082907797</v>
      </c>
      <c r="F101" s="5">
        <f t="shared" si="3"/>
        <v>99677.124520654092</v>
      </c>
      <c r="G101" s="6">
        <f t="shared" si="3"/>
        <v>26500.420566008994</v>
      </c>
      <c r="H101" s="20">
        <f t="shared" si="3"/>
        <v>56677.429182644861</v>
      </c>
      <c r="I101" s="20">
        <f t="shared" si="3"/>
        <v>2527.979229999934</v>
      </c>
      <c r="J101" s="17">
        <f t="shared" si="3"/>
        <v>60225.721419724876</v>
      </c>
      <c r="K101" s="6">
        <f t="shared" si="3"/>
        <v>30995.807586083571</v>
      </c>
      <c r="L101" s="20">
        <f t="shared" si="3"/>
        <v>31902.720101730614</v>
      </c>
      <c r="M101" s="20">
        <f t="shared" si="3"/>
        <v>4313.212395769172</v>
      </c>
      <c r="N101" s="20">
        <f t="shared" si="3"/>
        <v>45.672806268089303</v>
      </c>
      <c r="O101" s="132">
        <f t="shared" si="3"/>
        <v>17290.428977329175</v>
      </c>
      <c r="P101" s="23">
        <f t="shared" si="3"/>
        <v>349760.59528303763</v>
      </c>
      <c r="Q101" s="23">
        <v>150987</v>
      </c>
      <c r="S101" s="1">
        <f t="shared" si="2"/>
        <v>37</v>
      </c>
    </row>
    <row r="102" spans="2:19" x14ac:dyDescent="0.15">
      <c r="B102" s="51" t="s">
        <v>66</v>
      </c>
      <c r="C102" s="52" t="s">
        <v>67</v>
      </c>
      <c r="D102" s="53">
        <f t="shared" si="3"/>
        <v>182969.29324268832</v>
      </c>
      <c r="E102" s="54">
        <f t="shared" si="3"/>
        <v>53667.807333728764</v>
      </c>
      <c r="F102" s="54">
        <f t="shared" si="3"/>
        <v>91510.197563535155</v>
      </c>
      <c r="G102" s="55">
        <f t="shared" si="3"/>
        <v>37791.288345424407</v>
      </c>
      <c r="H102" s="56">
        <f t="shared" si="3"/>
        <v>61552.402244832781</v>
      </c>
      <c r="I102" s="56">
        <f t="shared" si="3"/>
        <v>1106.2645435050417</v>
      </c>
      <c r="J102" s="53">
        <f t="shared" si="3"/>
        <v>41975.604933765266</v>
      </c>
      <c r="K102" s="55">
        <f t="shared" si="3"/>
        <v>17040.820671928945</v>
      </c>
      <c r="L102" s="56">
        <f t="shared" si="3"/>
        <v>32478.654317044609</v>
      </c>
      <c r="M102" s="56">
        <f t="shared" si="3"/>
        <v>28760.505543641921</v>
      </c>
      <c r="N102" s="56">
        <f t="shared" si="3"/>
        <v>387.05114751106447</v>
      </c>
      <c r="O102" s="134">
        <f t="shared" si="3"/>
        <v>17150.780976715185</v>
      </c>
      <c r="P102" s="57">
        <f t="shared" si="3"/>
        <v>366380.55694970419</v>
      </c>
      <c r="Q102" s="57">
        <v>65751</v>
      </c>
      <c r="S102" s="1">
        <f t="shared" si="2"/>
        <v>39</v>
      </c>
    </row>
    <row r="103" spans="2:19" x14ac:dyDescent="0.15">
      <c r="B103" s="4" t="s">
        <v>68</v>
      </c>
      <c r="C103" s="14" t="s">
        <v>69</v>
      </c>
      <c r="D103" s="17">
        <f t="shared" si="3"/>
        <v>160296.84404265686</v>
      </c>
      <c r="E103" s="5">
        <f t="shared" si="3"/>
        <v>50085.162128511882</v>
      </c>
      <c r="F103" s="5">
        <f t="shared" si="3"/>
        <v>81533.199805120981</v>
      </c>
      <c r="G103" s="6">
        <f t="shared" si="3"/>
        <v>28678.482109023982</v>
      </c>
      <c r="H103" s="20">
        <f t="shared" si="3"/>
        <v>73756.726032588107</v>
      </c>
      <c r="I103" s="20">
        <f t="shared" si="3"/>
        <v>1973.0850430357821</v>
      </c>
      <c r="J103" s="17">
        <f t="shared" si="3"/>
        <v>72083.668056081849</v>
      </c>
      <c r="K103" s="6">
        <f t="shared" si="3"/>
        <v>14724.072971363612</v>
      </c>
      <c r="L103" s="20">
        <f t="shared" si="3"/>
        <v>29868.662372110648</v>
      </c>
      <c r="M103" s="20">
        <f t="shared" si="3"/>
        <v>17668.803118064203</v>
      </c>
      <c r="N103" s="20">
        <f t="shared" si="3"/>
        <v>1261.4301954203431</v>
      </c>
      <c r="O103" s="132">
        <f t="shared" si="3"/>
        <v>74129.042386185247</v>
      </c>
      <c r="P103" s="23">
        <f t="shared" si="3"/>
        <v>431038.26124614303</v>
      </c>
      <c r="Q103" s="23">
        <v>92365</v>
      </c>
      <c r="S103" s="1">
        <f t="shared" si="2"/>
        <v>1</v>
      </c>
    </row>
    <row r="104" spans="2:19" x14ac:dyDescent="0.15">
      <c r="B104" s="4" t="s">
        <v>70</v>
      </c>
      <c r="C104" s="14" t="s">
        <v>71</v>
      </c>
      <c r="D104" s="17">
        <f t="shared" si="3"/>
        <v>181927.09967298541</v>
      </c>
      <c r="E104" s="5">
        <f t="shared" si="3"/>
        <v>49874.2101578355</v>
      </c>
      <c r="F104" s="5">
        <f t="shared" si="3"/>
        <v>107488.74945719122</v>
      </c>
      <c r="G104" s="6">
        <f t="shared" si="3"/>
        <v>24564.140057958684</v>
      </c>
      <c r="H104" s="20">
        <f t="shared" si="3"/>
        <v>52209.829934685702</v>
      </c>
      <c r="I104" s="20">
        <f t="shared" si="3"/>
        <v>1792.3678869894275</v>
      </c>
      <c r="J104" s="17">
        <f t="shared" si="3"/>
        <v>41614.175949804587</v>
      </c>
      <c r="K104" s="6">
        <f t="shared" si="3"/>
        <v>19288.588165439254</v>
      </c>
      <c r="L104" s="20">
        <f t="shared" si="3"/>
        <v>28443.490282615054</v>
      </c>
      <c r="M104" s="20">
        <f t="shared" si="3"/>
        <v>10284.440663245863</v>
      </c>
      <c r="N104" s="20">
        <f t="shared" si="3"/>
        <v>22.314979749909163</v>
      </c>
      <c r="O104" s="132">
        <f t="shared" si="3"/>
        <v>43522.735933498167</v>
      </c>
      <c r="P104" s="23">
        <f t="shared" si="3"/>
        <v>359816.4553035741</v>
      </c>
      <c r="Q104" s="23">
        <v>112839</v>
      </c>
      <c r="S104" s="1">
        <f t="shared" si="2"/>
        <v>9</v>
      </c>
    </row>
    <row r="105" spans="2:19" x14ac:dyDescent="0.15">
      <c r="B105" s="4" t="s">
        <v>72</v>
      </c>
      <c r="C105" s="14" t="s">
        <v>73</v>
      </c>
      <c r="D105" s="17">
        <f t="shared" si="3"/>
        <v>203216.38929850431</v>
      </c>
      <c r="E105" s="5">
        <f t="shared" si="3"/>
        <v>54758.654588863144</v>
      </c>
      <c r="F105" s="5">
        <f t="shared" si="3"/>
        <v>116185.78049294291</v>
      </c>
      <c r="G105" s="6">
        <f t="shared" si="3"/>
        <v>32271.954216698265</v>
      </c>
      <c r="H105" s="20">
        <f t="shared" si="3"/>
        <v>56857.39063268029</v>
      </c>
      <c r="I105" s="20">
        <f t="shared" si="3"/>
        <v>6717.6321887507902</v>
      </c>
      <c r="J105" s="17">
        <f t="shared" si="3"/>
        <v>37406.516396320483</v>
      </c>
      <c r="K105" s="6">
        <f t="shared" si="3"/>
        <v>3452.4752475247524</v>
      </c>
      <c r="L105" s="20">
        <f t="shared" si="3"/>
        <v>32098.314725089531</v>
      </c>
      <c r="M105" s="20">
        <f t="shared" si="3"/>
        <v>38210.069517590055</v>
      </c>
      <c r="N105" s="20">
        <f t="shared" si="3"/>
        <v>2039.8848395477846</v>
      </c>
      <c r="O105" s="132">
        <f t="shared" si="3"/>
        <v>43261.709149638365</v>
      </c>
      <c r="P105" s="23">
        <f t="shared" si="3"/>
        <v>419807.9067481216</v>
      </c>
      <c r="Q105" s="23">
        <v>142410</v>
      </c>
      <c r="S105" s="1">
        <f t="shared" si="2"/>
        <v>11</v>
      </c>
    </row>
    <row r="106" spans="2:19" x14ac:dyDescent="0.15">
      <c r="B106" s="58" t="s">
        <v>74</v>
      </c>
      <c r="C106" s="59" t="s">
        <v>75</v>
      </c>
      <c r="D106" s="60">
        <f t="shared" ref="D106:P121" si="4">+D37*1000/$Q106</f>
        <v>170092.5813987682</v>
      </c>
      <c r="E106" s="61">
        <f t="shared" si="4"/>
        <v>66414.59868324321</v>
      </c>
      <c r="F106" s="61">
        <f t="shared" si="4"/>
        <v>80913.920700527684</v>
      </c>
      <c r="G106" s="62">
        <f t="shared" si="4"/>
        <v>22764.062014997304</v>
      </c>
      <c r="H106" s="63">
        <f t="shared" si="4"/>
        <v>56385.878355197594</v>
      </c>
      <c r="I106" s="63">
        <f t="shared" si="4"/>
        <v>984.36555521066475</v>
      </c>
      <c r="J106" s="60">
        <f t="shared" si="4"/>
        <v>40087.255558641424</v>
      </c>
      <c r="K106" s="62">
        <f t="shared" si="4"/>
        <v>11804.283543807485</v>
      </c>
      <c r="L106" s="63">
        <f t="shared" si="4"/>
        <v>33796.931924000586</v>
      </c>
      <c r="M106" s="63">
        <f t="shared" si="4"/>
        <v>22105.569260427048</v>
      </c>
      <c r="N106" s="63">
        <f t="shared" si="4"/>
        <v>138.86392968584079</v>
      </c>
      <c r="O106" s="135">
        <f t="shared" si="4"/>
        <v>28171.929881883974</v>
      </c>
      <c r="P106" s="64">
        <f t="shared" si="4"/>
        <v>351763.37586381531</v>
      </c>
      <c r="Q106" s="64">
        <v>61211</v>
      </c>
      <c r="S106" s="1">
        <f t="shared" si="2"/>
        <v>21</v>
      </c>
    </row>
    <row r="107" spans="2:19" x14ac:dyDescent="0.15">
      <c r="B107" s="4" t="s">
        <v>76</v>
      </c>
      <c r="C107" s="14" t="s">
        <v>77</v>
      </c>
      <c r="D107" s="17">
        <f t="shared" si="4"/>
        <v>165842.81747742149</v>
      </c>
      <c r="E107" s="5">
        <f t="shared" si="4"/>
        <v>46188.747331174884</v>
      </c>
      <c r="F107" s="5">
        <f t="shared" si="4"/>
        <v>83852.079428244935</v>
      </c>
      <c r="G107" s="6">
        <f t="shared" si="4"/>
        <v>35801.990718001667</v>
      </c>
      <c r="H107" s="20">
        <f t="shared" si="4"/>
        <v>58197.578260477334</v>
      </c>
      <c r="I107" s="20">
        <f t="shared" si="4"/>
        <v>2474.1637681304692</v>
      </c>
      <c r="J107" s="17">
        <f t="shared" si="4"/>
        <v>41573.789882020392</v>
      </c>
      <c r="K107" s="6">
        <f t="shared" si="4"/>
        <v>15209.195794031855</v>
      </c>
      <c r="L107" s="20">
        <f t="shared" si="4"/>
        <v>32159.056965007068</v>
      </c>
      <c r="M107" s="20">
        <f t="shared" si="4"/>
        <v>21159.217345107907</v>
      </c>
      <c r="N107" s="20">
        <f t="shared" si="4"/>
        <v>47.512604873550316</v>
      </c>
      <c r="O107" s="132">
        <f t="shared" si="4"/>
        <v>27588.484708759759</v>
      </c>
      <c r="P107" s="23">
        <f t="shared" si="4"/>
        <v>349042.62101179798</v>
      </c>
      <c r="Q107" s="23">
        <v>99763</v>
      </c>
      <c r="S107" s="1">
        <f t="shared" si="2"/>
        <v>22</v>
      </c>
    </row>
    <row r="108" spans="2:19" x14ac:dyDescent="0.15">
      <c r="B108" s="4" t="s">
        <v>78</v>
      </c>
      <c r="C108" s="14" t="s">
        <v>79</v>
      </c>
      <c r="D108" s="17">
        <f t="shared" si="4"/>
        <v>169628.4106550077</v>
      </c>
      <c r="E108" s="5">
        <f t="shared" si="4"/>
        <v>56986.0942433811</v>
      </c>
      <c r="F108" s="5">
        <f t="shared" si="4"/>
        <v>84178.204193992395</v>
      </c>
      <c r="G108" s="6">
        <f t="shared" si="4"/>
        <v>28464.1122176342</v>
      </c>
      <c r="H108" s="20">
        <f t="shared" si="4"/>
        <v>65812.120476074808</v>
      </c>
      <c r="I108" s="20">
        <f t="shared" si="4"/>
        <v>2585.155048174237</v>
      </c>
      <c r="J108" s="17">
        <f t="shared" si="4"/>
        <v>53847.299813780264</v>
      </c>
      <c r="K108" s="6">
        <f t="shared" si="4"/>
        <v>16917.031009634848</v>
      </c>
      <c r="L108" s="20">
        <f t="shared" si="4"/>
        <v>38394.219091571533</v>
      </c>
      <c r="M108" s="20">
        <f t="shared" si="4"/>
        <v>19789.713383531696</v>
      </c>
      <c r="N108" s="20">
        <f t="shared" si="4"/>
        <v>637.60019431624971</v>
      </c>
      <c r="O108" s="132">
        <f t="shared" si="4"/>
        <v>20459.436482875881</v>
      </c>
      <c r="P108" s="23">
        <f t="shared" si="4"/>
        <v>371153.95514533238</v>
      </c>
      <c r="Q108" s="23">
        <v>49404</v>
      </c>
      <c r="S108" s="1">
        <f t="shared" si="2"/>
        <v>32</v>
      </c>
    </row>
    <row r="109" spans="2:19" x14ac:dyDescent="0.15">
      <c r="B109" s="58" t="s">
        <v>80</v>
      </c>
      <c r="C109" s="59" t="s">
        <v>81</v>
      </c>
      <c r="D109" s="60">
        <f t="shared" si="4"/>
        <v>167386.43681436102</v>
      </c>
      <c r="E109" s="61">
        <f t="shared" si="4"/>
        <v>51777.176235931045</v>
      </c>
      <c r="F109" s="61">
        <f t="shared" si="4"/>
        <v>91537.811654081772</v>
      </c>
      <c r="G109" s="62">
        <f t="shared" si="4"/>
        <v>24071.448924348198</v>
      </c>
      <c r="H109" s="63">
        <f t="shared" si="4"/>
        <v>52382.419148026784</v>
      </c>
      <c r="I109" s="63">
        <f t="shared" si="4"/>
        <v>4245.319846131928</v>
      </c>
      <c r="J109" s="60">
        <f t="shared" si="4"/>
        <v>56428.266134777034</v>
      </c>
      <c r="K109" s="62">
        <f t="shared" si="4"/>
        <v>25028.408605214419</v>
      </c>
      <c r="L109" s="63">
        <f t="shared" si="4"/>
        <v>27983.54466448212</v>
      </c>
      <c r="M109" s="63">
        <f t="shared" si="4"/>
        <v>20810.357600797834</v>
      </c>
      <c r="N109" s="63">
        <f t="shared" si="4"/>
        <v>511.75381108420004</v>
      </c>
      <c r="O109" s="135">
        <f t="shared" si="4"/>
        <v>22689.927340076934</v>
      </c>
      <c r="P109" s="64">
        <f t="shared" si="4"/>
        <v>352438.02535973786</v>
      </c>
      <c r="Q109" s="64">
        <v>70190</v>
      </c>
      <c r="S109" s="1">
        <f t="shared" si="2"/>
        <v>28</v>
      </c>
    </row>
    <row r="110" spans="2:19" x14ac:dyDescent="0.15">
      <c r="B110" s="58" t="s">
        <v>82</v>
      </c>
      <c r="C110" s="59" t="s">
        <v>83</v>
      </c>
      <c r="D110" s="60">
        <f t="shared" si="4"/>
        <v>187039.11013457843</v>
      </c>
      <c r="E110" s="61">
        <f t="shared" si="4"/>
        <v>58303.250022887485</v>
      </c>
      <c r="F110" s="61">
        <f t="shared" si="4"/>
        <v>97619.005767646246</v>
      </c>
      <c r="G110" s="62">
        <f t="shared" si="4"/>
        <v>31116.854344044677</v>
      </c>
      <c r="H110" s="63">
        <f t="shared" si="4"/>
        <v>67424.242424242431</v>
      </c>
      <c r="I110" s="63">
        <f t="shared" si="4"/>
        <v>3868.2779456193352</v>
      </c>
      <c r="J110" s="60">
        <f t="shared" si="4"/>
        <v>36435.338277030118</v>
      </c>
      <c r="K110" s="62">
        <f t="shared" si="4"/>
        <v>15640.098873935733</v>
      </c>
      <c r="L110" s="63">
        <f t="shared" si="4"/>
        <v>36467.23427629772</v>
      </c>
      <c r="M110" s="63">
        <f t="shared" si="4"/>
        <v>22912.661356770117</v>
      </c>
      <c r="N110" s="63">
        <f t="shared" si="4"/>
        <v>100.70493454179255</v>
      </c>
      <c r="O110" s="135">
        <f t="shared" si="4"/>
        <v>42701.473954041932</v>
      </c>
      <c r="P110" s="64">
        <f t="shared" si="4"/>
        <v>396949.04330312187</v>
      </c>
      <c r="Q110" s="64">
        <v>54615</v>
      </c>
      <c r="S110" s="1">
        <f t="shared" si="2"/>
        <v>13</v>
      </c>
    </row>
    <row r="111" spans="2:19" x14ac:dyDescent="0.15">
      <c r="B111" s="4" t="s">
        <v>84</v>
      </c>
      <c r="C111" s="14" t="s">
        <v>85</v>
      </c>
      <c r="D111" s="17">
        <f t="shared" si="4"/>
        <v>178434.82965986768</v>
      </c>
      <c r="E111" s="5">
        <f t="shared" si="4"/>
        <v>50507.006753332149</v>
      </c>
      <c r="F111" s="5">
        <f t="shared" si="4"/>
        <v>101148.42262434762</v>
      </c>
      <c r="G111" s="6">
        <f t="shared" si="4"/>
        <v>26779.400282187915</v>
      </c>
      <c r="H111" s="20">
        <f t="shared" si="4"/>
        <v>53197.394556238956</v>
      </c>
      <c r="I111" s="20">
        <f t="shared" si="4"/>
        <v>3319.2559006041015</v>
      </c>
      <c r="J111" s="17">
        <f t="shared" si="4"/>
        <v>40117.573731866687</v>
      </c>
      <c r="K111" s="6">
        <f t="shared" si="4"/>
        <v>18974.644182956399</v>
      </c>
      <c r="L111" s="20">
        <f t="shared" si="4"/>
        <v>28195.887727565376</v>
      </c>
      <c r="M111" s="20">
        <f t="shared" si="4"/>
        <v>16273.804468431939</v>
      </c>
      <c r="N111" s="20">
        <f t="shared" si="4"/>
        <v>1471.4729935206367</v>
      </c>
      <c r="O111" s="132">
        <f t="shared" si="4"/>
        <v>32861.412857358118</v>
      </c>
      <c r="P111" s="23">
        <f t="shared" si="4"/>
        <v>353871.63189545349</v>
      </c>
      <c r="Q111" s="23">
        <v>73001</v>
      </c>
      <c r="S111" s="1">
        <f t="shared" si="2"/>
        <v>18</v>
      </c>
    </row>
    <row r="112" spans="2:19" x14ac:dyDescent="0.15">
      <c r="B112" s="4">
        <v>39</v>
      </c>
      <c r="C112" s="14" t="s">
        <v>86</v>
      </c>
      <c r="D112" s="17">
        <f t="shared" si="4"/>
        <v>197829.12856091664</v>
      </c>
      <c r="E112" s="5">
        <f t="shared" si="4"/>
        <v>50019.175514208626</v>
      </c>
      <c r="F112" s="5">
        <f t="shared" si="4"/>
        <v>108803.91744630155</v>
      </c>
      <c r="G112" s="6">
        <f t="shared" si="4"/>
        <v>39006.03560040646</v>
      </c>
      <c r="H112" s="20">
        <f t="shared" si="4"/>
        <v>69373.024632958404</v>
      </c>
      <c r="I112" s="20">
        <f t="shared" si="4"/>
        <v>4003.7404954623498</v>
      </c>
      <c r="J112" s="17">
        <f t="shared" si="4"/>
        <v>31424.892252706821</v>
      </c>
      <c r="K112" s="6">
        <f t="shared" si="4"/>
        <v>11811.65247555976</v>
      </c>
      <c r="L112" s="20">
        <f t="shared" si="4"/>
        <v>31484.328462805282</v>
      </c>
      <c r="M112" s="20">
        <f t="shared" si="4"/>
        <v>21733.732786712921</v>
      </c>
      <c r="N112" s="20">
        <f t="shared" si="4"/>
        <v>8.7599425347769717</v>
      </c>
      <c r="O112" s="132">
        <f t="shared" si="4"/>
        <v>24553.461929289744</v>
      </c>
      <c r="P112" s="23">
        <f t="shared" si="4"/>
        <v>380411.06906338694</v>
      </c>
      <c r="Q112" s="23">
        <v>114156</v>
      </c>
      <c r="S112" s="1">
        <f t="shared" si="2"/>
        <v>25</v>
      </c>
    </row>
    <row r="113" spans="2:19" x14ac:dyDescent="0.15">
      <c r="B113" s="7">
        <v>40</v>
      </c>
      <c r="C113" s="15" t="s">
        <v>87</v>
      </c>
      <c r="D113" s="18">
        <f t="shared" si="4"/>
        <v>158771.42261317966</v>
      </c>
      <c r="E113" s="8">
        <f t="shared" si="4"/>
        <v>51516.076438917116</v>
      </c>
      <c r="F113" s="8">
        <f t="shared" si="4"/>
        <v>83091.03662698112</v>
      </c>
      <c r="G113" s="9">
        <f t="shared" si="4"/>
        <v>24164.309547281413</v>
      </c>
      <c r="H113" s="21">
        <f t="shared" si="4"/>
        <v>57181.694092667021</v>
      </c>
      <c r="I113" s="21">
        <f t="shared" si="4"/>
        <v>3406.0438310457271</v>
      </c>
      <c r="J113" s="18">
        <f t="shared" si="4"/>
        <v>42869.568514446044</v>
      </c>
      <c r="K113" s="9">
        <f t="shared" si="4"/>
        <v>22975.809509365285</v>
      </c>
      <c r="L113" s="21">
        <f t="shared" si="4"/>
        <v>29363.103814362628</v>
      </c>
      <c r="M113" s="21">
        <f t="shared" si="4"/>
        <v>4461.3065898233108</v>
      </c>
      <c r="N113" s="21">
        <f t="shared" si="4"/>
        <v>3049.1582619246228</v>
      </c>
      <c r="O113" s="136">
        <f t="shared" si="4"/>
        <v>33173.693789337987</v>
      </c>
      <c r="P113" s="24">
        <f t="shared" si="4"/>
        <v>332275.99150678696</v>
      </c>
      <c r="Q113" s="24">
        <v>52748</v>
      </c>
      <c r="S113" s="1">
        <f t="shared" si="2"/>
        <v>17</v>
      </c>
    </row>
    <row r="114" spans="2:19" x14ac:dyDescent="0.15">
      <c r="B114" s="10">
        <v>41</v>
      </c>
      <c r="C114" s="13" t="s">
        <v>88</v>
      </c>
      <c r="D114" s="16">
        <f t="shared" si="4"/>
        <v>166972.75602043298</v>
      </c>
      <c r="E114" s="11">
        <f t="shared" si="4"/>
        <v>63928.484553636583</v>
      </c>
      <c r="F114" s="11">
        <f t="shared" si="4"/>
        <v>76135.423807523053</v>
      </c>
      <c r="G114" s="12">
        <f t="shared" si="4"/>
        <v>26908.847659273346</v>
      </c>
      <c r="H114" s="19">
        <f>+H45*1000/$Q114</f>
        <v>58046.328033435791</v>
      </c>
      <c r="I114" s="19">
        <f t="shared" si="4"/>
        <v>3605.2718869551759</v>
      </c>
      <c r="J114" s="16">
        <f t="shared" si="4"/>
        <v>22870.082483801772</v>
      </c>
      <c r="K114" s="12">
        <f t="shared" si="4"/>
        <v>754.91475199575416</v>
      </c>
      <c r="L114" s="19">
        <f t="shared" si="4"/>
        <v>24245.549634019593</v>
      </c>
      <c r="M114" s="19">
        <f t="shared" si="4"/>
        <v>8603.6133654717942</v>
      </c>
      <c r="N114" s="19">
        <f t="shared" si="4"/>
        <v>213.39643086176775</v>
      </c>
      <c r="O114" s="137">
        <f t="shared" si="4"/>
        <v>14986.643373653833</v>
      </c>
      <c r="P114" s="22">
        <f t="shared" si="4"/>
        <v>299543.64122863271</v>
      </c>
      <c r="Q114" s="22">
        <v>45221</v>
      </c>
    </row>
    <row r="115" spans="2:19" x14ac:dyDescent="0.15">
      <c r="B115" s="4">
        <v>42</v>
      </c>
      <c r="C115" s="14" t="s">
        <v>89</v>
      </c>
      <c r="D115" s="17">
        <f t="shared" si="4"/>
        <v>172168.18591340294</v>
      </c>
      <c r="E115" s="5">
        <f t="shared" si="4"/>
        <v>63184.985955800519</v>
      </c>
      <c r="F115" s="5">
        <f t="shared" si="4"/>
        <v>70124.595898033818</v>
      </c>
      <c r="G115" s="6">
        <f t="shared" si="4"/>
        <v>38858.604059568606</v>
      </c>
      <c r="H115" s="20">
        <f>+H46*1000/$Q115</f>
        <v>63504.82272510467</v>
      </c>
      <c r="I115" s="20">
        <f t="shared" si="4"/>
        <v>1591.2607981345063</v>
      </c>
      <c r="J115" s="17">
        <f t="shared" si="4"/>
        <v>50201.494514812657</v>
      </c>
      <c r="K115" s="6">
        <f t="shared" si="4"/>
        <v>17790.131962478139</v>
      </c>
      <c r="L115" s="20">
        <f t="shared" si="4"/>
        <v>33937.569558535164</v>
      </c>
      <c r="M115" s="20">
        <f t="shared" si="4"/>
        <v>35849.0911018072</v>
      </c>
      <c r="N115" s="20">
        <f t="shared" si="4"/>
        <v>1652.1013302241772</v>
      </c>
      <c r="O115" s="132">
        <f t="shared" si="4"/>
        <v>28298.478986697759</v>
      </c>
      <c r="P115" s="23">
        <f t="shared" si="4"/>
        <v>387203.00492871908</v>
      </c>
      <c r="Q115" s="23">
        <v>37738</v>
      </c>
    </row>
    <row r="116" spans="2:19" x14ac:dyDescent="0.15">
      <c r="B116" s="4">
        <v>43</v>
      </c>
      <c r="C116" s="14" t="s">
        <v>90</v>
      </c>
      <c r="D116" s="17">
        <f t="shared" si="4"/>
        <v>165154.18812852589</v>
      </c>
      <c r="E116" s="5">
        <f t="shared" si="4"/>
        <v>59850.594800098108</v>
      </c>
      <c r="F116" s="5">
        <f t="shared" si="4"/>
        <v>72956.708363993137</v>
      </c>
      <c r="G116" s="6">
        <f t="shared" si="4"/>
        <v>32346.884964434634</v>
      </c>
      <c r="H116" s="20">
        <f t="shared" si="4"/>
        <v>44870.646308560215</v>
      </c>
      <c r="I116" s="20">
        <f t="shared" si="4"/>
        <v>1400.018395879323</v>
      </c>
      <c r="J116" s="17">
        <f t="shared" si="4"/>
        <v>56820.302918812849</v>
      </c>
      <c r="K116" s="6">
        <f t="shared" si="4"/>
        <v>32463.269560951681</v>
      </c>
      <c r="L116" s="20">
        <f t="shared" si="4"/>
        <v>38855.469708118711</v>
      </c>
      <c r="M116" s="20">
        <f t="shared" si="4"/>
        <v>20287.343635025754</v>
      </c>
      <c r="N116" s="20">
        <f t="shared" si="4"/>
        <v>107.30929605101791</v>
      </c>
      <c r="O116" s="132">
        <f t="shared" si="4"/>
        <v>9021.8910963944072</v>
      </c>
      <c r="P116" s="23">
        <f t="shared" si="4"/>
        <v>336517.16948736814</v>
      </c>
      <c r="Q116" s="23">
        <v>32616</v>
      </c>
    </row>
    <row r="117" spans="2:19" x14ac:dyDescent="0.15">
      <c r="B117" s="4">
        <v>44</v>
      </c>
      <c r="C117" s="14" t="s">
        <v>91</v>
      </c>
      <c r="D117" s="17">
        <f t="shared" si="4"/>
        <v>179996.83944374209</v>
      </c>
      <c r="E117" s="5">
        <f t="shared" si="4"/>
        <v>84096.17121184757</v>
      </c>
      <c r="F117" s="5">
        <f t="shared" si="4"/>
        <v>63694.599963879358</v>
      </c>
      <c r="G117" s="6">
        <f t="shared" si="4"/>
        <v>32206.068268015169</v>
      </c>
      <c r="H117" s="20">
        <f t="shared" si="4"/>
        <v>60621.275058696046</v>
      </c>
      <c r="I117" s="20">
        <f t="shared" si="4"/>
        <v>3487.9898862199748</v>
      </c>
      <c r="J117" s="17">
        <f t="shared" si="4"/>
        <v>89744.98826079104</v>
      </c>
      <c r="K117" s="6">
        <f t="shared" si="4"/>
        <v>43699.295647462524</v>
      </c>
      <c r="L117" s="20">
        <f t="shared" si="4"/>
        <v>47563.843236409608</v>
      </c>
      <c r="M117" s="20">
        <f t="shared" si="4"/>
        <v>23649.62976340979</v>
      </c>
      <c r="N117" s="20">
        <f t="shared" si="4"/>
        <v>3479.501535127325</v>
      </c>
      <c r="O117" s="132">
        <f t="shared" si="4"/>
        <v>14667.148275239299</v>
      </c>
      <c r="P117" s="23">
        <f t="shared" si="4"/>
        <v>423211.21545963519</v>
      </c>
      <c r="Q117" s="23">
        <v>11074</v>
      </c>
    </row>
    <row r="118" spans="2:19" x14ac:dyDescent="0.15">
      <c r="B118" s="4">
        <v>45</v>
      </c>
      <c r="C118" s="14" t="s">
        <v>92</v>
      </c>
      <c r="D118" s="17">
        <f t="shared" si="4"/>
        <v>177461.8233473695</v>
      </c>
      <c r="E118" s="5">
        <f t="shared" si="4"/>
        <v>52758.865608036125</v>
      </c>
      <c r="F118" s="5">
        <f t="shared" si="4"/>
        <v>94072.091725432503</v>
      </c>
      <c r="G118" s="6">
        <f t="shared" si="4"/>
        <v>30630.866013900868</v>
      </c>
      <c r="H118" s="20">
        <f t="shared" si="4"/>
        <v>64175.029171528586</v>
      </c>
      <c r="I118" s="20">
        <f t="shared" si="4"/>
        <v>2436.5582669575365</v>
      </c>
      <c r="J118" s="17">
        <f t="shared" si="4"/>
        <v>69131.14504591345</v>
      </c>
      <c r="K118" s="6">
        <f t="shared" si="4"/>
        <v>32207.143219522095</v>
      </c>
      <c r="L118" s="20">
        <f t="shared" si="4"/>
        <v>34888.793059712851</v>
      </c>
      <c r="M118" s="20">
        <f t="shared" si="4"/>
        <v>19390.594084521334</v>
      </c>
      <c r="N118" s="20">
        <f t="shared" si="4"/>
        <v>0</v>
      </c>
      <c r="O118" s="132">
        <f t="shared" si="4"/>
        <v>18837.907767236567</v>
      </c>
      <c r="P118" s="23">
        <f t="shared" si="4"/>
        <v>386321.8507432398</v>
      </c>
      <c r="Q118" s="23">
        <v>19711</v>
      </c>
    </row>
    <row r="119" spans="2:19" x14ac:dyDescent="0.15">
      <c r="B119" s="4">
        <v>46</v>
      </c>
      <c r="C119" s="14" t="s">
        <v>93</v>
      </c>
      <c r="D119" s="17">
        <f t="shared" si="4"/>
        <v>186355.36485564901</v>
      </c>
      <c r="E119" s="5">
        <f t="shared" si="4"/>
        <v>65981.757217549442</v>
      </c>
      <c r="F119" s="5">
        <f t="shared" si="4"/>
        <v>82405.148897476698</v>
      </c>
      <c r="G119" s="6">
        <f t="shared" si="4"/>
        <v>37968.458740622867</v>
      </c>
      <c r="H119" s="20">
        <f t="shared" si="4"/>
        <v>59012.616503750854</v>
      </c>
      <c r="I119" s="20">
        <f t="shared" si="4"/>
        <v>1174.5851329847692</v>
      </c>
      <c r="J119" s="17">
        <f t="shared" si="4"/>
        <v>72215.162536940217</v>
      </c>
      <c r="K119" s="6">
        <f t="shared" si="4"/>
        <v>35215.162536940217</v>
      </c>
      <c r="L119" s="20">
        <f t="shared" si="4"/>
        <v>35920.038645146626</v>
      </c>
      <c r="M119" s="20">
        <f t="shared" si="4"/>
        <v>33254.262332348262</v>
      </c>
      <c r="N119" s="20">
        <f t="shared" si="4"/>
        <v>0</v>
      </c>
      <c r="O119" s="132">
        <f t="shared" si="4"/>
        <v>22138.838372357353</v>
      </c>
      <c r="P119" s="23">
        <f t="shared" si="4"/>
        <v>410070.86837917706</v>
      </c>
      <c r="Q119" s="23">
        <v>17596</v>
      </c>
    </row>
    <row r="120" spans="2:19" x14ac:dyDescent="0.15">
      <c r="B120" s="4">
        <v>47</v>
      </c>
      <c r="C120" s="14" t="s">
        <v>94</v>
      </c>
      <c r="D120" s="17">
        <f t="shared" si="4"/>
        <v>163203.61846763914</v>
      </c>
      <c r="E120" s="5">
        <f t="shared" si="4"/>
        <v>68457.477694377565</v>
      </c>
      <c r="F120" s="5">
        <f t="shared" si="4"/>
        <v>63391.977057074066</v>
      </c>
      <c r="G120" s="6">
        <f t="shared" si="4"/>
        <v>31354.163716187508</v>
      </c>
      <c r="H120" s="20">
        <f t="shared" si="4"/>
        <v>49722.171080583488</v>
      </c>
      <c r="I120" s="20">
        <f t="shared" si="4"/>
        <v>1953.3706273898881</v>
      </c>
      <c r="J120" s="17">
        <f t="shared" si="4"/>
        <v>65953.512250389467</v>
      </c>
      <c r="K120" s="6">
        <f t="shared" si="4"/>
        <v>33835.788131992638</v>
      </c>
      <c r="L120" s="20">
        <f t="shared" si="4"/>
        <v>41581.574847755277</v>
      </c>
      <c r="M120" s="20">
        <f t="shared" si="4"/>
        <v>6093.152527970542</v>
      </c>
      <c r="N120" s="20">
        <f t="shared" si="4"/>
        <v>0</v>
      </c>
      <c r="O120" s="132">
        <f t="shared" si="4"/>
        <v>27886.630788840106</v>
      </c>
      <c r="P120" s="23">
        <f t="shared" si="4"/>
        <v>356394.03059056791</v>
      </c>
      <c r="Q120" s="23">
        <v>28244</v>
      </c>
    </row>
    <row r="121" spans="2:19" x14ac:dyDescent="0.15">
      <c r="B121" s="4">
        <v>48</v>
      </c>
      <c r="C121" s="14" t="s">
        <v>95</v>
      </c>
      <c r="D121" s="17">
        <f t="shared" si="4"/>
        <v>164245.36168438607</v>
      </c>
      <c r="E121" s="5">
        <f t="shared" si="4"/>
        <v>74613.71690639983</v>
      </c>
      <c r="F121" s="5">
        <f t="shared" si="4"/>
        <v>56969.877006462375</v>
      </c>
      <c r="G121" s="6">
        <f t="shared" si="4"/>
        <v>32661.767771523868</v>
      </c>
      <c r="H121" s="20">
        <f t="shared" si="4"/>
        <v>78580.57119032729</v>
      </c>
      <c r="I121" s="20">
        <f t="shared" si="4"/>
        <v>6340.4210965186576</v>
      </c>
      <c r="J121" s="17">
        <f t="shared" si="4"/>
        <v>64749.061913696059</v>
      </c>
      <c r="K121" s="6">
        <f t="shared" si="4"/>
        <v>26592.34938503231</v>
      </c>
      <c r="L121" s="20">
        <f t="shared" si="4"/>
        <v>36114.759224515321</v>
      </c>
      <c r="M121" s="20">
        <f t="shared" si="4"/>
        <v>5269.6998123827389</v>
      </c>
      <c r="N121" s="20">
        <f t="shared" si="4"/>
        <v>4065.040650406504</v>
      </c>
      <c r="O121" s="132">
        <f t="shared" si="4"/>
        <v>37918.95976652074</v>
      </c>
      <c r="P121" s="23">
        <f t="shared" si="4"/>
        <v>397283.87533875339</v>
      </c>
      <c r="Q121" s="23">
        <v>19188</v>
      </c>
    </row>
    <row r="122" spans="2:19" x14ac:dyDescent="0.15">
      <c r="B122" s="4">
        <v>49</v>
      </c>
      <c r="C122" s="14" t="s">
        <v>96</v>
      </c>
      <c r="D122" s="17">
        <f t="shared" ref="D122:P137" si="5">+D53*1000/$Q122</f>
        <v>176507.42396644037</v>
      </c>
      <c r="E122" s="5">
        <f t="shared" si="5"/>
        <v>80664.789976265383</v>
      </c>
      <c r="F122" s="5">
        <f t="shared" si="5"/>
        <v>64252.580449301764</v>
      </c>
      <c r="G122" s="6">
        <f t="shared" si="5"/>
        <v>31590.053540873214</v>
      </c>
      <c r="H122" s="20">
        <f t="shared" si="5"/>
        <v>63132.361870066787</v>
      </c>
      <c r="I122" s="20">
        <f t="shared" si="5"/>
        <v>9057.2390572390577</v>
      </c>
      <c r="J122" s="17">
        <f t="shared" si="5"/>
        <v>62654.964950046917</v>
      </c>
      <c r="K122" s="6">
        <f t="shared" si="5"/>
        <v>25075.509190263288</v>
      </c>
      <c r="L122" s="20">
        <f t="shared" si="5"/>
        <v>58496.826185350772</v>
      </c>
      <c r="M122" s="20">
        <f t="shared" si="5"/>
        <v>16030.523817409063</v>
      </c>
      <c r="N122" s="20">
        <f t="shared" si="5"/>
        <v>0</v>
      </c>
      <c r="O122" s="132">
        <f t="shared" si="5"/>
        <v>31793.232875200087</v>
      </c>
      <c r="P122" s="23">
        <f t="shared" si="5"/>
        <v>417672.57272175304</v>
      </c>
      <c r="Q122" s="23">
        <v>18117</v>
      </c>
    </row>
    <row r="123" spans="2:19" x14ac:dyDescent="0.15">
      <c r="B123" s="4">
        <v>50</v>
      </c>
      <c r="C123" s="14" t="s">
        <v>97</v>
      </c>
      <c r="D123" s="17">
        <f t="shared" si="5"/>
        <v>177465.34427724578</v>
      </c>
      <c r="E123" s="5">
        <f t="shared" si="5"/>
        <v>74503.495972032222</v>
      </c>
      <c r="F123" s="5">
        <f t="shared" si="5"/>
        <v>52481.988144094845</v>
      </c>
      <c r="G123" s="6">
        <f t="shared" si="5"/>
        <v>50479.860161118711</v>
      </c>
      <c r="H123" s="20">
        <f t="shared" si="5"/>
        <v>67183.614531083746</v>
      </c>
      <c r="I123" s="20">
        <f t="shared" si="5"/>
        <v>3875.1329989360083</v>
      </c>
      <c r="J123" s="17">
        <f t="shared" si="5"/>
        <v>94358.48913208695</v>
      </c>
      <c r="K123" s="6">
        <f t="shared" si="5"/>
        <v>40355.145158838728</v>
      </c>
      <c r="L123" s="20">
        <f t="shared" si="5"/>
        <v>47764.857881136952</v>
      </c>
      <c r="M123" s="20">
        <f t="shared" si="5"/>
        <v>29741.678066575467</v>
      </c>
      <c r="N123" s="20">
        <f t="shared" si="5"/>
        <v>227.99817601459188</v>
      </c>
      <c r="O123" s="132">
        <f t="shared" si="5"/>
        <v>28516.871865025081</v>
      </c>
      <c r="P123" s="23">
        <f t="shared" si="5"/>
        <v>449133.9869281046</v>
      </c>
      <c r="Q123" s="23">
        <v>13158</v>
      </c>
    </row>
    <row r="124" spans="2:19" x14ac:dyDescent="0.15">
      <c r="B124" s="4">
        <v>51</v>
      </c>
      <c r="C124" s="14" t="s">
        <v>98</v>
      </c>
      <c r="D124" s="17">
        <f t="shared" si="5"/>
        <v>251058.26801397678</v>
      </c>
      <c r="E124" s="5">
        <f t="shared" si="5"/>
        <v>106861.08225517046</v>
      </c>
      <c r="F124" s="5">
        <f t="shared" si="5"/>
        <v>74834.261969968837</v>
      </c>
      <c r="G124" s="6">
        <f t="shared" si="5"/>
        <v>69362.923788837477</v>
      </c>
      <c r="H124" s="20">
        <f t="shared" si="5"/>
        <v>83113.041835867407</v>
      </c>
      <c r="I124" s="20">
        <f t="shared" si="5"/>
        <v>8239.2105014637837</v>
      </c>
      <c r="J124" s="17">
        <f t="shared" si="5"/>
        <v>110752.76230050052</v>
      </c>
      <c r="K124" s="6">
        <f t="shared" si="5"/>
        <v>46170.365473604681</v>
      </c>
      <c r="L124" s="20">
        <f t="shared" si="5"/>
        <v>51489.942393049394</v>
      </c>
      <c r="M124" s="20">
        <f t="shared" si="5"/>
        <v>45307.394465955236</v>
      </c>
      <c r="N124" s="20">
        <f t="shared" si="5"/>
        <v>916.04495230899988</v>
      </c>
      <c r="O124" s="132">
        <f t="shared" si="5"/>
        <v>25724.808763811503</v>
      </c>
      <c r="P124" s="23">
        <f t="shared" si="5"/>
        <v>576601.47322693362</v>
      </c>
      <c r="Q124" s="23">
        <v>10589</v>
      </c>
    </row>
    <row r="125" spans="2:19" x14ac:dyDescent="0.15">
      <c r="B125" s="4">
        <v>52</v>
      </c>
      <c r="C125" s="14" t="s">
        <v>99</v>
      </c>
      <c r="D125" s="17">
        <f t="shared" si="5"/>
        <v>196550.98915124443</v>
      </c>
      <c r="E125" s="5">
        <f t="shared" si="5"/>
        <v>94469.814932992987</v>
      </c>
      <c r="F125" s="5">
        <f t="shared" si="5"/>
        <v>63605.105296745372</v>
      </c>
      <c r="G125" s="6">
        <f t="shared" si="5"/>
        <v>38476.068921506063</v>
      </c>
      <c r="H125" s="20">
        <f t="shared" si="5"/>
        <v>88008.040842373957</v>
      </c>
      <c r="I125" s="20">
        <f t="shared" si="5"/>
        <v>9581.6209317166558</v>
      </c>
      <c r="J125" s="17">
        <f t="shared" si="5"/>
        <v>94838.80025526484</v>
      </c>
      <c r="K125" s="6">
        <f t="shared" si="5"/>
        <v>33480.79132099553</v>
      </c>
      <c r="L125" s="20">
        <f t="shared" si="5"/>
        <v>67423.101467772809</v>
      </c>
      <c r="M125" s="20">
        <f t="shared" si="5"/>
        <v>29095.724313975748</v>
      </c>
      <c r="N125" s="20">
        <f t="shared" si="5"/>
        <v>9075.558391831526</v>
      </c>
      <c r="O125" s="132">
        <f t="shared" si="5"/>
        <v>134621.69751116785</v>
      </c>
      <c r="P125" s="23">
        <f t="shared" si="5"/>
        <v>629195.53286534781</v>
      </c>
      <c r="Q125" s="23">
        <v>7835</v>
      </c>
    </row>
    <row r="126" spans="2:19" x14ac:dyDescent="0.15">
      <c r="B126" s="4">
        <v>53</v>
      </c>
      <c r="C126" s="14" t="s">
        <v>100</v>
      </c>
      <c r="D126" s="17">
        <f t="shared" si="5"/>
        <v>193511.69337375488</v>
      </c>
      <c r="E126" s="5">
        <f t="shared" si="5"/>
        <v>77814.530099610216</v>
      </c>
      <c r="F126" s="5">
        <f t="shared" si="5"/>
        <v>80516.457340840192</v>
      </c>
      <c r="G126" s="6">
        <f t="shared" si="5"/>
        <v>35180.70593330446</v>
      </c>
      <c r="H126" s="20">
        <f t="shared" si="5"/>
        <v>58873.321784322216</v>
      </c>
      <c r="I126" s="20">
        <f t="shared" si="5"/>
        <v>24689.15114768298</v>
      </c>
      <c r="J126" s="17">
        <f t="shared" si="5"/>
        <v>121893.46037245561</v>
      </c>
      <c r="K126" s="6">
        <f t="shared" si="5"/>
        <v>37173.451710697271</v>
      </c>
      <c r="L126" s="20">
        <f t="shared" si="5"/>
        <v>41357.5140753573</v>
      </c>
      <c r="M126" s="20">
        <f t="shared" si="5"/>
        <v>37045.690775227369</v>
      </c>
      <c r="N126" s="20">
        <f t="shared" si="5"/>
        <v>6935.902988306626</v>
      </c>
      <c r="O126" s="132">
        <f t="shared" si="5"/>
        <v>27405.478562148117</v>
      </c>
      <c r="P126" s="23">
        <f t="shared" si="5"/>
        <v>511712.21307925507</v>
      </c>
      <c r="Q126" s="23">
        <v>9236</v>
      </c>
    </row>
    <row r="127" spans="2:19" x14ac:dyDescent="0.15">
      <c r="B127" s="4">
        <v>54</v>
      </c>
      <c r="C127" s="14" t="s">
        <v>101</v>
      </c>
      <c r="D127" s="17">
        <f t="shared" si="5"/>
        <v>217775.97597597598</v>
      </c>
      <c r="E127" s="5">
        <f t="shared" si="5"/>
        <v>90560.510510510518</v>
      </c>
      <c r="F127" s="5">
        <f t="shared" si="5"/>
        <v>79128.678678678683</v>
      </c>
      <c r="G127" s="6">
        <f t="shared" si="5"/>
        <v>48086.78678678679</v>
      </c>
      <c r="H127" s="20">
        <f t="shared" si="5"/>
        <v>65704.354354354349</v>
      </c>
      <c r="I127" s="20">
        <f t="shared" si="5"/>
        <v>1569.5195195195195</v>
      </c>
      <c r="J127" s="17">
        <f t="shared" si="5"/>
        <v>108074.77477477478</v>
      </c>
      <c r="K127" s="6">
        <f t="shared" si="5"/>
        <v>43091.291291291294</v>
      </c>
      <c r="L127" s="20">
        <f t="shared" si="5"/>
        <v>45592.942942942944</v>
      </c>
      <c r="M127" s="20">
        <f t="shared" si="5"/>
        <v>69897.297297297293</v>
      </c>
      <c r="N127" s="20">
        <f t="shared" si="5"/>
        <v>17107.357357357356</v>
      </c>
      <c r="O127" s="132">
        <f t="shared" si="5"/>
        <v>25560.960960960962</v>
      </c>
      <c r="P127" s="23">
        <f t="shared" si="5"/>
        <v>551283.1831831832</v>
      </c>
      <c r="Q127" s="23">
        <v>6660</v>
      </c>
    </row>
    <row r="128" spans="2:19" x14ac:dyDescent="0.15">
      <c r="B128" s="4">
        <v>55</v>
      </c>
      <c r="C128" s="14" t="s">
        <v>102</v>
      </c>
      <c r="D128" s="17">
        <f t="shared" si="5"/>
        <v>275572.67934475618</v>
      </c>
      <c r="E128" s="5">
        <f t="shared" si="5"/>
        <v>126255.60158162305</v>
      </c>
      <c r="F128" s="5">
        <f t="shared" si="5"/>
        <v>69377.894935040487</v>
      </c>
      <c r="G128" s="6">
        <f t="shared" si="5"/>
        <v>79939.182828092642</v>
      </c>
      <c r="H128" s="20">
        <f t="shared" si="5"/>
        <v>118738.18489926567</v>
      </c>
      <c r="I128" s="20">
        <f t="shared" si="5"/>
        <v>4020.900018828846</v>
      </c>
      <c r="J128" s="17">
        <f t="shared" si="5"/>
        <v>127615.42082470344</v>
      </c>
      <c r="K128" s="6">
        <f t="shared" si="5"/>
        <v>34306.721897947653</v>
      </c>
      <c r="L128" s="20">
        <f t="shared" si="5"/>
        <v>49367.821502541898</v>
      </c>
      <c r="M128" s="20">
        <f t="shared" si="5"/>
        <v>15458.10581811335</v>
      </c>
      <c r="N128" s="20">
        <f t="shared" si="5"/>
        <v>18200.903784598006</v>
      </c>
      <c r="O128" s="132">
        <f t="shared" si="5"/>
        <v>154014.02749011485</v>
      </c>
      <c r="P128" s="23">
        <f t="shared" si="5"/>
        <v>762988.04368292226</v>
      </c>
      <c r="Q128" s="23">
        <v>10622</v>
      </c>
    </row>
    <row r="129" spans="2:17" x14ac:dyDescent="0.15">
      <c r="B129" s="4">
        <v>56</v>
      </c>
      <c r="C129" s="14" t="s">
        <v>103</v>
      </c>
      <c r="D129" s="17">
        <f t="shared" si="5"/>
        <v>322890.10989010992</v>
      </c>
      <c r="E129" s="5">
        <f t="shared" si="5"/>
        <v>192982.73155416013</v>
      </c>
      <c r="F129" s="5">
        <f t="shared" si="5"/>
        <v>62121.664050235478</v>
      </c>
      <c r="G129" s="6">
        <f t="shared" si="5"/>
        <v>67785.71428571429</v>
      </c>
      <c r="H129" s="20">
        <f t="shared" si="5"/>
        <v>222653.45368916797</v>
      </c>
      <c r="I129" s="20">
        <f t="shared" si="5"/>
        <v>4021.1930926216642</v>
      </c>
      <c r="J129" s="17">
        <f t="shared" si="5"/>
        <v>215154.23861852434</v>
      </c>
      <c r="K129" s="6">
        <f t="shared" si="5"/>
        <v>86649.529042386188</v>
      </c>
      <c r="L129" s="20">
        <f t="shared" si="5"/>
        <v>64591.836734693876</v>
      </c>
      <c r="M129" s="20">
        <f t="shared" si="5"/>
        <v>154375.98116169544</v>
      </c>
      <c r="N129" s="20">
        <f t="shared" si="5"/>
        <v>0</v>
      </c>
      <c r="O129" s="132">
        <f t="shared" si="5"/>
        <v>77328.885400313971</v>
      </c>
      <c r="P129" s="23">
        <f t="shared" si="5"/>
        <v>1061015.6985871273</v>
      </c>
      <c r="Q129" s="23">
        <v>2548</v>
      </c>
    </row>
    <row r="130" spans="2:17" x14ac:dyDescent="0.15">
      <c r="B130" s="4">
        <v>57</v>
      </c>
      <c r="C130" s="14" t="s">
        <v>104</v>
      </c>
      <c r="D130" s="17">
        <f t="shared" si="5"/>
        <v>194726.73140344449</v>
      </c>
      <c r="E130" s="5">
        <f t="shared" si="5"/>
        <v>72735.434224990837</v>
      </c>
      <c r="F130" s="5">
        <f t="shared" si="5"/>
        <v>81217.204104067423</v>
      </c>
      <c r="G130" s="6">
        <f t="shared" si="5"/>
        <v>40774.093074386219</v>
      </c>
      <c r="H130" s="20">
        <f t="shared" si="5"/>
        <v>71446.958592891169</v>
      </c>
      <c r="I130" s="20">
        <f t="shared" si="5"/>
        <v>13550.293147673141</v>
      </c>
      <c r="J130" s="17">
        <f t="shared" si="5"/>
        <v>93112.678636863318</v>
      </c>
      <c r="K130" s="6">
        <f t="shared" si="5"/>
        <v>31637.687797728104</v>
      </c>
      <c r="L130" s="20">
        <f t="shared" si="5"/>
        <v>63007.878343715645</v>
      </c>
      <c r="M130" s="20">
        <f t="shared" si="5"/>
        <v>47079.882740930741</v>
      </c>
      <c r="N130" s="20">
        <f t="shared" si="5"/>
        <v>47.636496885305974</v>
      </c>
      <c r="O130" s="132">
        <f t="shared" si="5"/>
        <v>29075.302308537925</v>
      </c>
      <c r="P130" s="23">
        <f t="shared" si="5"/>
        <v>512047.36167094175</v>
      </c>
      <c r="Q130" s="23">
        <v>10916</v>
      </c>
    </row>
    <row r="131" spans="2:17" x14ac:dyDescent="0.15">
      <c r="B131" s="4">
        <v>58</v>
      </c>
      <c r="C131" s="14" t="s">
        <v>105</v>
      </c>
      <c r="D131" s="17">
        <f t="shared" si="5"/>
        <v>213255.75369608292</v>
      </c>
      <c r="E131" s="5">
        <f t="shared" si="5"/>
        <v>95624.599908550532</v>
      </c>
      <c r="F131" s="5">
        <f t="shared" si="5"/>
        <v>59986.282578875172</v>
      </c>
      <c r="G131" s="6">
        <f t="shared" si="5"/>
        <v>57644.87120865722</v>
      </c>
      <c r="H131" s="20">
        <f t="shared" si="5"/>
        <v>60266.49900929736</v>
      </c>
      <c r="I131" s="20">
        <f t="shared" si="5"/>
        <v>1937.2046944063404</v>
      </c>
      <c r="J131" s="17">
        <f t="shared" si="5"/>
        <v>77327.54153330285</v>
      </c>
      <c r="K131" s="6">
        <f t="shared" si="5"/>
        <v>32345.755220240819</v>
      </c>
      <c r="L131" s="20">
        <f t="shared" si="5"/>
        <v>39849.71803078799</v>
      </c>
      <c r="M131" s="20">
        <f t="shared" si="5"/>
        <v>26027.28242645938</v>
      </c>
      <c r="N131" s="20">
        <f t="shared" si="5"/>
        <v>73.159579332418843</v>
      </c>
      <c r="O131" s="132">
        <f t="shared" si="5"/>
        <v>73605.624142661181</v>
      </c>
      <c r="P131" s="23">
        <f t="shared" si="5"/>
        <v>492342.78311233042</v>
      </c>
      <c r="Q131" s="23">
        <v>13122</v>
      </c>
    </row>
    <row r="132" spans="2:17" x14ac:dyDescent="0.15">
      <c r="B132" s="4">
        <v>59</v>
      </c>
      <c r="C132" s="14" t="s">
        <v>106</v>
      </c>
      <c r="D132" s="17">
        <f t="shared" si="5"/>
        <v>157783.59625580939</v>
      </c>
      <c r="E132" s="5">
        <f t="shared" si="5"/>
        <v>50348.170452313934</v>
      </c>
      <c r="F132" s="5">
        <f t="shared" si="5"/>
        <v>74840.544609543766</v>
      </c>
      <c r="G132" s="6">
        <f t="shared" si="5"/>
        <v>32594.881193951693</v>
      </c>
      <c r="H132" s="20">
        <f t="shared" si="5"/>
        <v>55390.292596714018</v>
      </c>
      <c r="I132" s="20">
        <f t="shared" si="5"/>
        <v>6195.0972049486154</v>
      </c>
      <c r="J132" s="17">
        <f t="shared" si="5"/>
        <v>65876.153695097208</v>
      </c>
      <c r="K132" s="6">
        <f t="shared" si="5"/>
        <v>29571.480002618315</v>
      </c>
      <c r="L132" s="20">
        <f t="shared" si="5"/>
        <v>33680.336453492178</v>
      </c>
      <c r="M132" s="20">
        <f t="shared" si="5"/>
        <v>30447.20822150946</v>
      </c>
      <c r="N132" s="20">
        <f t="shared" si="5"/>
        <v>307.58656804346401</v>
      </c>
      <c r="O132" s="132">
        <f t="shared" si="5"/>
        <v>28991.555933756626</v>
      </c>
      <c r="P132" s="23">
        <f t="shared" si="5"/>
        <v>378671.82692937093</v>
      </c>
      <c r="Q132" s="23">
        <v>30554</v>
      </c>
    </row>
    <row r="133" spans="2:17" x14ac:dyDescent="0.15">
      <c r="B133" s="4">
        <v>60</v>
      </c>
      <c r="C133" s="14" t="s">
        <v>107</v>
      </c>
      <c r="D133" s="17">
        <f t="shared" si="5"/>
        <v>171675.55914011851</v>
      </c>
      <c r="E133" s="5">
        <f t="shared" si="5"/>
        <v>61266.650122530009</v>
      </c>
      <c r="F133" s="5">
        <f t="shared" si="5"/>
        <v>83614.976579706548</v>
      </c>
      <c r="G133" s="6">
        <f t="shared" si="5"/>
        <v>26793.932437881936</v>
      </c>
      <c r="H133" s="20">
        <f t="shared" si="5"/>
        <v>62034.091261593821</v>
      </c>
      <c r="I133" s="20">
        <f t="shared" si="5"/>
        <v>11010.360765579924</v>
      </c>
      <c r="J133" s="17">
        <f t="shared" si="5"/>
        <v>59445.823122498994</v>
      </c>
      <c r="K133" s="6">
        <f t="shared" si="5"/>
        <v>11389.180134627912</v>
      </c>
      <c r="L133" s="20">
        <f t="shared" si="5"/>
        <v>38785.587988956788</v>
      </c>
      <c r="M133" s="20">
        <f t="shared" si="5"/>
        <v>21258.770977448276</v>
      </c>
      <c r="N133" s="20">
        <f t="shared" si="5"/>
        <v>1828.3339020380308</v>
      </c>
      <c r="O133" s="132">
        <f t="shared" si="5"/>
        <v>35135.248317151098</v>
      </c>
      <c r="P133" s="23">
        <f t="shared" si="5"/>
        <v>401173.77547538542</v>
      </c>
      <c r="Q133" s="23">
        <v>32237</v>
      </c>
    </row>
    <row r="134" spans="2:17" x14ac:dyDescent="0.15">
      <c r="B134" s="4">
        <v>61</v>
      </c>
      <c r="C134" s="14" t="s">
        <v>108</v>
      </c>
      <c r="D134" s="17">
        <f t="shared" si="5"/>
        <v>151285.94020409381</v>
      </c>
      <c r="E134" s="5">
        <f t="shared" si="5"/>
        <v>56761.801038372025</v>
      </c>
      <c r="F134" s="5">
        <f t="shared" si="5"/>
        <v>71054.275825028351</v>
      </c>
      <c r="G134" s="6">
        <f t="shared" si="5"/>
        <v>23469.863340693442</v>
      </c>
      <c r="H134" s="20">
        <f t="shared" si="5"/>
        <v>58504.624932863881</v>
      </c>
      <c r="I134" s="20">
        <f t="shared" si="5"/>
        <v>1866.8317717968609</v>
      </c>
      <c r="J134" s="17">
        <f t="shared" si="5"/>
        <v>67038.13331741959</v>
      </c>
      <c r="K134" s="6">
        <f t="shared" si="5"/>
        <v>30440.114578981917</v>
      </c>
      <c r="L134" s="20">
        <f t="shared" si="5"/>
        <v>40073.312645461599</v>
      </c>
      <c r="M134" s="20">
        <f t="shared" si="5"/>
        <v>24868.472877006625</v>
      </c>
      <c r="N134" s="20">
        <f t="shared" si="5"/>
        <v>0</v>
      </c>
      <c r="O134" s="132">
        <f t="shared" si="5"/>
        <v>28730.739392492691</v>
      </c>
      <c r="P134" s="23">
        <f t="shared" si="5"/>
        <v>372368.05514113506</v>
      </c>
      <c r="Q134" s="23">
        <v>33514</v>
      </c>
    </row>
    <row r="135" spans="2:17" x14ac:dyDescent="0.15">
      <c r="B135" s="4">
        <v>62</v>
      </c>
      <c r="C135" s="14" t="s">
        <v>109</v>
      </c>
      <c r="D135" s="17">
        <f t="shared" si="5"/>
        <v>146427.57199782648</v>
      </c>
      <c r="E135" s="5">
        <f t="shared" si="5"/>
        <v>57312.398116283279</v>
      </c>
      <c r="F135" s="5">
        <f t="shared" si="5"/>
        <v>64941.790436515126</v>
      </c>
      <c r="G135" s="6">
        <f t="shared" si="5"/>
        <v>24173.383445028074</v>
      </c>
      <c r="H135" s="20">
        <f t="shared" si="5"/>
        <v>78355.619452997649</v>
      </c>
      <c r="I135" s="20">
        <f t="shared" si="5"/>
        <v>2877.7621807643541</v>
      </c>
      <c r="J135" s="17">
        <f t="shared" si="5"/>
        <v>46452.680673790979</v>
      </c>
      <c r="K135" s="6">
        <f t="shared" si="5"/>
        <v>17091.038761094005</v>
      </c>
      <c r="L135" s="20">
        <f t="shared" si="5"/>
        <v>36065.862162651691</v>
      </c>
      <c r="M135" s="20">
        <f t="shared" si="5"/>
        <v>113.36261546821228</v>
      </c>
      <c r="N135" s="20">
        <f t="shared" si="5"/>
        <v>2.7848215902916138</v>
      </c>
      <c r="O135" s="132">
        <f t="shared" si="5"/>
        <v>31724.189458431443</v>
      </c>
      <c r="P135" s="23">
        <f t="shared" si="5"/>
        <v>342019.83336352109</v>
      </c>
      <c r="Q135" s="23">
        <v>44168</v>
      </c>
    </row>
    <row r="136" spans="2:17" ht="12.75" thickBot="1" x14ac:dyDescent="0.2">
      <c r="B136" s="31">
        <v>63</v>
      </c>
      <c r="C136" s="32" t="s">
        <v>110</v>
      </c>
      <c r="D136" s="33">
        <f t="shared" si="5"/>
        <v>160732.05859567574</v>
      </c>
      <c r="E136" s="34">
        <f t="shared" si="5"/>
        <v>59826.220156349038</v>
      </c>
      <c r="F136" s="34">
        <f t="shared" si="5"/>
        <v>75634.657370237343</v>
      </c>
      <c r="G136" s="35">
        <f t="shared" si="5"/>
        <v>25271.181069089373</v>
      </c>
      <c r="H136" s="36">
        <f t="shared" si="5"/>
        <v>66229.769702091697</v>
      </c>
      <c r="I136" s="36">
        <f t="shared" si="5"/>
        <v>2412.0712726248325</v>
      </c>
      <c r="J136" s="33">
        <f t="shared" si="5"/>
        <v>54358.722445242624</v>
      </c>
      <c r="K136" s="35">
        <f t="shared" si="5"/>
        <v>24992.182548066765</v>
      </c>
      <c r="L136" s="36">
        <f t="shared" si="5"/>
        <v>32974.963025565179</v>
      </c>
      <c r="M136" s="36">
        <f t="shared" si="5"/>
        <v>22943.5875765899</v>
      </c>
      <c r="N136" s="36">
        <f t="shared" si="5"/>
        <v>2681.7381505739841</v>
      </c>
      <c r="O136" s="138">
        <f t="shared" si="5"/>
        <v>34644.341150785265</v>
      </c>
      <c r="P136" s="37">
        <f t="shared" si="5"/>
        <v>376977.25191914925</v>
      </c>
      <c r="Q136" s="37">
        <v>28398</v>
      </c>
    </row>
    <row r="137" spans="2:17" ht="12.75" thickTop="1" x14ac:dyDescent="0.15">
      <c r="B137" s="25"/>
      <c r="C137" s="76" t="s">
        <v>111</v>
      </c>
      <c r="D137" s="26">
        <f t="shared" si="5"/>
        <v>199073.66568509702</v>
      </c>
      <c r="E137" s="27">
        <f t="shared" si="5"/>
        <v>63062.428778619804</v>
      </c>
      <c r="F137" s="27">
        <f t="shared" si="5"/>
        <v>104882.76061555053</v>
      </c>
      <c r="G137" s="28">
        <f t="shared" si="5"/>
        <v>31128.476290926679</v>
      </c>
      <c r="H137" s="29">
        <f t="shared" si="5"/>
        <v>63600.896893186386</v>
      </c>
      <c r="I137" s="29">
        <f t="shared" si="5"/>
        <v>3774.2294949150087</v>
      </c>
      <c r="J137" s="26">
        <f t="shared" si="5"/>
        <v>40161.987038403153</v>
      </c>
      <c r="K137" s="28">
        <f t="shared" si="5"/>
        <v>9625.2598720911101</v>
      </c>
      <c r="L137" s="29">
        <f t="shared" si="5"/>
        <v>30653.103528163734</v>
      </c>
      <c r="M137" s="29">
        <f t="shared" si="5"/>
        <v>14489.244530069293</v>
      </c>
      <c r="N137" s="29">
        <f t="shared" si="5"/>
        <v>6797.6862323508831</v>
      </c>
      <c r="O137" s="139">
        <f t="shared" si="5"/>
        <v>36884.139013024593</v>
      </c>
      <c r="P137" s="30">
        <f t="shared" si="5"/>
        <v>395434.95241521008</v>
      </c>
      <c r="Q137" s="30">
        <f>SUM(Q74:Q136)</f>
        <v>7381035</v>
      </c>
    </row>
    <row r="138" spans="2:17" x14ac:dyDescent="0.15">
      <c r="B138" s="73" t="s">
        <v>138</v>
      </c>
    </row>
    <row r="139" spans="2:17" ht="13.5" x14ac:dyDescent="0.15">
      <c r="B139" s="74" t="str">
        <f>+B70</f>
        <v>令和４年度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3</v>
      </c>
      <c r="E143" s="41">
        <f t="shared" ref="E143:Q143" si="6">RANK(E74,E$74:E$136)</f>
        <v>4</v>
      </c>
      <c r="F143" s="41">
        <f t="shared" si="6"/>
        <v>3</v>
      </c>
      <c r="G143" s="42">
        <f t="shared" si="6"/>
        <v>9</v>
      </c>
      <c r="H143" s="43">
        <f t="shared" si="6"/>
        <v>12</v>
      </c>
      <c r="I143" s="43">
        <f t="shared" si="6"/>
        <v>16</v>
      </c>
      <c r="J143" s="40">
        <f t="shared" si="6"/>
        <v>57</v>
      </c>
      <c r="K143" s="42">
        <f t="shared" si="6"/>
        <v>62</v>
      </c>
      <c r="L143" s="43">
        <f t="shared" si="6"/>
        <v>59</v>
      </c>
      <c r="M143" s="43">
        <f t="shared" si="6"/>
        <v>47</v>
      </c>
      <c r="N143" s="43">
        <f t="shared" si="6"/>
        <v>1</v>
      </c>
      <c r="O143" s="131">
        <f t="shared" si="6"/>
        <v>9</v>
      </c>
      <c r="P143" s="44">
        <f t="shared" si="6"/>
        <v>10</v>
      </c>
      <c r="Q143" s="44">
        <f t="shared" si="6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7">RANK(D75,D$74:D$136)</f>
        <v>13</v>
      </c>
      <c r="E144" s="5">
        <f t="shared" si="7"/>
        <v>32</v>
      </c>
      <c r="F144" s="5">
        <f t="shared" si="7"/>
        <v>10</v>
      </c>
      <c r="G144" s="6">
        <f t="shared" si="7"/>
        <v>32</v>
      </c>
      <c r="H144" s="20">
        <f t="shared" si="7"/>
        <v>37</v>
      </c>
      <c r="I144" s="20">
        <f t="shared" si="7"/>
        <v>28</v>
      </c>
      <c r="J144" s="17">
        <f t="shared" si="7"/>
        <v>60</v>
      </c>
      <c r="K144" s="6">
        <f t="shared" si="7"/>
        <v>45</v>
      </c>
      <c r="L144" s="20">
        <f t="shared" si="7"/>
        <v>45</v>
      </c>
      <c r="M144" s="20">
        <f t="shared" si="7"/>
        <v>59</v>
      </c>
      <c r="N144" s="20">
        <f t="shared" si="7"/>
        <v>40</v>
      </c>
      <c r="O144" s="132">
        <f t="shared" si="7"/>
        <v>58</v>
      </c>
      <c r="P144" s="23">
        <f t="shared" si="7"/>
        <v>55</v>
      </c>
      <c r="Q144" s="23">
        <f t="shared" si="7"/>
        <v>3</v>
      </c>
    </row>
    <row r="145" spans="2:17" x14ac:dyDescent="0.15">
      <c r="B145" s="4" t="s">
        <v>14</v>
      </c>
      <c r="C145" s="14" t="s">
        <v>15</v>
      </c>
      <c r="D145" s="17">
        <f t="shared" si="7"/>
        <v>32</v>
      </c>
      <c r="E145" s="5">
        <f t="shared" si="7"/>
        <v>23</v>
      </c>
      <c r="F145" s="5">
        <f t="shared" si="7"/>
        <v>22</v>
      </c>
      <c r="G145" s="6">
        <f t="shared" si="7"/>
        <v>62</v>
      </c>
      <c r="H145" s="20">
        <f t="shared" si="7"/>
        <v>52</v>
      </c>
      <c r="I145" s="20">
        <f t="shared" si="7"/>
        <v>15</v>
      </c>
      <c r="J145" s="17">
        <f t="shared" si="7"/>
        <v>35</v>
      </c>
      <c r="K145" s="6">
        <f t="shared" si="7"/>
        <v>52</v>
      </c>
      <c r="L145" s="20">
        <f t="shared" si="7"/>
        <v>13</v>
      </c>
      <c r="M145" s="20">
        <f t="shared" si="7"/>
        <v>58</v>
      </c>
      <c r="N145" s="20">
        <f t="shared" si="7"/>
        <v>7</v>
      </c>
      <c r="O145" s="132">
        <f t="shared" si="7"/>
        <v>28</v>
      </c>
      <c r="P145" s="23">
        <f t="shared" si="7"/>
        <v>42</v>
      </c>
      <c r="Q145" s="23">
        <f t="shared" si="7"/>
        <v>9</v>
      </c>
    </row>
    <row r="146" spans="2:17" x14ac:dyDescent="0.15">
      <c r="B146" s="4" t="s">
        <v>16</v>
      </c>
      <c r="C146" s="14" t="s">
        <v>17</v>
      </c>
      <c r="D146" s="17">
        <f t="shared" si="7"/>
        <v>16</v>
      </c>
      <c r="E146" s="5">
        <f t="shared" si="7"/>
        <v>47</v>
      </c>
      <c r="F146" s="5">
        <f t="shared" si="7"/>
        <v>4</v>
      </c>
      <c r="G146" s="6">
        <f t="shared" si="7"/>
        <v>55</v>
      </c>
      <c r="H146" s="20">
        <f t="shared" si="7"/>
        <v>18</v>
      </c>
      <c r="I146" s="20">
        <f t="shared" si="7"/>
        <v>8</v>
      </c>
      <c r="J146" s="17">
        <f t="shared" si="7"/>
        <v>61</v>
      </c>
      <c r="K146" s="6">
        <f t="shared" si="7"/>
        <v>63</v>
      </c>
      <c r="L146" s="20">
        <f t="shared" si="7"/>
        <v>54</v>
      </c>
      <c r="M146" s="20">
        <f t="shared" si="7"/>
        <v>45</v>
      </c>
      <c r="N146" s="20">
        <f t="shared" si="7"/>
        <v>22</v>
      </c>
      <c r="O146" s="132">
        <f t="shared" si="7"/>
        <v>11</v>
      </c>
      <c r="P146" s="23">
        <f t="shared" si="7"/>
        <v>27</v>
      </c>
      <c r="Q146" s="23">
        <f t="shared" si="7"/>
        <v>2</v>
      </c>
    </row>
    <row r="147" spans="2:17" x14ac:dyDescent="0.15">
      <c r="B147" s="4" t="s">
        <v>18</v>
      </c>
      <c r="C147" s="14" t="s">
        <v>19</v>
      </c>
      <c r="D147" s="17">
        <f t="shared" si="7"/>
        <v>21</v>
      </c>
      <c r="E147" s="5">
        <f t="shared" si="7"/>
        <v>25</v>
      </c>
      <c r="F147" s="5">
        <f t="shared" si="7"/>
        <v>23</v>
      </c>
      <c r="G147" s="6">
        <f t="shared" si="7"/>
        <v>23</v>
      </c>
      <c r="H147" s="20">
        <f t="shared" si="7"/>
        <v>34</v>
      </c>
      <c r="I147" s="20">
        <f t="shared" si="7"/>
        <v>17</v>
      </c>
      <c r="J147" s="17">
        <f t="shared" si="7"/>
        <v>47</v>
      </c>
      <c r="K147" s="6">
        <f t="shared" si="7"/>
        <v>55</v>
      </c>
      <c r="L147" s="20">
        <f t="shared" si="7"/>
        <v>23</v>
      </c>
      <c r="M147" s="20">
        <f t="shared" si="7"/>
        <v>39</v>
      </c>
      <c r="N147" s="20">
        <f t="shared" si="7"/>
        <v>15</v>
      </c>
      <c r="O147" s="132">
        <f t="shared" si="7"/>
        <v>49</v>
      </c>
      <c r="P147" s="23">
        <f t="shared" si="7"/>
        <v>38</v>
      </c>
      <c r="Q147" s="23">
        <f t="shared" si="7"/>
        <v>26</v>
      </c>
    </row>
    <row r="148" spans="2:17" x14ac:dyDescent="0.15">
      <c r="B148" s="4" t="s">
        <v>20</v>
      </c>
      <c r="C148" s="14" t="s">
        <v>21</v>
      </c>
      <c r="D148" s="17">
        <f t="shared" si="7"/>
        <v>5</v>
      </c>
      <c r="E148" s="5">
        <f t="shared" si="7"/>
        <v>9</v>
      </c>
      <c r="F148" s="5">
        <f t="shared" si="7"/>
        <v>14</v>
      </c>
      <c r="G148" s="6">
        <f t="shared" si="7"/>
        <v>4</v>
      </c>
      <c r="H148" s="20">
        <f t="shared" si="7"/>
        <v>5</v>
      </c>
      <c r="I148" s="20">
        <f t="shared" si="7"/>
        <v>36</v>
      </c>
      <c r="J148" s="17">
        <f t="shared" si="7"/>
        <v>12</v>
      </c>
      <c r="K148" s="6">
        <f t="shared" si="7"/>
        <v>23</v>
      </c>
      <c r="L148" s="20">
        <f t="shared" si="7"/>
        <v>9</v>
      </c>
      <c r="M148" s="20">
        <f t="shared" si="7"/>
        <v>7</v>
      </c>
      <c r="N148" s="20">
        <f t="shared" si="7"/>
        <v>4</v>
      </c>
      <c r="O148" s="132">
        <f t="shared" si="7"/>
        <v>23</v>
      </c>
      <c r="P148" s="23">
        <f t="shared" si="7"/>
        <v>6</v>
      </c>
      <c r="Q148" s="23">
        <f t="shared" si="7"/>
        <v>36</v>
      </c>
    </row>
    <row r="149" spans="2:17" x14ac:dyDescent="0.15">
      <c r="B149" s="4" t="s">
        <v>22</v>
      </c>
      <c r="C149" s="14" t="s">
        <v>23</v>
      </c>
      <c r="D149" s="17">
        <f t="shared" si="7"/>
        <v>47</v>
      </c>
      <c r="E149" s="5">
        <f t="shared" si="7"/>
        <v>46</v>
      </c>
      <c r="F149" s="5">
        <f t="shared" si="7"/>
        <v>25</v>
      </c>
      <c r="G149" s="6">
        <f t="shared" si="7"/>
        <v>61</v>
      </c>
      <c r="H149" s="20">
        <f t="shared" si="7"/>
        <v>53</v>
      </c>
      <c r="I149" s="20">
        <f t="shared" si="7"/>
        <v>25</v>
      </c>
      <c r="J149" s="17">
        <f t="shared" si="7"/>
        <v>48</v>
      </c>
      <c r="K149" s="6">
        <f t="shared" si="7"/>
        <v>49</v>
      </c>
      <c r="L149" s="20">
        <f t="shared" si="7"/>
        <v>49</v>
      </c>
      <c r="M149" s="20">
        <f t="shared" si="7"/>
        <v>37</v>
      </c>
      <c r="N149" s="20">
        <f t="shared" si="7"/>
        <v>56</v>
      </c>
      <c r="O149" s="132">
        <f t="shared" si="7"/>
        <v>44</v>
      </c>
      <c r="P149" s="23">
        <f t="shared" si="7"/>
        <v>58</v>
      </c>
      <c r="Q149" s="23">
        <f t="shared" si="7"/>
        <v>4</v>
      </c>
    </row>
    <row r="150" spans="2:17" x14ac:dyDescent="0.15">
      <c r="B150" s="4" t="s">
        <v>24</v>
      </c>
      <c r="C150" s="14" t="s">
        <v>25</v>
      </c>
      <c r="D150" s="17">
        <f t="shared" si="7"/>
        <v>14</v>
      </c>
      <c r="E150" s="5">
        <f t="shared" si="7"/>
        <v>22</v>
      </c>
      <c r="F150" s="5">
        <f t="shared" si="7"/>
        <v>29</v>
      </c>
      <c r="G150" s="6">
        <f t="shared" si="7"/>
        <v>8</v>
      </c>
      <c r="H150" s="20">
        <f t="shared" si="7"/>
        <v>14</v>
      </c>
      <c r="I150" s="20">
        <f t="shared" si="7"/>
        <v>35</v>
      </c>
      <c r="J150" s="17">
        <f t="shared" si="7"/>
        <v>33</v>
      </c>
      <c r="K150" s="6">
        <f t="shared" si="7"/>
        <v>39</v>
      </c>
      <c r="L150" s="20">
        <f t="shared" si="7"/>
        <v>26</v>
      </c>
      <c r="M150" s="20">
        <f t="shared" si="7"/>
        <v>51</v>
      </c>
      <c r="N150" s="20">
        <f t="shared" si="7"/>
        <v>26</v>
      </c>
      <c r="O150" s="132">
        <f t="shared" si="7"/>
        <v>10</v>
      </c>
      <c r="P150" s="23">
        <f t="shared" si="7"/>
        <v>20</v>
      </c>
      <c r="Q150" s="23">
        <f t="shared" si="7"/>
        <v>27</v>
      </c>
    </row>
    <row r="151" spans="2:17" x14ac:dyDescent="0.15">
      <c r="B151" s="4" t="s">
        <v>26</v>
      </c>
      <c r="C151" s="14" t="s">
        <v>27</v>
      </c>
      <c r="D151" s="17">
        <f t="shared" si="7"/>
        <v>30</v>
      </c>
      <c r="E151" s="5">
        <f t="shared" si="7"/>
        <v>26</v>
      </c>
      <c r="F151" s="5">
        <f t="shared" si="7"/>
        <v>30</v>
      </c>
      <c r="G151" s="6">
        <f t="shared" si="7"/>
        <v>24</v>
      </c>
      <c r="H151" s="20">
        <f t="shared" si="7"/>
        <v>31</v>
      </c>
      <c r="I151" s="20">
        <f t="shared" si="7"/>
        <v>3</v>
      </c>
      <c r="J151" s="17">
        <f t="shared" si="7"/>
        <v>41</v>
      </c>
      <c r="K151" s="6">
        <f t="shared" si="7"/>
        <v>43</v>
      </c>
      <c r="L151" s="20">
        <f t="shared" si="7"/>
        <v>14</v>
      </c>
      <c r="M151" s="20">
        <f t="shared" si="7"/>
        <v>31</v>
      </c>
      <c r="N151" s="20">
        <f t="shared" si="7"/>
        <v>43</v>
      </c>
      <c r="O151" s="132">
        <f t="shared" si="7"/>
        <v>55</v>
      </c>
      <c r="P151" s="23">
        <f t="shared" si="7"/>
        <v>32</v>
      </c>
      <c r="Q151" s="23">
        <f t="shared" si="7"/>
        <v>21</v>
      </c>
    </row>
    <row r="152" spans="2:17" x14ac:dyDescent="0.15">
      <c r="B152" s="4" t="s">
        <v>28</v>
      </c>
      <c r="C152" s="14" t="s">
        <v>29</v>
      </c>
      <c r="D152" s="17">
        <f t="shared" si="7"/>
        <v>8</v>
      </c>
      <c r="E152" s="5">
        <f t="shared" si="7"/>
        <v>38</v>
      </c>
      <c r="F152" s="5">
        <f t="shared" si="7"/>
        <v>7</v>
      </c>
      <c r="G152" s="6">
        <f t="shared" si="7"/>
        <v>14</v>
      </c>
      <c r="H152" s="20">
        <f t="shared" si="7"/>
        <v>62</v>
      </c>
      <c r="I152" s="20">
        <f t="shared" si="7"/>
        <v>14</v>
      </c>
      <c r="J152" s="17">
        <f t="shared" si="7"/>
        <v>19</v>
      </c>
      <c r="K152" s="6">
        <f t="shared" si="7"/>
        <v>19</v>
      </c>
      <c r="L152" s="20">
        <f t="shared" si="7"/>
        <v>37</v>
      </c>
      <c r="M152" s="20">
        <f t="shared" si="7"/>
        <v>21</v>
      </c>
      <c r="N152" s="20">
        <f t="shared" si="7"/>
        <v>29</v>
      </c>
      <c r="O152" s="132">
        <f t="shared" si="7"/>
        <v>54</v>
      </c>
      <c r="P152" s="23">
        <f t="shared" si="7"/>
        <v>22</v>
      </c>
      <c r="Q152" s="23">
        <f t="shared" si="7"/>
        <v>28</v>
      </c>
    </row>
    <row r="153" spans="2:17" x14ac:dyDescent="0.15">
      <c r="B153" s="4" t="s">
        <v>30</v>
      </c>
      <c r="C153" s="14" t="s">
        <v>31</v>
      </c>
      <c r="D153" s="17">
        <f t="shared" si="7"/>
        <v>29</v>
      </c>
      <c r="E153" s="5">
        <f t="shared" si="7"/>
        <v>41</v>
      </c>
      <c r="F153" s="5">
        <f t="shared" si="7"/>
        <v>17</v>
      </c>
      <c r="G153" s="6">
        <f t="shared" si="7"/>
        <v>40</v>
      </c>
      <c r="H153" s="20">
        <f t="shared" si="7"/>
        <v>29</v>
      </c>
      <c r="I153" s="20">
        <f t="shared" si="7"/>
        <v>26</v>
      </c>
      <c r="J153" s="17">
        <f t="shared" si="7"/>
        <v>31</v>
      </c>
      <c r="K153" s="6">
        <f t="shared" si="7"/>
        <v>42</v>
      </c>
      <c r="L153" s="20">
        <f t="shared" si="7"/>
        <v>38</v>
      </c>
      <c r="M153" s="20">
        <f t="shared" si="7"/>
        <v>36</v>
      </c>
      <c r="N153" s="20">
        <f t="shared" si="7"/>
        <v>25</v>
      </c>
      <c r="O153" s="132">
        <f t="shared" si="7"/>
        <v>48</v>
      </c>
      <c r="P153" s="23">
        <f t="shared" si="7"/>
        <v>37</v>
      </c>
      <c r="Q153" s="23">
        <f t="shared" si="7"/>
        <v>24</v>
      </c>
    </row>
    <row r="154" spans="2:17" x14ac:dyDescent="0.15">
      <c r="B154" s="4" t="s">
        <v>32</v>
      </c>
      <c r="C154" s="14" t="s">
        <v>33</v>
      </c>
      <c r="D154" s="17">
        <f t="shared" si="7"/>
        <v>24</v>
      </c>
      <c r="E154" s="5">
        <f t="shared" si="7"/>
        <v>55</v>
      </c>
      <c r="F154" s="5">
        <f t="shared" si="7"/>
        <v>19</v>
      </c>
      <c r="G154" s="6">
        <f t="shared" si="7"/>
        <v>19</v>
      </c>
      <c r="H154" s="20">
        <f t="shared" si="7"/>
        <v>22</v>
      </c>
      <c r="I154" s="20">
        <f t="shared" si="7"/>
        <v>10</v>
      </c>
      <c r="J154" s="17">
        <f t="shared" si="7"/>
        <v>53</v>
      </c>
      <c r="K154" s="6">
        <f t="shared" si="7"/>
        <v>61</v>
      </c>
      <c r="L154" s="20">
        <f t="shared" si="7"/>
        <v>24</v>
      </c>
      <c r="M154" s="20">
        <f t="shared" si="7"/>
        <v>60</v>
      </c>
      <c r="N154" s="20">
        <f t="shared" si="7"/>
        <v>14</v>
      </c>
      <c r="O154" s="132">
        <f t="shared" si="7"/>
        <v>20</v>
      </c>
      <c r="P154" s="23">
        <f t="shared" si="7"/>
        <v>41</v>
      </c>
      <c r="Q154" s="23">
        <f t="shared" si="7"/>
        <v>7</v>
      </c>
    </row>
    <row r="155" spans="2:17" x14ac:dyDescent="0.15">
      <c r="B155" s="4" t="s">
        <v>34</v>
      </c>
      <c r="C155" s="14" t="s">
        <v>35</v>
      </c>
      <c r="D155" s="17">
        <f t="shared" si="7"/>
        <v>46</v>
      </c>
      <c r="E155" s="5">
        <f t="shared" si="7"/>
        <v>43</v>
      </c>
      <c r="F155" s="5">
        <f t="shared" si="7"/>
        <v>34</v>
      </c>
      <c r="G155" s="6">
        <f t="shared" si="7"/>
        <v>38</v>
      </c>
      <c r="H155" s="20">
        <f t="shared" si="7"/>
        <v>27</v>
      </c>
      <c r="I155" s="20">
        <f t="shared" si="7"/>
        <v>58</v>
      </c>
      <c r="J155" s="17">
        <f t="shared" si="7"/>
        <v>56</v>
      </c>
      <c r="K155" s="6">
        <f t="shared" si="7"/>
        <v>44</v>
      </c>
      <c r="L155" s="20">
        <f t="shared" si="7"/>
        <v>32</v>
      </c>
      <c r="M155" s="20">
        <f t="shared" si="7"/>
        <v>44</v>
      </c>
      <c r="N155" s="20">
        <f t="shared" si="7"/>
        <v>21</v>
      </c>
      <c r="O155" s="132">
        <f t="shared" si="7"/>
        <v>45</v>
      </c>
      <c r="P155" s="23">
        <f t="shared" si="7"/>
        <v>56</v>
      </c>
      <c r="Q155" s="23">
        <f t="shared" si="7"/>
        <v>12</v>
      </c>
    </row>
    <row r="156" spans="2:17" x14ac:dyDescent="0.15">
      <c r="B156" s="4" t="s">
        <v>36</v>
      </c>
      <c r="C156" s="14" t="s">
        <v>37</v>
      </c>
      <c r="D156" s="17">
        <f t="shared" si="7"/>
        <v>18</v>
      </c>
      <c r="E156" s="5">
        <f t="shared" si="7"/>
        <v>19</v>
      </c>
      <c r="F156" s="5">
        <f t="shared" si="7"/>
        <v>27</v>
      </c>
      <c r="G156" s="6">
        <f t="shared" si="7"/>
        <v>18</v>
      </c>
      <c r="H156" s="20">
        <f t="shared" si="7"/>
        <v>38</v>
      </c>
      <c r="I156" s="20">
        <f t="shared" si="7"/>
        <v>38</v>
      </c>
      <c r="J156" s="17">
        <f t="shared" si="7"/>
        <v>55</v>
      </c>
      <c r="K156" s="6">
        <f t="shared" si="7"/>
        <v>60</v>
      </c>
      <c r="L156" s="20">
        <f t="shared" si="7"/>
        <v>31</v>
      </c>
      <c r="M156" s="20">
        <f t="shared" si="7"/>
        <v>35</v>
      </c>
      <c r="N156" s="20">
        <f t="shared" si="7"/>
        <v>8</v>
      </c>
      <c r="O156" s="132">
        <f t="shared" si="7"/>
        <v>16</v>
      </c>
      <c r="P156" s="23">
        <f t="shared" si="7"/>
        <v>26</v>
      </c>
      <c r="Q156" s="23">
        <f t="shared" si="7"/>
        <v>38</v>
      </c>
    </row>
    <row r="157" spans="2:17" x14ac:dyDescent="0.15">
      <c r="B157" s="65" t="s">
        <v>38</v>
      </c>
      <c r="C157" s="66" t="s">
        <v>39</v>
      </c>
      <c r="D157" s="67">
        <f t="shared" si="7"/>
        <v>34</v>
      </c>
      <c r="E157" s="68">
        <f t="shared" si="7"/>
        <v>48</v>
      </c>
      <c r="F157" s="68">
        <f t="shared" si="7"/>
        <v>33</v>
      </c>
      <c r="G157" s="69">
        <f t="shared" si="7"/>
        <v>10</v>
      </c>
      <c r="H157" s="70">
        <f t="shared" si="7"/>
        <v>30</v>
      </c>
      <c r="I157" s="70">
        <f t="shared" si="7"/>
        <v>13</v>
      </c>
      <c r="J157" s="67">
        <f t="shared" si="7"/>
        <v>34</v>
      </c>
      <c r="K157" s="69">
        <f t="shared" si="7"/>
        <v>29</v>
      </c>
      <c r="L157" s="70">
        <f t="shared" si="7"/>
        <v>46</v>
      </c>
      <c r="M157" s="70">
        <f t="shared" si="7"/>
        <v>54</v>
      </c>
      <c r="N157" s="70">
        <f t="shared" si="7"/>
        <v>34</v>
      </c>
      <c r="O157" s="133">
        <f t="shared" si="7"/>
        <v>50</v>
      </c>
      <c r="P157" s="71">
        <f t="shared" si="7"/>
        <v>47</v>
      </c>
      <c r="Q157" s="71">
        <f t="shared" si="7"/>
        <v>18</v>
      </c>
    </row>
    <row r="158" spans="2:17" x14ac:dyDescent="0.15">
      <c r="B158" s="4" t="s">
        <v>40</v>
      </c>
      <c r="C158" s="14" t="s">
        <v>41</v>
      </c>
      <c r="D158" s="17">
        <f t="shared" si="7"/>
        <v>12</v>
      </c>
      <c r="E158" s="5">
        <f t="shared" si="7"/>
        <v>17</v>
      </c>
      <c r="F158" s="5">
        <f t="shared" si="7"/>
        <v>9</v>
      </c>
      <c r="G158" s="6">
        <f t="shared" si="7"/>
        <v>57</v>
      </c>
      <c r="H158" s="20">
        <f t="shared" si="7"/>
        <v>8</v>
      </c>
      <c r="I158" s="20">
        <f t="shared" si="7"/>
        <v>57</v>
      </c>
      <c r="J158" s="17">
        <f t="shared" si="7"/>
        <v>52</v>
      </c>
      <c r="K158" s="6">
        <f t="shared" si="7"/>
        <v>51</v>
      </c>
      <c r="L158" s="20">
        <f t="shared" si="7"/>
        <v>48</v>
      </c>
      <c r="M158" s="20">
        <f t="shared" si="7"/>
        <v>10</v>
      </c>
      <c r="N158" s="20">
        <f t="shared" si="7"/>
        <v>16</v>
      </c>
      <c r="O158" s="132">
        <f t="shared" si="7"/>
        <v>14</v>
      </c>
      <c r="P158" s="23">
        <f t="shared" si="7"/>
        <v>14</v>
      </c>
      <c r="Q158" s="23">
        <f t="shared" si="7"/>
        <v>17</v>
      </c>
    </row>
    <row r="159" spans="2:17" x14ac:dyDescent="0.15">
      <c r="B159" s="65" t="s">
        <v>42</v>
      </c>
      <c r="C159" s="66" t="s">
        <v>43</v>
      </c>
      <c r="D159" s="67">
        <f t="shared" si="7"/>
        <v>33</v>
      </c>
      <c r="E159" s="68">
        <f t="shared" si="7"/>
        <v>45</v>
      </c>
      <c r="F159" s="68">
        <f t="shared" si="7"/>
        <v>18</v>
      </c>
      <c r="G159" s="69">
        <f t="shared" si="7"/>
        <v>36</v>
      </c>
      <c r="H159" s="70">
        <f t="shared" si="7"/>
        <v>56</v>
      </c>
      <c r="I159" s="70">
        <f t="shared" si="7"/>
        <v>62</v>
      </c>
      <c r="J159" s="67">
        <f t="shared" si="7"/>
        <v>63</v>
      </c>
      <c r="K159" s="69">
        <f t="shared" si="7"/>
        <v>59</v>
      </c>
      <c r="L159" s="70">
        <f t="shared" si="7"/>
        <v>40</v>
      </c>
      <c r="M159" s="70">
        <f t="shared" si="7"/>
        <v>50</v>
      </c>
      <c r="N159" s="70">
        <f t="shared" si="7"/>
        <v>12</v>
      </c>
      <c r="O159" s="133">
        <f t="shared" si="7"/>
        <v>32</v>
      </c>
      <c r="P159" s="71">
        <f t="shared" si="7"/>
        <v>61</v>
      </c>
      <c r="Q159" s="71">
        <f t="shared" si="7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8">RANK(D91,D$74:D$136)</f>
        <v>59</v>
      </c>
      <c r="E160" s="5">
        <f t="shared" si="8"/>
        <v>61</v>
      </c>
      <c r="F160" s="5">
        <f t="shared" si="8"/>
        <v>36</v>
      </c>
      <c r="G160" s="6">
        <f t="shared" si="8"/>
        <v>46</v>
      </c>
      <c r="H160" s="20">
        <f t="shared" si="8"/>
        <v>59</v>
      </c>
      <c r="I160" s="20">
        <f t="shared" si="8"/>
        <v>63</v>
      </c>
      <c r="J160" s="17">
        <f t="shared" si="8"/>
        <v>10</v>
      </c>
      <c r="K160" s="6">
        <f t="shared" si="8"/>
        <v>41</v>
      </c>
      <c r="L160" s="20">
        <f t="shared" si="8"/>
        <v>63</v>
      </c>
      <c r="M160" s="20">
        <f t="shared" si="8"/>
        <v>61</v>
      </c>
      <c r="N160" s="20">
        <f t="shared" si="8"/>
        <v>28</v>
      </c>
      <c r="O160" s="132">
        <f t="shared" si="8"/>
        <v>6</v>
      </c>
      <c r="P160" s="23">
        <f t="shared" si="8"/>
        <v>35</v>
      </c>
      <c r="Q160" s="23">
        <f t="shared" si="8"/>
        <v>6</v>
      </c>
    </row>
    <row r="161" spans="2:17" x14ac:dyDescent="0.15">
      <c r="B161" s="4" t="s">
        <v>46</v>
      </c>
      <c r="C161" s="14" t="s">
        <v>47</v>
      </c>
      <c r="D161" s="17">
        <f t="shared" si="8"/>
        <v>22</v>
      </c>
      <c r="E161" s="5">
        <f t="shared" si="8"/>
        <v>30</v>
      </c>
      <c r="F161" s="5">
        <f t="shared" si="8"/>
        <v>16</v>
      </c>
      <c r="G161" s="6">
        <f t="shared" si="8"/>
        <v>50</v>
      </c>
      <c r="H161" s="20">
        <f t="shared" si="8"/>
        <v>36</v>
      </c>
      <c r="I161" s="20">
        <f t="shared" si="8"/>
        <v>52</v>
      </c>
      <c r="J161" s="17">
        <f t="shared" si="8"/>
        <v>58</v>
      </c>
      <c r="K161" s="6">
        <f t="shared" si="8"/>
        <v>57</v>
      </c>
      <c r="L161" s="20">
        <f t="shared" si="8"/>
        <v>53</v>
      </c>
      <c r="M161" s="20">
        <f t="shared" si="8"/>
        <v>33</v>
      </c>
      <c r="N161" s="20">
        <f t="shared" si="8"/>
        <v>35</v>
      </c>
      <c r="O161" s="132">
        <f t="shared" si="8"/>
        <v>40</v>
      </c>
      <c r="P161" s="23">
        <f t="shared" si="8"/>
        <v>45</v>
      </c>
      <c r="Q161" s="23">
        <f t="shared" si="8"/>
        <v>5</v>
      </c>
    </row>
    <row r="162" spans="2:17" x14ac:dyDescent="0.15">
      <c r="B162" s="4" t="s">
        <v>48</v>
      </c>
      <c r="C162" s="14" t="s">
        <v>49</v>
      </c>
      <c r="D162" s="17">
        <f t="shared" si="8"/>
        <v>10</v>
      </c>
      <c r="E162" s="5">
        <f t="shared" si="8"/>
        <v>39</v>
      </c>
      <c r="F162" s="5">
        <f t="shared" si="8"/>
        <v>2</v>
      </c>
      <c r="G162" s="6">
        <f t="shared" si="8"/>
        <v>58</v>
      </c>
      <c r="H162" s="20">
        <f t="shared" si="8"/>
        <v>45</v>
      </c>
      <c r="I162" s="20">
        <f t="shared" si="8"/>
        <v>61</v>
      </c>
      <c r="J162" s="17">
        <f t="shared" si="8"/>
        <v>44</v>
      </c>
      <c r="K162" s="6">
        <f t="shared" si="8"/>
        <v>53</v>
      </c>
      <c r="L162" s="20">
        <f t="shared" si="8"/>
        <v>50</v>
      </c>
      <c r="M162" s="20">
        <f t="shared" si="8"/>
        <v>14</v>
      </c>
      <c r="N162" s="20">
        <f t="shared" si="8"/>
        <v>18</v>
      </c>
      <c r="O162" s="132">
        <f t="shared" si="8"/>
        <v>12</v>
      </c>
      <c r="P162" s="23">
        <f t="shared" si="8"/>
        <v>18</v>
      </c>
      <c r="Q162" s="23">
        <f t="shared" si="8"/>
        <v>30</v>
      </c>
    </row>
    <row r="163" spans="2:17" x14ac:dyDescent="0.15">
      <c r="B163" s="4" t="s">
        <v>50</v>
      </c>
      <c r="C163" s="14" t="s">
        <v>51</v>
      </c>
      <c r="D163" s="17">
        <f t="shared" si="8"/>
        <v>9</v>
      </c>
      <c r="E163" s="5">
        <f t="shared" si="8"/>
        <v>27</v>
      </c>
      <c r="F163" s="5">
        <f t="shared" si="8"/>
        <v>1</v>
      </c>
      <c r="G163" s="6">
        <f t="shared" si="8"/>
        <v>59</v>
      </c>
      <c r="H163" s="20">
        <f t="shared" si="8"/>
        <v>9</v>
      </c>
      <c r="I163" s="20">
        <f t="shared" si="8"/>
        <v>56</v>
      </c>
      <c r="J163" s="17">
        <f t="shared" si="8"/>
        <v>37</v>
      </c>
      <c r="K163" s="6">
        <f t="shared" si="8"/>
        <v>54</v>
      </c>
      <c r="L163" s="20">
        <f t="shared" si="8"/>
        <v>62</v>
      </c>
      <c r="M163" s="20">
        <f t="shared" si="8"/>
        <v>19</v>
      </c>
      <c r="N163" s="20">
        <f t="shared" si="8"/>
        <v>24</v>
      </c>
      <c r="O163" s="132">
        <f t="shared" si="8"/>
        <v>8</v>
      </c>
      <c r="P163" s="23">
        <f t="shared" si="8"/>
        <v>12</v>
      </c>
      <c r="Q163" s="23">
        <f t="shared" si="8"/>
        <v>16</v>
      </c>
    </row>
    <row r="164" spans="2:17" x14ac:dyDescent="0.15">
      <c r="B164" s="4" t="s">
        <v>52</v>
      </c>
      <c r="C164" s="14" t="s">
        <v>53</v>
      </c>
      <c r="D164" s="17">
        <f t="shared" si="8"/>
        <v>48</v>
      </c>
      <c r="E164" s="5">
        <f t="shared" si="8"/>
        <v>34</v>
      </c>
      <c r="F164" s="5">
        <f t="shared" si="8"/>
        <v>35</v>
      </c>
      <c r="G164" s="6">
        <f t="shared" si="8"/>
        <v>44</v>
      </c>
      <c r="H164" s="20">
        <f t="shared" si="8"/>
        <v>47</v>
      </c>
      <c r="I164" s="20">
        <f t="shared" si="8"/>
        <v>34</v>
      </c>
      <c r="J164" s="17">
        <f t="shared" si="8"/>
        <v>51</v>
      </c>
      <c r="K164" s="6">
        <f t="shared" si="8"/>
        <v>36</v>
      </c>
      <c r="L164" s="20">
        <f t="shared" si="8"/>
        <v>29</v>
      </c>
      <c r="M164" s="20">
        <f t="shared" si="8"/>
        <v>55</v>
      </c>
      <c r="N164" s="20">
        <f t="shared" si="8"/>
        <v>52</v>
      </c>
      <c r="O164" s="132">
        <f t="shared" si="8"/>
        <v>53</v>
      </c>
      <c r="P164" s="23">
        <f t="shared" si="8"/>
        <v>62</v>
      </c>
      <c r="Q164" s="23">
        <f t="shared" si="8"/>
        <v>13</v>
      </c>
    </row>
    <row r="165" spans="2:17" x14ac:dyDescent="0.15">
      <c r="B165" s="4" t="s">
        <v>54</v>
      </c>
      <c r="C165" s="14" t="s">
        <v>55</v>
      </c>
      <c r="D165" s="17">
        <f t="shared" si="8"/>
        <v>26</v>
      </c>
      <c r="E165" s="5">
        <f t="shared" si="8"/>
        <v>51</v>
      </c>
      <c r="F165" s="5">
        <f t="shared" si="8"/>
        <v>6</v>
      </c>
      <c r="G165" s="6">
        <f t="shared" si="8"/>
        <v>63</v>
      </c>
      <c r="H165" s="20">
        <f t="shared" si="8"/>
        <v>23</v>
      </c>
      <c r="I165" s="20">
        <f t="shared" si="8"/>
        <v>30</v>
      </c>
      <c r="J165" s="17">
        <f t="shared" si="8"/>
        <v>45</v>
      </c>
      <c r="K165" s="6">
        <f t="shared" si="8"/>
        <v>50</v>
      </c>
      <c r="L165" s="20">
        <f t="shared" si="8"/>
        <v>58</v>
      </c>
      <c r="M165" s="20">
        <f t="shared" si="8"/>
        <v>41</v>
      </c>
      <c r="N165" s="20">
        <f t="shared" si="8"/>
        <v>38</v>
      </c>
      <c r="O165" s="132">
        <f t="shared" si="8"/>
        <v>60</v>
      </c>
      <c r="P165" s="23">
        <f t="shared" si="8"/>
        <v>48</v>
      </c>
      <c r="Q165" s="23">
        <f t="shared" si="8"/>
        <v>14</v>
      </c>
    </row>
    <row r="166" spans="2:17" x14ac:dyDescent="0.15">
      <c r="B166" s="4" t="s">
        <v>56</v>
      </c>
      <c r="C166" s="14" t="s">
        <v>57</v>
      </c>
      <c r="D166" s="17">
        <f t="shared" si="8"/>
        <v>36</v>
      </c>
      <c r="E166" s="5">
        <f t="shared" si="8"/>
        <v>60</v>
      </c>
      <c r="F166" s="5">
        <f t="shared" si="8"/>
        <v>13</v>
      </c>
      <c r="G166" s="6">
        <f t="shared" si="8"/>
        <v>49</v>
      </c>
      <c r="H166" s="20">
        <f t="shared" si="8"/>
        <v>33</v>
      </c>
      <c r="I166" s="20">
        <f t="shared" si="8"/>
        <v>22</v>
      </c>
      <c r="J166" s="17">
        <f t="shared" si="8"/>
        <v>26</v>
      </c>
      <c r="K166" s="6">
        <f t="shared" si="8"/>
        <v>25</v>
      </c>
      <c r="L166" s="20">
        <f t="shared" si="8"/>
        <v>35</v>
      </c>
      <c r="M166" s="20">
        <f t="shared" si="8"/>
        <v>48</v>
      </c>
      <c r="N166" s="20">
        <f t="shared" si="8"/>
        <v>45</v>
      </c>
      <c r="O166" s="132">
        <f t="shared" si="8"/>
        <v>7</v>
      </c>
      <c r="P166" s="23">
        <f t="shared" si="8"/>
        <v>21</v>
      </c>
      <c r="Q166" s="23">
        <f t="shared" si="8"/>
        <v>29</v>
      </c>
    </row>
    <row r="167" spans="2:17" x14ac:dyDescent="0.15">
      <c r="B167" s="4" t="s">
        <v>58</v>
      </c>
      <c r="C167" s="14" t="s">
        <v>59</v>
      </c>
      <c r="D167" s="17">
        <f t="shared" si="8"/>
        <v>31</v>
      </c>
      <c r="E167" s="5">
        <f t="shared" si="8"/>
        <v>56</v>
      </c>
      <c r="F167" s="5">
        <f t="shared" si="8"/>
        <v>12</v>
      </c>
      <c r="G167" s="6">
        <f t="shared" si="8"/>
        <v>48</v>
      </c>
      <c r="H167" s="20">
        <f t="shared" si="8"/>
        <v>10</v>
      </c>
      <c r="I167" s="20">
        <f t="shared" si="8"/>
        <v>54</v>
      </c>
      <c r="J167" s="17">
        <f t="shared" si="8"/>
        <v>50</v>
      </c>
      <c r="K167" s="6">
        <f t="shared" si="8"/>
        <v>38</v>
      </c>
      <c r="L167" s="20">
        <f t="shared" si="8"/>
        <v>61</v>
      </c>
      <c r="M167" s="20">
        <f t="shared" si="8"/>
        <v>15</v>
      </c>
      <c r="N167" s="20">
        <f t="shared" si="8"/>
        <v>56</v>
      </c>
      <c r="O167" s="132">
        <f t="shared" si="8"/>
        <v>19</v>
      </c>
      <c r="P167" s="23">
        <f t="shared" si="8"/>
        <v>30</v>
      </c>
      <c r="Q167" s="23">
        <f t="shared" si="8"/>
        <v>25</v>
      </c>
    </row>
    <row r="168" spans="2:17" x14ac:dyDescent="0.15">
      <c r="B168" s="4" t="s">
        <v>60</v>
      </c>
      <c r="C168" s="14" t="s">
        <v>61</v>
      </c>
      <c r="D168" s="17">
        <f t="shared" si="8"/>
        <v>25</v>
      </c>
      <c r="E168" s="5">
        <f t="shared" si="8"/>
        <v>63</v>
      </c>
      <c r="F168" s="5">
        <f t="shared" si="8"/>
        <v>8</v>
      </c>
      <c r="G168" s="6">
        <f t="shared" si="8"/>
        <v>35</v>
      </c>
      <c r="H168" s="20">
        <f t="shared" si="8"/>
        <v>60</v>
      </c>
      <c r="I168" s="20">
        <f t="shared" si="8"/>
        <v>47</v>
      </c>
      <c r="J168" s="17">
        <f t="shared" si="8"/>
        <v>29</v>
      </c>
      <c r="K168" s="6">
        <f t="shared" si="8"/>
        <v>30</v>
      </c>
      <c r="L168" s="20">
        <f t="shared" si="8"/>
        <v>47</v>
      </c>
      <c r="M168" s="20">
        <f t="shared" si="8"/>
        <v>5</v>
      </c>
      <c r="N168" s="20">
        <f t="shared" si="8"/>
        <v>39</v>
      </c>
      <c r="O168" s="132">
        <f t="shared" si="8"/>
        <v>56</v>
      </c>
      <c r="P168" s="23">
        <f t="shared" si="8"/>
        <v>33</v>
      </c>
      <c r="Q168" s="23">
        <f t="shared" si="8"/>
        <v>10</v>
      </c>
    </row>
    <row r="169" spans="2:17" x14ac:dyDescent="0.15">
      <c r="B169" s="65" t="s">
        <v>62</v>
      </c>
      <c r="C169" s="66" t="s">
        <v>63</v>
      </c>
      <c r="D169" s="67">
        <f t="shared" si="8"/>
        <v>23</v>
      </c>
      <c r="E169" s="68">
        <f t="shared" si="8"/>
        <v>36</v>
      </c>
      <c r="F169" s="68">
        <f t="shared" si="8"/>
        <v>26</v>
      </c>
      <c r="G169" s="69">
        <f t="shared" si="8"/>
        <v>21</v>
      </c>
      <c r="H169" s="70">
        <f t="shared" si="8"/>
        <v>24</v>
      </c>
      <c r="I169" s="70">
        <f t="shared" si="8"/>
        <v>29</v>
      </c>
      <c r="J169" s="67">
        <f t="shared" si="8"/>
        <v>54</v>
      </c>
      <c r="K169" s="69">
        <f t="shared" si="8"/>
        <v>40</v>
      </c>
      <c r="L169" s="70">
        <f t="shared" si="8"/>
        <v>27</v>
      </c>
      <c r="M169" s="70">
        <f t="shared" si="8"/>
        <v>62</v>
      </c>
      <c r="N169" s="70">
        <f t="shared" si="8"/>
        <v>30</v>
      </c>
      <c r="O169" s="133">
        <f t="shared" si="8"/>
        <v>39</v>
      </c>
      <c r="P169" s="71">
        <f t="shared" si="8"/>
        <v>51</v>
      </c>
      <c r="Q169" s="71">
        <f t="shared" si="8"/>
        <v>31</v>
      </c>
    </row>
    <row r="170" spans="2:17" x14ac:dyDescent="0.15">
      <c r="B170" s="4" t="s">
        <v>64</v>
      </c>
      <c r="C170" s="14" t="s">
        <v>65</v>
      </c>
      <c r="D170" s="17">
        <f t="shared" si="8"/>
        <v>42</v>
      </c>
      <c r="E170" s="5">
        <f t="shared" si="8"/>
        <v>52</v>
      </c>
      <c r="F170" s="5">
        <f t="shared" si="8"/>
        <v>21</v>
      </c>
      <c r="G170" s="6">
        <f t="shared" si="8"/>
        <v>45</v>
      </c>
      <c r="H170" s="20">
        <f t="shared" si="8"/>
        <v>50</v>
      </c>
      <c r="I170" s="20">
        <f t="shared" si="8"/>
        <v>40</v>
      </c>
      <c r="J170" s="17">
        <f t="shared" si="8"/>
        <v>22</v>
      </c>
      <c r="K170" s="6">
        <f t="shared" si="8"/>
        <v>15</v>
      </c>
      <c r="L170" s="20">
        <f t="shared" si="8"/>
        <v>43</v>
      </c>
      <c r="M170" s="20">
        <f t="shared" si="8"/>
        <v>57</v>
      </c>
      <c r="N170" s="20">
        <f t="shared" si="8"/>
        <v>51</v>
      </c>
      <c r="O170" s="132">
        <f t="shared" si="8"/>
        <v>57</v>
      </c>
      <c r="P170" s="23">
        <f t="shared" si="8"/>
        <v>53</v>
      </c>
      <c r="Q170" s="23">
        <f t="shared" si="8"/>
        <v>11</v>
      </c>
    </row>
    <row r="171" spans="2:17" x14ac:dyDescent="0.15">
      <c r="B171" s="51" t="s">
        <v>66</v>
      </c>
      <c r="C171" s="52" t="s">
        <v>67</v>
      </c>
      <c r="D171" s="53">
        <f t="shared" si="8"/>
        <v>35</v>
      </c>
      <c r="E171" s="54">
        <f t="shared" si="8"/>
        <v>42</v>
      </c>
      <c r="F171" s="54">
        <f t="shared" si="8"/>
        <v>32</v>
      </c>
      <c r="G171" s="55">
        <f t="shared" si="8"/>
        <v>17</v>
      </c>
      <c r="H171" s="56">
        <f t="shared" si="8"/>
        <v>35</v>
      </c>
      <c r="I171" s="56">
        <f t="shared" si="8"/>
        <v>59</v>
      </c>
      <c r="J171" s="53">
        <f t="shared" si="8"/>
        <v>38</v>
      </c>
      <c r="K171" s="55">
        <f t="shared" si="8"/>
        <v>32</v>
      </c>
      <c r="L171" s="56">
        <f t="shared" si="8"/>
        <v>39</v>
      </c>
      <c r="M171" s="56">
        <f t="shared" si="8"/>
        <v>17</v>
      </c>
      <c r="N171" s="56">
        <f t="shared" si="8"/>
        <v>36</v>
      </c>
      <c r="O171" s="134">
        <f t="shared" si="8"/>
        <v>59</v>
      </c>
      <c r="P171" s="57">
        <f t="shared" si="8"/>
        <v>43</v>
      </c>
      <c r="Q171" s="57">
        <f t="shared" si="8"/>
        <v>34</v>
      </c>
    </row>
    <row r="172" spans="2:17" x14ac:dyDescent="0.15">
      <c r="B172" s="4" t="s">
        <v>68</v>
      </c>
      <c r="C172" s="14" t="s">
        <v>69</v>
      </c>
      <c r="D172" s="17">
        <f t="shared" si="8"/>
        <v>58</v>
      </c>
      <c r="E172" s="5">
        <f t="shared" si="8"/>
        <v>57</v>
      </c>
      <c r="F172" s="5">
        <f t="shared" si="8"/>
        <v>42</v>
      </c>
      <c r="G172" s="6">
        <f t="shared" si="8"/>
        <v>37</v>
      </c>
      <c r="H172" s="20">
        <f t="shared" si="8"/>
        <v>11</v>
      </c>
      <c r="I172" s="20">
        <f t="shared" si="8"/>
        <v>44</v>
      </c>
      <c r="J172" s="17">
        <f t="shared" si="8"/>
        <v>14</v>
      </c>
      <c r="K172" s="6">
        <f t="shared" si="8"/>
        <v>37</v>
      </c>
      <c r="L172" s="20">
        <f t="shared" si="8"/>
        <v>51</v>
      </c>
      <c r="M172" s="20">
        <f t="shared" si="8"/>
        <v>38</v>
      </c>
      <c r="N172" s="20">
        <f t="shared" si="8"/>
        <v>27</v>
      </c>
      <c r="O172" s="132">
        <f t="shared" si="8"/>
        <v>4</v>
      </c>
      <c r="P172" s="23">
        <f t="shared" si="8"/>
        <v>13</v>
      </c>
      <c r="Q172" s="23">
        <f t="shared" si="8"/>
        <v>23</v>
      </c>
    </row>
    <row r="173" spans="2:17" x14ac:dyDescent="0.15">
      <c r="B173" s="4" t="s">
        <v>70</v>
      </c>
      <c r="C173" s="14" t="s">
        <v>71</v>
      </c>
      <c r="D173" s="17">
        <f t="shared" si="8"/>
        <v>37</v>
      </c>
      <c r="E173" s="5">
        <f t="shared" si="8"/>
        <v>59</v>
      </c>
      <c r="F173" s="5">
        <f t="shared" si="8"/>
        <v>15</v>
      </c>
      <c r="G173" s="6">
        <f t="shared" si="8"/>
        <v>51</v>
      </c>
      <c r="H173" s="20">
        <f t="shared" si="8"/>
        <v>58</v>
      </c>
      <c r="I173" s="20">
        <f t="shared" si="8"/>
        <v>49</v>
      </c>
      <c r="J173" s="17">
        <f t="shared" si="8"/>
        <v>39</v>
      </c>
      <c r="K173" s="6">
        <f t="shared" si="8"/>
        <v>26</v>
      </c>
      <c r="L173" s="20">
        <f t="shared" si="8"/>
        <v>55</v>
      </c>
      <c r="M173" s="20">
        <f t="shared" si="8"/>
        <v>46</v>
      </c>
      <c r="N173" s="20">
        <f t="shared" si="8"/>
        <v>53</v>
      </c>
      <c r="O173" s="132">
        <f t="shared" si="8"/>
        <v>13</v>
      </c>
      <c r="P173" s="23">
        <f t="shared" si="8"/>
        <v>44</v>
      </c>
      <c r="Q173" s="23">
        <f t="shared" si="8"/>
        <v>20</v>
      </c>
    </row>
    <row r="174" spans="2:17" x14ac:dyDescent="0.15">
      <c r="B174" s="4" t="s">
        <v>72</v>
      </c>
      <c r="C174" s="14" t="s">
        <v>73</v>
      </c>
      <c r="D174" s="17">
        <f t="shared" si="8"/>
        <v>11</v>
      </c>
      <c r="E174" s="5">
        <f t="shared" si="8"/>
        <v>40</v>
      </c>
      <c r="F174" s="5">
        <f t="shared" si="8"/>
        <v>5</v>
      </c>
      <c r="G174" s="6">
        <f t="shared" si="8"/>
        <v>28</v>
      </c>
      <c r="H174" s="20">
        <f t="shared" si="8"/>
        <v>49</v>
      </c>
      <c r="I174" s="20">
        <f t="shared" si="8"/>
        <v>9</v>
      </c>
      <c r="J174" s="17">
        <f t="shared" si="8"/>
        <v>46</v>
      </c>
      <c r="K174" s="6">
        <f t="shared" si="8"/>
        <v>56</v>
      </c>
      <c r="L174" s="20">
        <f t="shared" si="8"/>
        <v>42</v>
      </c>
      <c r="M174" s="20">
        <f t="shared" si="8"/>
        <v>6</v>
      </c>
      <c r="N174" s="20">
        <f t="shared" si="8"/>
        <v>17</v>
      </c>
      <c r="O174" s="132">
        <f t="shared" si="8"/>
        <v>15</v>
      </c>
      <c r="P174" s="23">
        <f t="shared" si="8"/>
        <v>16</v>
      </c>
      <c r="Q174" s="23">
        <f t="shared" si="8"/>
        <v>15</v>
      </c>
    </row>
    <row r="175" spans="2:17" x14ac:dyDescent="0.15">
      <c r="B175" s="58" t="s">
        <v>74</v>
      </c>
      <c r="C175" s="59" t="s">
        <v>75</v>
      </c>
      <c r="D175" s="60">
        <f t="shared" si="8"/>
        <v>49</v>
      </c>
      <c r="E175" s="61">
        <f t="shared" si="8"/>
        <v>16</v>
      </c>
      <c r="F175" s="61">
        <f t="shared" si="8"/>
        <v>44</v>
      </c>
      <c r="G175" s="62">
        <f t="shared" si="8"/>
        <v>60</v>
      </c>
      <c r="H175" s="63">
        <f t="shared" si="8"/>
        <v>51</v>
      </c>
      <c r="I175" s="63">
        <f t="shared" si="8"/>
        <v>60</v>
      </c>
      <c r="J175" s="60">
        <f t="shared" si="8"/>
        <v>43</v>
      </c>
      <c r="K175" s="62">
        <f t="shared" si="8"/>
        <v>47</v>
      </c>
      <c r="L175" s="63">
        <f t="shared" si="8"/>
        <v>33</v>
      </c>
      <c r="M175" s="63">
        <f t="shared" si="8"/>
        <v>25</v>
      </c>
      <c r="N175" s="63">
        <f t="shared" si="8"/>
        <v>44</v>
      </c>
      <c r="O175" s="135">
        <f t="shared" si="8"/>
        <v>35</v>
      </c>
      <c r="P175" s="64">
        <f t="shared" si="8"/>
        <v>52</v>
      </c>
      <c r="Q175" s="64">
        <f t="shared" si="8"/>
        <v>35</v>
      </c>
    </row>
    <row r="176" spans="2:17" x14ac:dyDescent="0.15">
      <c r="B176" s="4" t="s">
        <v>76</v>
      </c>
      <c r="C176" s="14" t="s">
        <v>77</v>
      </c>
      <c r="D176" s="17">
        <f t="shared" ref="D176:Q191" si="9">RANK(D107,D$74:D$136)</f>
        <v>53</v>
      </c>
      <c r="E176" s="5">
        <f t="shared" si="9"/>
        <v>62</v>
      </c>
      <c r="F176" s="5">
        <f t="shared" si="9"/>
        <v>38</v>
      </c>
      <c r="G176" s="6">
        <f t="shared" si="9"/>
        <v>20</v>
      </c>
      <c r="H176" s="20">
        <f t="shared" si="9"/>
        <v>44</v>
      </c>
      <c r="I176" s="20">
        <f t="shared" si="9"/>
        <v>41</v>
      </c>
      <c r="J176" s="17">
        <f t="shared" si="9"/>
        <v>40</v>
      </c>
      <c r="K176" s="6">
        <f t="shared" si="9"/>
        <v>35</v>
      </c>
      <c r="L176" s="20">
        <f t="shared" si="9"/>
        <v>41</v>
      </c>
      <c r="M176" s="20">
        <f t="shared" si="9"/>
        <v>28</v>
      </c>
      <c r="N176" s="20">
        <f t="shared" si="9"/>
        <v>50</v>
      </c>
      <c r="O176" s="132">
        <f t="shared" si="9"/>
        <v>37</v>
      </c>
      <c r="P176" s="23">
        <f t="shared" si="9"/>
        <v>54</v>
      </c>
      <c r="Q176" s="23">
        <f t="shared" si="9"/>
        <v>22</v>
      </c>
    </row>
    <row r="177" spans="2:17" x14ac:dyDescent="0.15">
      <c r="B177" s="4" t="s">
        <v>78</v>
      </c>
      <c r="C177" s="14" t="s">
        <v>79</v>
      </c>
      <c r="D177" s="17">
        <f t="shared" si="9"/>
        <v>50</v>
      </c>
      <c r="E177" s="5">
        <f t="shared" si="9"/>
        <v>35</v>
      </c>
      <c r="F177" s="5">
        <f t="shared" si="9"/>
        <v>37</v>
      </c>
      <c r="G177" s="6">
        <f t="shared" si="9"/>
        <v>39</v>
      </c>
      <c r="H177" s="20">
        <f t="shared" si="9"/>
        <v>20</v>
      </c>
      <c r="I177" s="20">
        <f t="shared" si="9"/>
        <v>39</v>
      </c>
      <c r="J177" s="17">
        <f t="shared" si="9"/>
        <v>28</v>
      </c>
      <c r="K177" s="6">
        <f t="shared" si="9"/>
        <v>33</v>
      </c>
      <c r="L177" s="20">
        <f t="shared" si="9"/>
        <v>19</v>
      </c>
      <c r="M177" s="20">
        <f t="shared" si="9"/>
        <v>32</v>
      </c>
      <c r="N177" s="20">
        <f t="shared" si="9"/>
        <v>32</v>
      </c>
      <c r="O177" s="132">
        <f t="shared" si="9"/>
        <v>51</v>
      </c>
      <c r="P177" s="23">
        <f t="shared" si="9"/>
        <v>40</v>
      </c>
      <c r="Q177" s="23">
        <f t="shared" si="9"/>
        <v>40</v>
      </c>
    </row>
    <row r="178" spans="2:17" x14ac:dyDescent="0.15">
      <c r="B178" s="58" t="s">
        <v>80</v>
      </c>
      <c r="C178" s="59" t="s">
        <v>81</v>
      </c>
      <c r="D178" s="60">
        <f t="shared" si="9"/>
        <v>51</v>
      </c>
      <c r="E178" s="61">
        <f t="shared" si="9"/>
        <v>49</v>
      </c>
      <c r="F178" s="61">
        <f t="shared" si="9"/>
        <v>31</v>
      </c>
      <c r="G178" s="62">
        <f t="shared" si="9"/>
        <v>54</v>
      </c>
      <c r="H178" s="63">
        <f t="shared" si="9"/>
        <v>57</v>
      </c>
      <c r="I178" s="63">
        <f t="shared" si="9"/>
        <v>18</v>
      </c>
      <c r="J178" s="60">
        <f t="shared" si="9"/>
        <v>25</v>
      </c>
      <c r="K178" s="62">
        <f t="shared" si="9"/>
        <v>21</v>
      </c>
      <c r="L178" s="63">
        <f t="shared" si="9"/>
        <v>57</v>
      </c>
      <c r="M178" s="63">
        <f t="shared" si="9"/>
        <v>29</v>
      </c>
      <c r="N178" s="63">
        <f t="shared" si="9"/>
        <v>33</v>
      </c>
      <c r="O178" s="135">
        <f t="shared" si="9"/>
        <v>46</v>
      </c>
      <c r="P178" s="64">
        <f t="shared" si="9"/>
        <v>50</v>
      </c>
      <c r="Q178" s="64">
        <f t="shared" si="9"/>
        <v>33</v>
      </c>
    </row>
    <row r="179" spans="2:17" x14ac:dyDescent="0.15">
      <c r="B179" s="58" t="s">
        <v>82</v>
      </c>
      <c r="C179" s="59" t="s">
        <v>83</v>
      </c>
      <c r="D179" s="60">
        <f t="shared" si="9"/>
        <v>27</v>
      </c>
      <c r="E179" s="61">
        <f t="shared" si="9"/>
        <v>31</v>
      </c>
      <c r="F179" s="61">
        <f t="shared" si="9"/>
        <v>24</v>
      </c>
      <c r="G179" s="62">
        <f t="shared" si="9"/>
        <v>33</v>
      </c>
      <c r="H179" s="63">
        <f t="shared" si="9"/>
        <v>16</v>
      </c>
      <c r="I179" s="63">
        <f t="shared" si="9"/>
        <v>24</v>
      </c>
      <c r="J179" s="60">
        <f t="shared" si="9"/>
        <v>49</v>
      </c>
      <c r="K179" s="62">
        <f t="shared" si="9"/>
        <v>34</v>
      </c>
      <c r="L179" s="63">
        <f t="shared" si="9"/>
        <v>20</v>
      </c>
      <c r="M179" s="63">
        <f t="shared" si="9"/>
        <v>24</v>
      </c>
      <c r="N179" s="63">
        <f t="shared" si="9"/>
        <v>47</v>
      </c>
      <c r="O179" s="135">
        <f t="shared" si="9"/>
        <v>17</v>
      </c>
      <c r="P179" s="64">
        <f t="shared" si="9"/>
        <v>25</v>
      </c>
      <c r="Q179" s="64">
        <f t="shared" si="9"/>
        <v>37</v>
      </c>
    </row>
    <row r="180" spans="2:17" x14ac:dyDescent="0.15">
      <c r="B180" s="4" t="s">
        <v>84</v>
      </c>
      <c r="C180" s="14" t="s">
        <v>85</v>
      </c>
      <c r="D180" s="17">
        <f t="shared" si="9"/>
        <v>39</v>
      </c>
      <c r="E180" s="5">
        <f t="shared" si="9"/>
        <v>53</v>
      </c>
      <c r="F180" s="5">
        <f t="shared" si="9"/>
        <v>20</v>
      </c>
      <c r="G180" s="6">
        <f t="shared" si="9"/>
        <v>43</v>
      </c>
      <c r="H180" s="20">
        <f t="shared" si="9"/>
        <v>55</v>
      </c>
      <c r="I180" s="20">
        <f t="shared" si="9"/>
        <v>33</v>
      </c>
      <c r="J180" s="17">
        <f t="shared" si="9"/>
        <v>42</v>
      </c>
      <c r="K180" s="6">
        <f t="shared" si="9"/>
        <v>27</v>
      </c>
      <c r="L180" s="20">
        <f t="shared" si="9"/>
        <v>56</v>
      </c>
      <c r="M180" s="20">
        <f t="shared" si="9"/>
        <v>40</v>
      </c>
      <c r="N180" s="20">
        <f t="shared" si="9"/>
        <v>23</v>
      </c>
      <c r="O180" s="132">
        <f t="shared" si="9"/>
        <v>25</v>
      </c>
      <c r="P180" s="23">
        <f t="shared" si="9"/>
        <v>49</v>
      </c>
      <c r="Q180" s="23">
        <f t="shared" si="9"/>
        <v>32</v>
      </c>
    </row>
    <row r="181" spans="2:17" x14ac:dyDescent="0.15">
      <c r="B181" s="4">
        <v>39</v>
      </c>
      <c r="C181" s="14" t="s">
        <v>86</v>
      </c>
      <c r="D181" s="17">
        <f t="shared" si="9"/>
        <v>15</v>
      </c>
      <c r="E181" s="5">
        <f t="shared" si="9"/>
        <v>58</v>
      </c>
      <c r="F181" s="5">
        <f t="shared" si="9"/>
        <v>11</v>
      </c>
      <c r="G181" s="6">
        <f t="shared" si="9"/>
        <v>12</v>
      </c>
      <c r="H181" s="20">
        <f t="shared" si="9"/>
        <v>15</v>
      </c>
      <c r="I181" s="20">
        <f t="shared" si="9"/>
        <v>21</v>
      </c>
      <c r="J181" s="17">
        <f t="shared" si="9"/>
        <v>59</v>
      </c>
      <c r="K181" s="6">
        <f t="shared" si="9"/>
        <v>46</v>
      </c>
      <c r="L181" s="20">
        <f t="shared" si="9"/>
        <v>44</v>
      </c>
      <c r="M181" s="20">
        <f t="shared" si="9"/>
        <v>26</v>
      </c>
      <c r="N181" s="20">
        <f t="shared" si="9"/>
        <v>54</v>
      </c>
      <c r="O181" s="132">
        <f t="shared" si="9"/>
        <v>43</v>
      </c>
      <c r="P181" s="23">
        <f t="shared" si="9"/>
        <v>31</v>
      </c>
      <c r="Q181" s="23">
        <f t="shared" si="9"/>
        <v>19</v>
      </c>
    </row>
    <row r="182" spans="2:17" x14ac:dyDescent="0.15">
      <c r="B182" s="7">
        <v>40</v>
      </c>
      <c r="C182" s="15" t="s">
        <v>87</v>
      </c>
      <c r="D182" s="18">
        <f t="shared" si="9"/>
        <v>60</v>
      </c>
      <c r="E182" s="8">
        <f t="shared" si="9"/>
        <v>50</v>
      </c>
      <c r="F182" s="8">
        <f t="shared" si="9"/>
        <v>40</v>
      </c>
      <c r="G182" s="9">
        <f t="shared" si="9"/>
        <v>53</v>
      </c>
      <c r="H182" s="21">
        <f t="shared" si="9"/>
        <v>48</v>
      </c>
      <c r="I182" s="21">
        <f t="shared" si="9"/>
        <v>32</v>
      </c>
      <c r="J182" s="18">
        <f t="shared" si="9"/>
        <v>36</v>
      </c>
      <c r="K182" s="9">
        <f t="shared" si="9"/>
        <v>24</v>
      </c>
      <c r="L182" s="21">
        <f t="shared" si="9"/>
        <v>52</v>
      </c>
      <c r="M182" s="21">
        <f t="shared" si="9"/>
        <v>56</v>
      </c>
      <c r="N182" s="21">
        <f t="shared" si="9"/>
        <v>11</v>
      </c>
      <c r="O182" s="136">
        <f t="shared" si="9"/>
        <v>24</v>
      </c>
      <c r="P182" s="24">
        <f t="shared" si="9"/>
        <v>60</v>
      </c>
      <c r="Q182" s="24">
        <f t="shared" si="9"/>
        <v>39</v>
      </c>
    </row>
    <row r="183" spans="2:17" x14ac:dyDescent="0.15">
      <c r="B183" s="10">
        <v>41</v>
      </c>
      <c r="C183" s="13" t="s">
        <v>88</v>
      </c>
      <c r="D183" s="16">
        <f t="shared" si="9"/>
        <v>52</v>
      </c>
      <c r="E183" s="11">
        <f t="shared" si="9"/>
        <v>20</v>
      </c>
      <c r="F183" s="11">
        <f t="shared" si="9"/>
        <v>47</v>
      </c>
      <c r="G183" s="12">
        <f t="shared" si="9"/>
        <v>41</v>
      </c>
      <c r="H183" s="19">
        <f t="shared" si="9"/>
        <v>46</v>
      </c>
      <c r="I183" s="19">
        <f t="shared" si="9"/>
        <v>27</v>
      </c>
      <c r="J183" s="16">
        <f t="shared" si="9"/>
        <v>62</v>
      </c>
      <c r="K183" s="12">
        <f t="shared" si="9"/>
        <v>58</v>
      </c>
      <c r="L183" s="19">
        <f t="shared" si="9"/>
        <v>60</v>
      </c>
      <c r="M183" s="19">
        <f t="shared" si="9"/>
        <v>49</v>
      </c>
      <c r="N183" s="19">
        <f t="shared" si="9"/>
        <v>42</v>
      </c>
      <c r="O183" s="137">
        <f t="shared" si="9"/>
        <v>61</v>
      </c>
      <c r="P183" s="22">
        <f t="shared" si="9"/>
        <v>63</v>
      </c>
      <c r="Q183" s="22">
        <f t="shared" si="9"/>
        <v>41</v>
      </c>
    </row>
    <row r="184" spans="2:17" x14ac:dyDescent="0.15">
      <c r="B184" s="4">
        <v>42</v>
      </c>
      <c r="C184" s="14" t="s">
        <v>89</v>
      </c>
      <c r="D184" s="17">
        <f t="shared" si="9"/>
        <v>44</v>
      </c>
      <c r="E184" s="5">
        <f t="shared" si="9"/>
        <v>21</v>
      </c>
      <c r="F184" s="5">
        <f t="shared" si="9"/>
        <v>53</v>
      </c>
      <c r="G184" s="6">
        <f t="shared" si="9"/>
        <v>13</v>
      </c>
      <c r="H184" s="20">
        <f t="shared" si="9"/>
        <v>26</v>
      </c>
      <c r="I184" s="20">
        <f t="shared" si="9"/>
        <v>50</v>
      </c>
      <c r="J184" s="17">
        <f t="shared" si="9"/>
        <v>30</v>
      </c>
      <c r="K184" s="6">
        <f t="shared" si="9"/>
        <v>28</v>
      </c>
      <c r="L184" s="20">
        <f t="shared" si="9"/>
        <v>30</v>
      </c>
      <c r="M184" s="20">
        <f t="shared" si="9"/>
        <v>9</v>
      </c>
      <c r="N184" s="20">
        <f t="shared" si="9"/>
        <v>20</v>
      </c>
      <c r="O184" s="132">
        <f t="shared" si="9"/>
        <v>34</v>
      </c>
      <c r="P184" s="23">
        <f t="shared" si="9"/>
        <v>28</v>
      </c>
      <c r="Q184" s="23">
        <f t="shared" si="9"/>
        <v>43</v>
      </c>
    </row>
    <row r="185" spans="2:17" x14ac:dyDescent="0.15">
      <c r="B185" s="4">
        <v>43</v>
      </c>
      <c r="C185" s="14" t="s">
        <v>90</v>
      </c>
      <c r="D185" s="17">
        <f t="shared" si="9"/>
        <v>54</v>
      </c>
      <c r="E185" s="5">
        <f t="shared" si="9"/>
        <v>28</v>
      </c>
      <c r="F185" s="5">
        <f t="shared" si="9"/>
        <v>51</v>
      </c>
      <c r="G185" s="6">
        <f t="shared" si="9"/>
        <v>27</v>
      </c>
      <c r="H185" s="20">
        <f t="shared" si="9"/>
        <v>63</v>
      </c>
      <c r="I185" s="20">
        <f t="shared" si="9"/>
        <v>53</v>
      </c>
      <c r="J185" s="17">
        <f t="shared" si="9"/>
        <v>24</v>
      </c>
      <c r="K185" s="6">
        <f t="shared" si="9"/>
        <v>11</v>
      </c>
      <c r="L185" s="20">
        <f t="shared" si="9"/>
        <v>17</v>
      </c>
      <c r="M185" s="20">
        <f t="shared" si="9"/>
        <v>30</v>
      </c>
      <c r="N185" s="20">
        <f t="shared" si="9"/>
        <v>46</v>
      </c>
      <c r="O185" s="132">
        <f t="shared" si="9"/>
        <v>63</v>
      </c>
      <c r="P185" s="23">
        <f t="shared" si="9"/>
        <v>59</v>
      </c>
      <c r="Q185" s="23">
        <f t="shared" si="9"/>
        <v>45</v>
      </c>
    </row>
    <row r="186" spans="2:17" x14ac:dyDescent="0.15">
      <c r="B186" s="4">
        <v>44</v>
      </c>
      <c r="C186" s="14" t="s">
        <v>91</v>
      </c>
      <c r="D186" s="17">
        <f t="shared" si="9"/>
        <v>38</v>
      </c>
      <c r="E186" s="5">
        <f t="shared" si="9"/>
        <v>8</v>
      </c>
      <c r="F186" s="5">
        <f t="shared" si="9"/>
        <v>57</v>
      </c>
      <c r="G186" s="6">
        <f t="shared" si="9"/>
        <v>29</v>
      </c>
      <c r="H186" s="20">
        <f t="shared" si="9"/>
        <v>39</v>
      </c>
      <c r="I186" s="20">
        <f t="shared" si="9"/>
        <v>31</v>
      </c>
      <c r="J186" s="17">
        <f t="shared" si="9"/>
        <v>9</v>
      </c>
      <c r="K186" s="6">
        <f t="shared" si="9"/>
        <v>3</v>
      </c>
      <c r="L186" s="20">
        <f t="shared" si="9"/>
        <v>8</v>
      </c>
      <c r="M186" s="20">
        <f t="shared" si="9"/>
        <v>22</v>
      </c>
      <c r="N186" s="20">
        <f t="shared" si="9"/>
        <v>10</v>
      </c>
      <c r="O186" s="132">
        <f t="shared" si="9"/>
        <v>62</v>
      </c>
      <c r="P186" s="23">
        <f t="shared" si="9"/>
        <v>15</v>
      </c>
      <c r="Q186" s="23">
        <f t="shared" si="9"/>
        <v>56</v>
      </c>
    </row>
    <row r="187" spans="2:17" x14ac:dyDescent="0.15">
      <c r="B187" s="4">
        <v>45</v>
      </c>
      <c r="C187" s="14" t="s">
        <v>92</v>
      </c>
      <c r="D187" s="17">
        <f t="shared" si="9"/>
        <v>41</v>
      </c>
      <c r="E187" s="5">
        <f t="shared" si="9"/>
        <v>44</v>
      </c>
      <c r="F187" s="5">
        <f t="shared" si="9"/>
        <v>28</v>
      </c>
      <c r="G187" s="6">
        <f t="shared" si="9"/>
        <v>34</v>
      </c>
      <c r="H187" s="20">
        <f t="shared" si="9"/>
        <v>25</v>
      </c>
      <c r="I187" s="20">
        <f t="shared" si="9"/>
        <v>42</v>
      </c>
      <c r="J187" s="17">
        <f t="shared" si="9"/>
        <v>15</v>
      </c>
      <c r="K187" s="6">
        <f t="shared" si="9"/>
        <v>13</v>
      </c>
      <c r="L187" s="20">
        <f t="shared" si="9"/>
        <v>28</v>
      </c>
      <c r="M187" s="20">
        <f t="shared" si="9"/>
        <v>34</v>
      </c>
      <c r="N187" s="20">
        <f t="shared" si="9"/>
        <v>56</v>
      </c>
      <c r="O187" s="132">
        <f t="shared" si="9"/>
        <v>52</v>
      </c>
      <c r="P187" s="23">
        <f t="shared" si="9"/>
        <v>29</v>
      </c>
      <c r="Q187" s="23">
        <f t="shared" si="9"/>
        <v>50</v>
      </c>
    </row>
    <row r="188" spans="2:17" x14ac:dyDescent="0.15">
      <c r="B188" s="4">
        <v>46</v>
      </c>
      <c r="C188" s="14" t="s">
        <v>93</v>
      </c>
      <c r="D188" s="17">
        <f t="shared" si="9"/>
        <v>28</v>
      </c>
      <c r="E188" s="5">
        <f t="shared" si="9"/>
        <v>18</v>
      </c>
      <c r="F188" s="5">
        <f t="shared" si="9"/>
        <v>41</v>
      </c>
      <c r="G188" s="6">
        <f t="shared" si="9"/>
        <v>16</v>
      </c>
      <c r="H188" s="20">
        <f t="shared" si="9"/>
        <v>41</v>
      </c>
      <c r="I188" s="20">
        <f t="shared" si="9"/>
        <v>55</v>
      </c>
      <c r="J188" s="17">
        <f t="shared" si="9"/>
        <v>13</v>
      </c>
      <c r="K188" s="6">
        <f t="shared" si="9"/>
        <v>7</v>
      </c>
      <c r="L188" s="20">
        <f t="shared" si="9"/>
        <v>25</v>
      </c>
      <c r="M188" s="20">
        <f t="shared" si="9"/>
        <v>11</v>
      </c>
      <c r="N188" s="20">
        <f t="shared" si="9"/>
        <v>56</v>
      </c>
      <c r="O188" s="132">
        <f t="shared" si="9"/>
        <v>47</v>
      </c>
      <c r="P188" s="23">
        <f t="shared" si="9"/>
        <v>19</v>
      </c>
      <c r="Q188" s="23">
        <f t="shared" si="9"/>
        <v>53</v>
      </c>
    </row>
    <row r="189" spans="2:17" x14ac:dyDescent="0.15">
      <c r="B189" s="4">
        <v>47</v>
      </c>
      <c r="C189" s="14" t="s">
        <v>94</v>
      </c>
      <c r="D189" s="17">
        <f t="shared" si="9"/>
        <v>56</v>
      </c>
      <c r="E189" s="5">
        <f t="shared" si="9"/>
        <v>15</v>
      </c>
      <c r="F189" s="5">
        <f t="shared" si="9"/>
        <v>59</v>
      </c>
      <c r="G189" s="6">
        <f t="shared" si="9"/>
        <v>31</v>
      </c>
      <c r="H189" s="20">
        <f t="shared" si="9"/>
        <v>61</v>
      </c>
      <c r="I189" s="20">
        <f t="shared" si="9"/>
        <v>45</v>
      </c>
      <c r="J189" s="17">
        <f t="shared" si="9"/>
        <v>17</v>
      </c>
      <c r="K189" s="6">
        <f t="shared" si="9"/>
        <v>9</v>
      </c>
      <c r="L189" s="20">
        <f t="shared" si="9"/>
        <v>11</v>
      </c>
      <c r="M189" s="20">
        <f t="shared" si="9"/>
        <v>52</v>
      </c>
      <c r="N189" s="20">
        <f t="shared" si="9"/>
        <v>56</v>
      </c>
      <c r="O189" s="132">
        <f t="shared" si="9"/>
        <v>36</v>
      </c>
      <c r="P189" s="23">
        <f t="shared" si="9"/>
        <v>46</v>
      </c>
      <c r="Q189" s="23">
        <f t="shared" si="9"/>
        <v>49</v>
      </c>
    </row>
    <row r="190" spans="2:17" x14ac:dyDescent="0.15">
      <c r="B190" s="4">
        <v>48</v>
      </c>
      <c r="C190" s="14" t="s">
        <v>95</v>
      </c>
      <c r="D190" s="17">
        <f t="shared" si="9"/>
        <v>55</v>
      </c>
      <c r="E190" s="5">
        <f t="shared" si="9"/>
        <v>12</v>
      </c>
      <c r="F190" s="5">
        <f t="shared" si="9"/>
        <v>62</v>
      </c>
      <c r="G190" s="6">
        <f t="shared" si="9"/>
        <v>25</v>
      </c>
      <c r="H190" s="20">
        <f t="shared" si="9"/>
        <v>6</v>
      </c>
      <c r="I190" s="20">
        <f t="shared" si="9"/>
        <v>11</v>
      </c>
      <c r="J190" s="17">
        <f t="shared" si="9"/>
        <v>20</v>
      </c>
      <c r="K190" s="6">
        <f t="shared" si="9"/>
        <v>18</v>
      </c>
      <c r="L190" s="20">
        <f t="shared" si="9"/>
        <v>21</v>
      </c>
      <c r="M190" s="20">
        <f t="shared" si="9"/>
        <v>53</v>
      </c>
      <c r="N190" s="20">
        <f t="shared" si="9"/>
        <v>9</v>
      </c>
      <c r="O190" s="132">
        <f t="shared" si="9"/>
        <v>18</v>
      </c>
      <c r="P190" s="23">
        <f t="shared" si="9"/>
        <v>24</v>
      </c>
      <c r="Q190" s="23">
        <f t="shared" si="9"/>
        <v>51</v>
      </c>
    </row>
    <row r="191" spans="2:17" x14ac:dyDescent="0.15">
      <c r="B191" s="4">
        <v>49</v>
      </c>
      <c r="C191" s="14" t="s">
        <v>96</v>
      </c>
      <c r="D191" s="17">
        <f t="shared" si="9"/>
        <v>43</v>
      </c>
      <c r="E191" s="5">
        <f t="shared" si="9"/>
        <v>10</v>
      </c>
      <c r="F191" s="5">
        <f t="shared" si="9"/>
        <v>56</v>
      </c>
      <c r="G191" s="6">
        <f t="shared" si="9"/>
        <v>30</v>
      </c>
      <c r="H191" s="20">
        <f t="shared" si="9"/>
        <v>28</v>
      </c>
      <c r="I191" s="20">
        <f t="shared" si="9"/>
        <v>6</v>
      </c>
      <c r="J191" s="17">
        <f t="shared" si="9"/>
        <v>21</v>
      </c>
      <c r="K191" s="6">
        <f t="shared" si="9"/>
        <v>20</v>
      </c>
      <c r="L191" s="20">
        <f t="shared" si="9"/>
        <v>4</v>
      </c>
      <c r="M191" s="20">
        <f t="shared" si="9"/>
        <v>42</v>
      </c>
      <c r="N191" s="20">
        <f t="shared" si="9"/>
        <v>56</v>
      </c>
      <c r="O191" s="132">
        <f t="shared" si="9"/>
        <v>26</v>
      </c>
      <c r="P191" s="23">
        <f t="shared" si="9"/>
        <v>17</v>
      </c>
      <c r="Q191" s="23">
        <f t="shared" si="9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10">RANK(D123,D$74:D$136)</f>
        <v>40</v>
      </c>
      <c r="E192" s="5">
        <f t="shared" si="10"/>
        <v>13</v>
      </c>
      <c r="F192" s="5">
        <f t="shared" si="10"/>
        <v>63</v>
      </c>
      <c r="G192" s="6">
        <f t="shared" si="10"/>
        <v>6</v>
      </c>
      <c r="H192" s="20">
        <f t="shared" si="10"/>
        <v>17</v>
      </c>
      <c r="I192" s="20">
        <f t="shared" si="10"/>
        <v>23</v>
      </c>
      <c r="J192" s="17">
        <f t="shared" si="10"/>
        <v>7</v>
      </c>
      <c r="K192" s="6">
        <f t="shared" si="10"/>
        <v>5</v>
      </c>
      <c r="L192" s="20">
        <f t="shared" si="10"/>
        <v>7</v>
      </c>
      <c r="M192" s="20">
        <f t="shared" si="10"/>
        <v>13</v>
      </c>
      <c r="N192" s="20">
        <f t="shared" si="10"/>
        <v>41</v>
      </c>
      <c r="O192" s="132">
        <f t="shared" si="10"/>
        <v>33</v>
      </c>
      <c r="P192" s="23">
        <f t="shared" si="10"/>
        <v>11</v>
      </c>
      <c r="Q192" s="23">
        <f t="shared" si="10"/>
        <v>54</v>
      </c>
    </row>
    <row r="193" spans="2:17" x14ac:dyDescent="0.15">
      <c r="B193" s="4">
        <v>51</v>
      </c>
      <c r="C193" s="14" t="s">
        <v>98</v>
      </c>
      <c r="D193" s="17">
        <f t="shared" si="10"/>
        <v>4</v>
      </c>
      <c r="E193" s="5">
        <f t="shared" si="10"/>
        <v>3</v>
      </c>
      <c r="F193" s="5">
        <f t="shared" si="10"/>
        <v>50</v>
      </c>
      <c r="G193" s="6">
        <f t="shared" si="10"/>
        <v>2</v>
      </c>
      <c r="H193" s="20">
        <f t="shared" si="10"/>
        <v>4</v>
      </c>
      <c r="I193" s="20">
        <f t="shared" si="10"/>
        <v>7</v>
      </c>
      <c r="J193" s="17">
        <f t="shared" si="10"/>
        <v>4</v>
      </c>
      <c r="K193" s="6">
        <f t="shared" si="10"/>
        <v>2</v>
      </c>
      <c r="L193" s="20">
        <f t="shared" si="10"/>
        <v>5</v>
      </c>
      <c r="M193" s="20">
        <f t="shared" si="10"/>
        <v>4</v>
      </c>
      <c r="N193" s="20">
        <f t="shared" si="10"/>
        <v>31</v>
      </c>
      <c r="O193" s="132">
        <f t="shared" si="10"/>
        <v>41</v>
      </c>
      <c r="P193" s="23">
        <f t="shared" si="10"/>
        <v>4</v>
      </c>
      <c r="Q193" s="23">
        <f t="shared" si="10"/>
        <v>59</v>
      </c>
    </row>
    <row r="194" spans="2:17" x14ac:dyDescent="0.15">
      <c r="B194" s="4">
        <v>52</v>
      </c>
      <c r="C194" s="14" t="s">
        <v>99</v>
      </c>
      <c r="D194" s="17">
        <f t="shared" si="10"/>
        <v>17</v>
      </c>
      <c r="E194" s="5">
        <f t="shared" si="10"/>
        <v>6</v>
      </c>
      <c r="F194" s="5">
        <f t="shared" si="10"/>
        <v>58</v>
      </c>
      <c r="G194" s="6">
        <f t="shared" si="10"/>
        <v>15</v>
      </c>
      <c r="H194" s="20">
        <f t="shared" si="10"/>
        <v>3</v>
      </c>
      <c r="I194" s="20">
        <f t="shared" si="10"/>
        <v>5</v>
      </c>
      <c r="J194" s="17">
        <f t="shared" si="10"/>
        <v>6</v>
      </c>
      <c r="K194" s="6">
        <f t="shared" si="10"/>
        <v>10</v>
      </c>
      <c r="L194" s="20">
        <f t="shared" si="10"/>
        <v>1</v>
      </c>
      <c r="M194" s="20">
        <f t="shared" si="10"/>
        <v>16</v>
      </c>
      <c r="N194" s="20">
        <f t="shared" si="10"/>
        <v>5</v>
      </c>
      <c r="O194" s="132">
        <f t="shared" si="10"/>
        <v>2</v>
      </c>
      <c r="P194" s="23">
        <f t="shared" si="10"/>
        <v>3</v>
      </c>
      <c r="Q194" s="23">
        <f t="shared" si="10"/>
        <v>61</v>
      </c>
    </row>
    <row r="195" spans="2:17" x14ac:dyDescent="0.15">
      <c r="B195" s="4">
        <v>53</v>
      </c>
      <c r="C195" s="14" t="s">
        <v>100</v>
      </c>
      <c r="D195" s="17">
        <f t="shared" si="10"/>
        <v>20</v>
      </c>
      <c r="E195" s="5">
        <f t="shared" si="10"/>
        <v>11</v>
      </c>
      <c r="F195" s="5">
        <f t="shared" si="10"/>
        <v>45</v>
      </c>
      <c r="G195" s="6">
        <f t="shared" si="10"/>
        <v>22</v>
      </c>
      <c r="H195" s="20">
        <f t="shared" si="10"/>
        <v>42</v>
      </c>
      <c r="I195" s="20">
        <f t="shared" si="10"/>
        <v>1</v>
      </c>
      <c r="J195" s="17">
        <f t="shared" si="10"/>
        <v>3</v>
      </c>
      <c r="K195" s="6">
        <f t="shared" si="10"/>
        <v>6</v>
      </c>
      <c r="L195" s="20">
        <f t="shared" si="10"/>
        <v>12</v>
      </c>
      <c r="M195" s="20">
        <f t="shared" si="10"/>
        <v>8</v>
      </c>
      <c r="N195" s="20">
        <f t="shared" si="10"/>
        <v>6</v>
      </c>
      <c r="O195" s="132">
        <f t="shared" si="10"/>
        <v>38</v>
      </c>
      <c r="P195" s="23">
        <f t="shared" si="10"/>
        <v>8</v>
      </c>
      <c r="Q195" s="23">
        <f t="shared" si="10"/>
        <v>60</v>
      </c>
    </row>
    <row r="196" spans="2:17" x14ac:dyDescent="0.15">
      <c r="B196" s="4">
        <v>54</v>
      </c>
      <c r="C196" s="14" t="s">
        <v>101</v>
      </c>
      <c r="D196" s="17">
        <f t="shared" si="10"/>
        <v>6</v>
      </c>
      <c r="E196" s="5">
        <f t="shared" si="10"/>
        <v>7</v>
      </c>
      <c r="F196" s="5">
        <f t="shared" si="10"/>
        <v>46</v>
      </c>
      <c r="G196" s="6">
        <f t="shared" si="10"/>
        <v>7</v>
      </c>
      <c r="H196" s="20">
        <f t="shared" si="10"/>
        <v>21</v>
      </c>
      <c r="I196" s="20">
        <f t="shared" si="10"/>
        <v>51</v>
      </c>
      <c r="J196" s="17">
        <f t="shared" si="10"/>
        <v>5</v>
      </c>
      <c r="K196" s="6">
        <f t="shared" si="10"/>
        <v>4</v>
      </c>
      <c r="L196" s="20">
        <f t="shared" si="10"/>
        <v>10</v>
      </c>
      <c r="M196" s="20">
        <f t="shared" si="10"/>
        <v>2</v>
      </c>
      <c r="N196" s="20">
        <f t="shared" si="10"/>
        <v>3</v>
      </c>
      <c r="O196" s="132">
        <f t="shared" si="10"/>
        <v>42</v>
      </c>
      <c r="P196" s="23">
        <f t="shared" si="10"/>
        <v>5</v>
      </c>
      <c r="Q196" s="23">
        <f t="shared" si="10"/>
        <v>62</v>
      </c>
    </row>
    <row r="197" spans="2:17" x14ac:dyDescent="0.15">
      <c r="B197" s="4">
        <v>55</v>
      </c>
      <c r="C197" s="14" t="s">
        <v>102</v>
      </c>
      <c r="D197" s="17">
        <f t="shared" si="10"/>
        <v>2</v>
      </c>
      <c r="E197" s="5">
        <f t="shared" si="10"/>
        <v>2</v>
      </c>
      <c r="F197" s="5">
        <f t="shared" si="10"/>
        <v>54</v>
      </c>
      <c r="G197" s="6">
        <f t="shared" si="10"/>
        <v>1</v>
      </c>
      <c r="H197" s="20">
        <f t="shared" si="10"/>
        <v>2</v>
      </c>
      <c r="I197" s="20">
        <f t="shared" si="10"/>
        <v>20</v>
      </c>
      <c r="J197" s="17">
        <f t="shared" si="10"/>
        <v>2</v>
      </c>
      <c r="K197" s="6">
        <f t="shared" si="10"/>
        <v>8</v>
      </c>
      <c r="L197" s="20">
        <f t="shared" si="10"/>
        <v>6</v>
      </c>
      <c r="M197" s="20">
        <f t="shared" si="10"/>
        <v>43</v>
      </c>
      <c r="N197" s="20">
        <f t="shared" si="10"/>
        <v>2</v>
      </c>
      <c r="O197" s="132">
        <f t="shared" si="10"/>
        <v>1</v>
      </c>
      <c r="P197" s="23">
        <f t="shared" si="10"/>
        <v>2</v>
      </c>
      <c r="Q197" s="23">
        <f t="shared" si="10"/>
        <v>58</v>
      </c>
    </row>
    <row r="198" spans="2:17" x14ac:dyDescent="0.15">
      <c r="B198" s="4">
        <v>56</v>
      </c>
      <c r="C198" s="14" t="s">
        <v>103</v>
      </c>
      <c r="D198" s="17">
        <f t="shared" si="10"/>
        <v>1</v>
      </c>
      <c r="E198" s="5">
        <f t="shared" si="10"/>
        <v>1</v>
      </c>
      <c r="F198" s="5">
        <f t="shared" si="10"/>
        <v>60</v>
      </c>
      <c r="G198" s="6">
        <f t="shared" si="10"/>
        <v>3</v>
      </c>
      <c r="H198" s="20">
        <f t="shared" si="10"/>
        <v>1</v>
      </c>
      <c r="I198" s="20">
        <f t="shared" si="10"/>
        <v>19</v>
      </c>
      <c r="J198" s="17">
        <f t="shared" si="10"/>
        <v>1</v>
      </c>
      <c r="K198" s="6">
        <f t="shared" si="10"/>
        <v>1</v>
      </c>
      <c r="L198" s="20">
        <f t="shared" si="10"/>
        <v>2</v>
      </c>
      <c r="M198" s="20">
        <f t="shared" si="10"/>
        <v>1</v>
      </c>
      <c r="N198" s="20">
        <f t="shared" si="10"/>
        <v>56</v>
      </c>
      <c r="O198" s="132">
        <f t="shared" si="10"/>
        <v>3</v>
      </c>
      <c r="P198" s="23">
        <f t="shared" si="10"/>
        <v>1</v>
      </c>
      <c r="Q198" s="23">
        <f t="shared" si="10"/>
        <v>63</v>
      </c>
    </row>
    <row r="199" spans="2:17" x14ac:dyDescent="0.15">
      <c r="B199" s="4">
        <v>57</v>
      </c>
      <c r="C199" s="14" t="s">
        <v>104</v>
      </c>
      <c r="D199" s="17">
        <f t="shared" si="10"/>
        <v>19</v>
      </c>
      <c r="E199" s="5">
        <f t="shared" si="10"/>
        <v>14</v>
      </c>
      <c r="F199" s="5">
        <f t="shared" si="10"/>
        <v>43</v>
      </c>
      <c r="G199" s="6">
        <f t="shared" si="10"/>
        <v>11</v>
      </c>
      <c r="H199" s="20">
        <f t="shared" si="10"/>
        <v>13</v>
      </c>
      <c r="I199" s="20">
        <f t="shared" si="10"/>
        <v>2</v>
      </c>
      <c r="J199" s="17">
        <f t="shared" si="10"/>
        <v>8</v>
      </c>
      <c r="K199" s="6">
        <f t="shared" si="10"/>
        <v>14</v>
      </c>
      <c r="L199" s="20">
        <f t="shared" si="10"/>
        <v>3</v>
      </c>
      <c r="M199" s="20">
        <f t="shared" si="10"/>
        <v>3</v>
      </c>
      <c r="N199" s="20">
        <f t="shared" si="10"/>
        <v>49</v>
      </c>
      <c r="O199" s="132">
        <f t="shared" si="10"/>
        <v>29</v>
      </c>
      <c r="P199" s="23">
        <f t="shared" si="10"/>
        <v>7</v>
      </c>
      <c r="Q199" s="23">
        <f t="shared" si="10"/>
        <v>57</v>
      </c>
    </row>
    <row r="200" spans="2:17" x14ac:dyDescent="0.15">
      <c r="B200" s="4">
        <v>58</v>
      </c>
      <c r="C200" s="14" t="s">
        <v>105</v>
      </c>
      <c r="D200" s="17">
        <f t="shared" si="10"/>
        <v>7</v>
      </c>
      <c r="E200" s="5">
        <f t="shared" si="10"/>
        <v>5</v>
      </c>
      <c r="F200" s="5">
        <f t="shared" si="10"/>
        <v>61</v>
      </c>
      <c r="G200" s="6">
        <f t="shared" si="10"/>
        <v>5</v>
      </c>
      <c r="H200" s="20">
        <f t="shared" si="10"/>
        <v>40</v>
      </c>
      <c r="I200" s="20">
        <f t="shared" si="10"/>
        <v>46</v>
      </c>
      <c r="J200" s="17">
        <f t="shared" si="10"/>
        <v>11</v>
      </c>
      <c r="K200" s="6">
        <f t="shared" si="10"/>
        <v>12</v>
      </c>
      <c r="L200" s="20">
        <f t="shared" si="10"/>
        <v>16</v>
      </c>
      <c r="M200" s="20">
        <f t="shared" si="10"/>
        <v>18</v>
      </c>
      <c r="N200" s="20">
        <f t="shared" si="10"/>
        <v>48</v>
      </c>
      <c r="O200" s="132">
        <f t="shared" si="10"/>
        <v>5</v>
      </c>
      <c r="P200" s="23">
        <f t="shared" si="10"/>
        <v>9</v>
      </c>
      <c r="Q200" s="23">
        <f t="shared" si="10"/>
        <v>55</v>
      </c>
    </row>
    <row r="201" spans="2:17" x14ac:dyDescent="0.15">
      <c r="B201" s="4">
        <v>59</v>
      </c>
      <c r="C201" s="14" t="s">
        <v>106</v>
      </c>
      <c r="D201" s="17">
        <f t="shared" si="10"/>
        <v>61</v>
      </c>
      <c r="E201" s="5">
        <f t="shared" si="10"/>
        <v>54</v>
      </c>
      <c r="F201" s="5">
        <f t="shared" si="10"/>
        <v>49</v>
      </c>
      <c r="G201" s="6">
        <f t="shared" si="10"/>
        <v>26</v>
      </c>
      <c r="H201" s="20">
        <f t="shared" si="10"/>
        <v>54</v>
      </c>
      <c r="I201" s="20">
        <f t="shared" si="10"/>
        <v>12</v>
      </c>
      <c r="J201" s="17">
        <f t="shared" si="10"/>
        <v>18</v>
      </c>
      <c r="K201" s="6">
        <f t="shared" si="10"/>
        <v>17</v>
      </c>
      <c r="L201" s="20">
        <f t="shared" si="10"/>
        <v>34</v>
      </c>
      <c r="M201" s="20">
        <f t="shared" si="10"/>
        <v>12</v>
      </c>
      <c r="N201" s="20">
        <f t="shared" si="10"/>
        <v>37</v>
      </c>
      <c r="O201" s="132">
        <f t="shared" si="10"/>
        <v>30</v>
      </c>
      <c r="P201" s="23">
        <f t="shared" si="10"/>
        <v>34</v>
      </c>
      <c r="Q201" s="23">
        <f t="shared" si="10"/>
        <v>47</v>
      </c>
    </row>
    <row r="202" spans="2:17" x14ac:dyDescent="0.15">
      <c r="B202" s="4">
        <v>60</v>
      </c>
      <c r="C202" s="14" t="s">
        <v>107</v>
      </c>
      <c r="D202" s="17">
        <f t="shared" si="10"/>
        <v>45</v>
      </c>
      <c r="E202" s="5">
        <f t="shared" si="10"/>
        <v>24</v>
      </c>
      <c r="F202" s="5">
        <f t="shared" si="10"/>
        <v>39</v>
      </c>
      <c r="G202" s="6">
        <f t="shared" si="10"/>
        <v>42</v>
      </c>
      <c r="H202" s="20">
        <f t="shared" si="10"/>
        <v>32</v>
      </c>
      <c r="I202" s="20">
        <f t="shared" si="10"/>
        <v>4</v>
      </c>
      <c r="J202" s="17">
        <f t="shared" si="10"/>
        <v>23</v>
      </c>
      <c r="K202" s="6">
        <f t="shared" si="10"/>
        <v>48</v>
      </c>
      <c r="L202" s="20">
        <f t="shared" si="10"/>
        <v>18</v>
      </c>
      <c r="M202" s="20">
        <f t="shared" si="10"/>
        <v>27</v>
      </c>
      <c r="N202" s="20">
        <f t="shared" si="10"/>
        <v>19</v>
      </c>
      <c r="O202" s="132">
        <f t="shared" si="10"/>
        <v>21</v>
      </c>
      <c r="P202" s="23">
        <f t="shared" si="10"/>
        <v>23</v>
      </c>
      <c r="Q202" s="23">
        <f t="shared" si="10"/>
        <v>46</v>
      </c>
    </row>
    <row r="203" spans="2:17" x14ac:dyDescent="0.15">
      <c r="B203" s="4">
        <v>61</v>
      </c>
      <c r="C203" s="14" t="s">
        <v>108</v>
      </c>
      <c r="D203" s="17">
        <f t="shared" si="10"/>
        <v>62</v>
      </c>
      <c r="E203" s="5">
        <f t="shared" si="10"/>
        <v>37</v>
      </c>
      <c r="F203" s="5">
        <f t="shared" si="10"/>
        <v>52</v>
      </c>
      <c r="G203" s="6">
        <f t="shared" si="10"/>
        <v>56</v>
      </c>
      <c r="H203" s="20">
        <f t="shared" si="10"/>
        <v>43</v>
      </c>
      <c r="I203" s="20">
        <f t="shared" si="10"/>
        <v>48</v>
      </c>
      <c r="J203" s="17">
        <f t="shared" si="10"/>
        <v>16</v>
      </c>
      <c r="K203" s="6">
        <f t="shared" si="10"/>
        <v>16</v>
      </c>
      <c r="L203" s="20">
        <f t="shared" si="10"/>
        <v>15</v>
      </c>
      <c r="M203" s="20">
        <f t="shared" si="10"/>
        <v>20</v>
      </c>
      <c r="N203" s="20">
        <f t="shared" si="10"/>
        <v>56</v>
      </c>
      <c r="O203" s="132">
        <f t="shared" si="10"/>
        <v>31</v>
      </c>
      <c r="P203" s="23">
        <f t="shared" si="10"/>
        <v>39</v>
      </c>
      <c r="Q203" s="23">
        <f t="shared" si="10"/>
        <v>44</v>
      </c>
    </row>
    <row r="204" spans="2:17" x14ac:dyDescent="0.15">
      <c r="B204" s="4">
        <v>62</v>
      </c>
      <c r="C204" s="14" t="s">
        <v>109</v>
      </c>
      <c r="D204" s="17">
        <f t="shared" si="10"/>
        <v>63</v>
      </c>
      <c r="E204" s="5">
        <f t="shared" si="10"/>
        <v>33</v>
      </c>
      <c r="F204" s="5">
        <f t="shared" si="10"/>
        <v>55</v>
      </c>
      <c r="G204" s="6">
        <f t="shared" si="10"/>
        <v>52</v>
      </c>
      <c r="H204" s="20">
        <f t="shared" si="10"/>
        <v>7</v>
      </c>
      <c r="I204" s="20">
        <f t="shared" si="10"/>
        <v>37</v>
      </c>
      <c r="J204" s="17">
        <f t="shared" si="10"/>
        <v>32</v>
      </c>
      <c r="K204" s="6">
        <f t="shared" si="10"/>
        <v>31</v>
      </c>
      <c r="L204" s="20">
        <f t="shared" si="10"/>
        <v>22</v>
      </c>
      <c r="M204" s="20">
        <f t="shared" si="10"/>
        <v>63</v>
      </c>
      <c r="N204" s="20">
        <f t="shared" si="10"/>
        <v>55</v>
      </c>
      <c r="O204" s="132">
        <f t="shared" si="10"/>
        <v>27</v>
      </c>
      <c r="P204" s="23">
        <f t="shared" si="10"/>
        <v>57</v>
      </c>
      <c r="Q204" s="23">
        <f t="shared" si="10"/>
        <v>42</v>
      </c>
    </row>
    <row r="205" spans="2:17" x14ac:dyDescent="0.15">
      <c r="B205" s="7">
        <v>63</v>
      </c>
      <c r="C205" s="15" t="s">
        <v>110</v>
      </c>
      <c r="D205" s="18">
        <f t="shared" si="10"/>
        <v>57</v>
      </c>
      <c r="E205" s="8">
        <f t="shared" si="10"/>
        <v>29</v>
      </c>
      <c r="F205" s="8">
        <f t="shared" si="10"/>
        <v>48</v>
      </c>
      <c r="G205" s="9">
        <f t="shared" si="10"/>
        <v>47</v>
      </c>
      <c r="H205" s="21">
        <f t="shared" si="10"/>
        <v>19</v>
      </c>
      <c r="I205" s="21">
        <f t="shared" si="10"/>
        <v>43</v>
      </c>
      <c r="J205" s="18">
        <f t="shared" si="10"/>
        <v>27</v>
      </c>
      <c r="K205" s="9">
        <f t="shared" si="10"/>
        <v>22</v>
      </c>
      <c r="L205" s="21">
        <f t="shared" si="10"/>
        <v>36</v>
      </c>
      <c r="M205" s="21">
        <f t="shared" si="10"/>
        <v>23</v>
      </c>
      <c r="N205" s="21">
        <f t="shared" si="10"/>
        <v>13</v>
      </c>
      <c r="O205" s="136">
        <f t="shared" si="10"/>
        <v>22</v>
      </c>
      <c r="P205" s="24">
        <f t="shared" si="10"/>
        <v>36</v>
      </c>
      <c r="Q205" s="24">
        <f t="shared" si="10"/>
        <v>48</v>
      </c>
    </row>
    <row r="207" spans="2:17" ht="13.5" x14ac:dyDescent="0.15">
      <c r="B207" s="74" t="str">
        <f>+B139</f>
        <v>令和４年度</v>
      </c>
      <c r="D207" s="75" t="s">
        <v>118</v>
      </c>
    </row>
    <row r="208" spans="2:17" x14ac:dyDescent="0.15">
      <c r="B208" s="73" t="s">
        <v>122</v>
      </c>
      <c r="Q208" s="1"/>
    </row>
    <row r="209" spans="2:20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20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20" x14ac:dyDescent="0.15">
      <c r="B211" s="38" t="s">
        <v>10</v>
      </c>
      <c r="C211" s="39" t="s">
        <v>11</v>
      </c>
      <c r="D211" s="77">
        <f t="shared" ref="D211:P226" si="11">+D5/$P5</f>
        <v>0.53128033087510318</v>
      </c>
      <c r="E211" s="78">
        <f t="shared" si="11"/>
        <v>0.19740027726065643</v>
      </c>
      <c r="F211" s="78">
        <f t="shared" si="11"/>
        <v>0.25014855542211301</v>
      </c>
      <c r="G211" s="79">
        <f t="shared" si="11"/>
        <v>8.3731498192333748E-2</v>
      </c>
      <c r="H211" s="80">
        <f t="shared" si="11"/>
        <v>0.14650995446566054</v>
      </c>
      <c r="I211" s="80">
        <f t="shared" si="11"/>
        <v>8.9237946521691005E-3</v>
      </c>
      <c r="J211" s="77">
        <f t="shared" si="11"/>
        <v>6.5598678339705868E-2</v>
      </c>
      <c r="K211" s="79">
        <f t="shared" si="11"/>
        <v>3.5694892611412038E-5</v>
      </c>
      <c r="L211" s="80">
        <f t="shared" si="11"/>
        <v>5.3372187278706289E-2</v>
      </c>
      <c r="M211" s="80">
        <f t="shared" si="11"/>
        <v>1.9897132412679236E-2</v>
      </c>
      <c r="N211" s="80">
        <f t="shared" si="11"/>
        <v>6.3990234288730768E-2</v>
      </c>
      <c r="O211" s="140">
        <f t="shared" si="11"/>
        <v>0.11042768768724501</v>
      </c>
      <c r="P211" s="81">
        <f t="shared" si="11"/>
        <v>1</v>
      </c>
      <c r="Q211" s="1"/>
      <c r="T211" s="150"/>
    </row>
    <row r="212" spans="2:20" x14ac:dyDescent="0.15">
      <c r="B212" s="4" t="s">
        <v>12</v>
      </c>
      <c r="C212" s="14" t="s">
        <v>13</v>
      </c>
      <c r="D212" s="82">
        <f t="shared" si="11"/>
        <v>0.57745808922929176</v>
      </c>
      <c r="E212" s="83">
        <f t="shared" si="11"/>
        <v>0.16919602477859372</v>
      </c>
      <c r="F212" s="83">
        <f t="shared" si="11"/>
        <v>0.31780199710079882</v>
      </c>
      <c r="G212" s="84">
        <f t="shared" si="11"/>
        <v>9.0460067349899254E-2</v>
      </c>
      <c r="H212" s="85">
        <f t="shared" si="11"/>
        <v>0.17689985837332012</v>
      </c>
      <c r="I212" s="85">
        <f t="shared" si="11"/>
        <v>1.0459284844785314E-2</v>
      </c>
      <c r="J212" s="82">
        <f t="shared" si="11"/>
        <v>8.7992206472826032E-2</v>
      </c>
      <c r="K212" s="84">
        <f t="shared" si="11"/>
        <v>3.5737877272743614E-2</v>
      </c>
      <c r="L212" s="85">
        <f t="shared" si="11"/>
        <v>9.0254412962351871E-2</v>
      </c>
      <c r="M212" s="85">
        <f t="shared" si="11"/>
        <v>6.0619878142268695E-3</v>
      </c>
      <c r="N212" s="85">
        <f t="shared" si="11"/>
        <v>6.7484484874094706E-4</v>
      </c>
      <c r="O212" s="141">
        <f t="shared" si="11"/>
        <v>5.0199315454457077E-2</v>
      </c>
      <c r="P212" s="86">
        <f t="shared" si="11"/>
        <v>1</v>
      </c>
      <c r="Q212" s="1"/>
    </row>
    <row r="213" spans="2:20" x14ac:dyDescent="0.15">
      <c r="B213" s="4" t="s">
        <v>14</v>
      </c>
      <c r="C213" s="14" t="s">
        <v>15</v>
      </c>
      <c r="D213" s="82">
        <f t="shared" si="11"/>
        <v>0.49767572590448067</v>
      </c>
      <c r="E213" s="83">
        <f t="shared" si="11"/>
        <v>0.1688792374429115</v>
      </c>
      <c r="F213" s="83">
        <f t="shared" si="11"/>
        <v>0.26907194074222812</v>
      </c>
      <c r="G213" s="84">
        <f t="shared" si="11"/>
        <v>5.9724547719341096E-2</v>
      </c>
      <c r="H213" s="85">
        <f t="shared" si="11"/>
        <v>0.15229496126373429</v>
      </c>
      <c r="I213" s="85">
        <f t="shared" si="11"/>
        <v>1.2495385034316556E-2</v>
      </c>
      <c r="J213" s="82">
        <f t="shared" si="11"/>
        <v>0.12060711004083324</v>
      </c>
      <c r="K213" s="84">
        <f t="shared" si="11"/>
        <v>2.4655435760028235E-2</v>
      </c>
      <c r="L213" s="85">
        <f t="shared" si="11"/>
        <v>0.11160734855375774</v>
      </c>
      <c r="M213" s="85">
        <f t="shared" si="11"/>
        <v>7.0151124088557422E-3</v>
      </c>
      <c r="N213" s="85">
        <f t="shared" si="11"/>
        <v>1.6625220196786483E-2</v>
      </c>
      <c r="O213" s="141">
        <f t="shared" si="11"/>
        <v>8.1679136597235247E-2</v>
      </c>
      <c r="P213" s="86">
        <f t="shared" si="11"/>
        <v>1</v>
      </c>
      <c r="Q213" s="1"/>
    </row>
    <row r="214" spans="2:20" x14ac:dyDescent="0.15">
      <c r="B214" s="4" t="s">
        <v>16</v>
      </c>
      <c r="C214" s="14" t="s">
        <v>17</v>
      </c>
      <c r="D214" s="82">
        <f t="shared" si="11"/>
        <v>0.50857166541124343</v>
      </c>
      <c r="E214" s="83">
        <f t="shared" si="11"/>
        <v>0.13366666670647714</v>
      </c>
      <c r="F214" s="83">
        <f t="shared" si="11"/>
        <v>0.31300734999716689</v>
      </c>
      <c r="G214" s="84">
        <f t="shared" si="11"/>
        <v>6.1897648707599354E-2</v>
      </c>
      <c r="H214" s="85">
        <f t="shared" si="11"/>
        <v>0.17234703108763991</v>
      </c>
      <c r="I214" s="85">
        <f t="shared" si="11"/>
        <v>1.8758043599394741E-2</v>
      </c>
      <c r="J214" s="82">
        <f t="shared" si="11"/>
        <v>6.8531206653326404E-2</v>
      </c>
      <c r="K214" s="84">
        <f t="shared" si="11"/>
        <v>4.2197679369056782E-5</v>
      </c>
      <c r="L214" s="85">
        <f t="shared" si="11"/>
        <v>7.4135440654076054E-2</v>
      </c>
      <c r="M214" s="85">
        <f t="shared" si="11"/>
        <v>2.954843765534082E-2</v>
      </c>
      <c r="N214" s="85">
        <f t="shared" si="11"/>
        <v>4.0306440204450891E-3</v>
      </c>
      <c r="O214" s="141">
        <f t="shared" si="11"/>
        <v>0.12407753091853356</v>
      </c>
      <c r="P214" s="86">
        <f t="shared" si="11"/>
        <v>1</v>
      </c>
      <c r="Q214" s="1"/>
    </row>
    <row r="215" spans="2:20" x14ac:dyDescent="0.15">
      <c r="B215" s="4" t="s">
        <v>18</v>
      </c>
      <c r="C215" s="14" t="s">
        <v>19</v>
      </c>
      <c r="D215" s="82">
        <f t="shared" si="11"/>
        <v>0.51759020043801174</v>
      </c>
      <c r="E215" s="83">
        <f t="shared" si="11"/>
        <v>0.16264153855220809</v>
      </c>
      <c r="F215" s="83">
        <f t="shared" si="11"/>
        <v>0.26456181095618247</v>
      </c>
      <c r="G215" s="84">
        <f t="shared" si="11"/>
        <v>9.0386850929621135E-2</v>
      </c>
      <c r="H215" s="85">
        <f t="shared" si="11"/>
        <v>0.165876039881584</v>
      </c>
      <c r="I215" s="85">
        <f t="shared" si="11"/>
        <v>1.1692917339550475E-2</v>
      </c>
      <c r="J215" s="82">
        <f t="shared" si="11"/>
        <v>9.9853151578782912E-2</v>
      </c>
      <c r="K215" s="84">
        <f t="shared" si="11"/>
        <v>1.1802319940475736E-2</v>
      </c>
      <c r="L215" s="85">
        <f t="shared" si="11"/>
        <v>9.650003157610039E-2</v>
      </c>
      <c r="M215" s="85">
        <f t="shared" si="11"/>
        <v>4.5002183460986139E-2</v>
      </c>
      <c r="N215" s="85">
        <f t="shared" si="11"/>
        <v>6.131578783594752E-3</v>
      </c>
      <c r="O215" s="141">
        <f t="shared" si="11"/>
        <v>5.735389694138962E-2</v>
      </c>
      <c r="P215" s="86">
        <f t="shared" si="11"/>
        <v>1</v>
      </c>
      <c r="Q215" s="1"/>
    </row>
    <row r="216" spans="2:20" x14ac:dyDescent="0.15">
      <c r="B216" s="4" t="s">
        <v>20</v>
      </c>
      <c r="C216" s="14" t="s">
        <v>21</v>
      </c>
      <c r="D216" s="82">
        <f t="shared" si="11"/>
        <v>0.45903231101208886</v>
      </c>
      <c r="E216" s="83">
        <f t="shared" si="11"/>
        <v>0.15013188196982899</v>
      </c>
      <c r="F216" s="83">
        <f t="shared" si="11"/>
        <v>0.20016986677283627</v>
      </c>
      <c r="G216" s="84">
        <f t="shared" si="11"/>
        <v>0.1087305622694236</v>
      </c>
      <c r="H216" s="85">
        <f t="shared" si="11"/>
        <v>0.15199631695187837</v>
      </c>
      <c r="I216" s="85">
        <f t="shared" si="11"/>
        <v>5.7772818376476956E-3</v>
      </c>
      <c r="J216" s="82">
        <f t="shared" si="11"/>
        <v>0.13902629086194929</v>
      </c>
      <c r="K216" s="84">
        <f t="shared" si="11"/>
        <v>4.5616082977777882E-2</v>
      </c>
      <c r="L216" s="85">
        <f t="shared" si="11"/>
        <v>8.6569119632337072E-2</v>
      </c>
      <c r="M216" s="85">
        <f t="shared" si="11"/>
        <v>7.0203795308501515E-2</v>
      </c>
      <c r="N216" s="85">
        <f t="shared" si="11"/>
        <v>2.4471057817919355E-2</v>
      </c>
      <c r="O216" s="141">
        <f t="shared" si="11"/>
        <v>6.2923826577677852E-2</v>
      </c>
      <c r="P216" s="86">
        <f t="shared" si="11"/>
        <v>1</v>
      </c>
      <c r="Q216" s="1"/>
    </row>
    <row r="217" spans="2:20" x14ac:dyDescent="0.15">
      <c r="B217" s="4" t="s">
        <v>22</v>
      </c>
      <c r="C217" s="14" t="s">
        <v>23</v>
      </c>
      <c r="D217" s="82">
        <f t="shared" si="11"/>
        <v>0.50393889205953912</v>
      </c>
      <c r="E217" s="83">
        <f t="shared" si="11"/>
        <v>0.15259561794633331</v>
      </c>
      <c r="F217" s="83">
        <f t="shared" si="11"/>
        <v>0.28496061946299284</v>
      </c>
      <c r="G217" s="84">
        <f t="shared" si="11"/>
        <v>6.6382654650213008E-2</v>
      </c>
      <c r="H217" s="85">
        <f t="shared" si="11"/>
        <v>0.16464765053275907</v>
      </c>
      <c r="I217" s="85">
        <f t="shared" si="11"/>
        <v>1.1035975910494896E-2</v>
      </c>
      <c r="J217" s="82">
        <f t="shared" si="11"/>
        <v>0.10874102509076218</v>
      </c>
      <c r="K217" s="84">
        <f t="shared" si="11"/>
        <v>3.2722368219274704E-2</v>
      </c>
      <c r="L217" s="85">
        <f t="shared" si="11"/>
        <v>8.8162609514684853E-2</v>
      </c>
      <c r="M217" s="85">
        <f t="shared" si="11"/>
        <v>5.2643570360128324E-2</v>
      </c>
      <c r="N217" s="85">
        <f t="shared" si="11"/>
        <v>0</v>
      </c>
      <c r="O217" s="141">
        <f t="shared" si="11"/>
        <v>7.0830276531631528E-2</v>
      </c>
      <c r="P217" s="86">
        <f t="shared" si="11"/>
        <v>1</v>
      </c>
      <c r="Q217" s="1"/>
    </row>
    <row r="218" spans="2:20" x14ac:dyDescent="0.15">
      <c r="B218" s="4" t="s">
        <v>24</v>
      </c>
      <c r="C218" s="14" t="s">
        <v>25</v>
      </c>
      <c r="D218" s="82">
        <f t="shared" si="11"/>
        <v>0.48401059304463456</v>
      </c>
      <c r="E218" s="83">
        <f t="shared" si="11"/>
        <v>0.15336103962256584</v>
      </c>
      <c r="F218" s="83">
        <f t="shared" si="11"/>
        <v>0.22751244556210951</v>
      </c>
      <c r="G218" s="84">
        <f t="shared" si="11"/>
        <v>0.10313710785995921</v>
      </c>
      <c r="H218" s="85">
        <f t="shared" si="11"/>
        <v>0.17046598369891833</v>
      </c>
      <c r="I218" s="85">
        <f t="shared" si="11"/>
        <v>7.9758870574724687E-3</v>
      </c>
      <c r="J218" s="82">
        <f t="shared" si="11"/>
        <v>0.11297684120191095</v>
      </c>
      <c r="K218" s="84">
        <f t="shared" si="11"/>
        <v>3.5286608128562637E-2</v>
      </c>
      <c r="L218" s="85">
        <f t="shared" si="11"/>
        <v>8.6306797812414668E-2</v>
      </c>
      <c r="M218" s="85">
        <f t="shared" si="11"/>
        <v>1.7376243352427545E-2</v>
      </c>
      <c r="N218" s="85">
        <f t="shared" si="11"/>
        <v>3.2300352639193434E-3</v>
      </c>
      <c r="O218" s="141">
        <f t="shared" si="11"/>
        <v>0.11765761856830215</v>
      </c>
      <c r="P218" s="86">
        <f t="shared" si="11"/>
        <v>1</v>
      </c>
      <c r="Q218" s="1"/>
    </row>
    <row r="219" spans="2:20" x14ac:dyDescent="0.15">
      <c r="B219" s="4" t="s">
        <v>26</v>
      </c>
      <c r="C219" s="14" t="s">
        <v>27</v>
      </c>
      <c r="D219" s="82">
        <f t="shared" si="11"/>
        <v>0.48892509987061583</v>
      </c>
      <c r="E219" s="83">
        <f t="shared" si="11"/>
        <v>0.15823747589367373</v>
      </c>
      <c r="F219" s="83">
        <f t="shared" si="11"/>
        <v>0.24465769233683365</v>
      </c>
      <c r="G219" s="84">
        <f t="shared" si="11"/>
        <v>8.6029931640108429E-2</v>
      </c>
      <c r="H219" s="85">
        <f t="shared" si="11"/>
        <v>0.16386214656594764</v>
      </c>
      <c r="I219" s="85">
        <f t="shared" si="11"/>
        <v>3.2862716980393829E-2</v>
      </c>
      <c r="J219" s="82">
        <f t="shared" si="11"/>
        <v>0.10593924191246873</v>
      </c>
      <c r="K219" s="84">
        <f t="shared" si="11"/>
        <v>3.3780723697993315E-2</v>
      </c>
      <c r="L219" s="85">
        <f t="shared" si="11"/>
        <v>0.10740075739835184</v>
      </c>
      <c r="M219" s="85">
        <f t="shared" si="11"/>
        <v>5.3306974057273249E-2</v>
      </c>
      <c r="N219" s="85">
        <f t="shared" si="11"/>
        <v>5.2898861603643615E-4</v>
      </c>
      <c r="O219" s="141">
        <f t="shared" si="11"/>
        <v>4.7174074598912465E-2</v>
      </c>
      <c r="P219" s="86">
        <f t="shared" si="11"/>
        <v>1</v>
      </c>
      <c r="Q219" s="1"/>
    </row>
    <row r="220" spans="2:20" x14ac:dyDescent="0.15">
      <c r="B220" s="4" t="s">
        <v>28</v>
      </c>
      <c r="C220" s="14" t="s">
        <v>29</v>
      </c>
      <c r="D220" s="82">
        <f t="shared" si="11"/>
        <v>0.51708582731371011</v>
      </c>
      <c r="E220" s="83">
        <f t="shared" si="11"/>
        <v>0.13944166680995312</v>
      </c>
      <c r="F220" s="83">
        <f t="shared" si="11"/>
        <v>0.28195966199680184</v>
      </c>
      <c r="G220" s="84">
        <f t="shared" si="11"/>
        <v>9.5684498506955123E-2</v>
      </c>
      <c r="H220" s="85">
        <f t="shared" si="11"/>
        <v>0.11986520247013115</v>
      </c>
      <c r="I220" s="85">
        <f t="shared" si="11"/>
        <v>1.162766409324191E-2</v>
      </c>
      <c r="J220" s="82">
        <f t="shared" si="11"/>
        <v>0.1623271567318206</v>
      </c>
      <c r="K220" s="84">
        <f t="shared" si="11"/>
        <v>6.4963500163346566E-2</v>
      </c>
      <c r="L220" s="85">
        <f t="shared" si="11"/>
        <v>8.1159295692936492E-2</v>
      </c>
      <c r="M220" s="85">
        <f t="shared" si="11"/>
        <v>6.0307359001350716E-2</v>
      </c>
      <c r="N220" s="85">
        <f t="shared" si="11"/>
        <v>2.4343413694746354E-3</v>
      </c>
      <c r="O220" s="141">
        <f t="shared" si="11"/>
        <v>4.5193153327334409E-2</v>
      </c>
      <c r="P220" s="86">
        <f t="shared" si="11"/>
        <v>1</v>
      </c>
      <c r="Q220" s="1"/>
    </row>
    <row r="221" spans="2:20" x14ac:dyDescent="0.15">
      <c r="B221" s="4" t="s">
        <v>30</v>
      </c>
      <c r="C221" s="14" t="s">
        <v>31</v>
      </c>
      <c r="D221" s="82">
        <f t="shared" si="11"/>
        <v>0.49657954952178812</v>
      </c>
      <c r="E221" s="83">
        <f t="shared" si="11"/>
        <v>0.14325691380650679</v>
      </c>
      <c r="F221" s="83">
        <f t="shared" si="11"/>
        <v>0.27948845318731302</v>
      </c>
      <c r="G221" s="84">
        <f t="shared" si="11"/>
        <v>7.3834182527968306E-2</v>
      </c>
      <c r="H221" s="85">
        <f t="shared" si="11"/>
        <v>0.16824680408979328</v>
      </c>
      <c r="I221" s="85">
        <f t="shared" si="11"/>
        <v>9.8022119110154331E-3</v>
      </c>
      <c r="J221" s="82">
        <f t="shared" si="11"/>
        <v>0.12629735482045323</v>
      </c>
      <c r="K221" s="84">
        <f t="shared" si="11"/>
        <v>3.5218520618660251E-2</v>
      </c>
      <c r="L221" s="85">
        <f t="shared" si="11"/>
        <v>8.6621088111699621E-2</v>
      </c>
      <c r="M221" s="85">
        <f t="shared" si="11"/>
        <v>4.9978309955370184E-2</v>
      </c>
      <c r="N221" s="85">
        <f t="shared" si="11"/>
        <v>3.541467074088716E-3</v>
      </c>
      <c r="O221" s="141">
        <f t="shared" si="11"/>
        <v>5.8933214515791407E-2</v>
      </c>
      <c r="P221" s="86">
        <f t="shared" si="11"/>
        <v>1</v>
      </c>
      <c r="Q221" s="1"/>
    </row>
    <row r="222" spans="2:20" x14ac:dyDescent="0.15">
      <c r="B222" s="4" t="s">
        <v>32</v>
      </c>
      <c r="C222" s="14" t="s">
        <v>33</v>
      </c>
      <c r="D222" s="82">
        <f t="shared" si="11"/>
        <v>0.50870596927273937</v>
      </c>
      <c r="E222" s="83">
        <f t="shared" si="11"/>
        <v>0.13605789826104889</v>
      </c>
      <c r="F222" s="83">
        <f t="shared" si="11"/>
        <v>0.27457941874151742</v>
      </c>
      <c r="G222" s="84">
        <f t="shared" si="11"/>
        <v>9.8068652270173085E-2</v>
      </c>
      <c r="H222" s="85">
        <f t="shared" si="11"/>
        <v>0.17739596916725392</v>
      </c>
      <c r="I222" s="85">
        <f t="shared" si="11"/>
        <v>1.7674917060891342E-2</v>
      </c>
      <c r="J222" s="82">
        <f t="shared" si="11"/>
        <v>8.986422901285121E-2</v>
      </c>
      <c r="K222" s="84">
        <f t="shared" si="11"/>
        <v>1.1346454666410638E-3</v>
      </c>
      <c r="L222" s="85">
        <f t="shared" si="11"/>
        <v>9.734677700383397E-2</v>
      </c>
      <c r="M222" s="85">
        <f t="shared" si="11"/>
        <v>4.975564713601846E-3</v>
      </c>
      <c r="N222" s="85">
        <f t="shared" si="11"/>
        <v>6.4700742888343082E-3</v>
      </c>
      <c r="O222" s="141">
        <f t="shared" si="11"/>
        <v>9.7566499479994032E-2</v>
      </c>
      <c r="P222" s="86">
        <f t="shared" si="11"/>
        <v>1</v>
      </c>
      <c r="Q222" s="1"/>
    </row>
    <row r="223" spans="2:20" x14ac:dyDescent="0.15">
      <c r="B223" s="4" t="s">
        <v>34</v>
      </c>
      <c r="C223" s="14" t="s">
        <v>35</v>
      </c>
      <c r="D223" s="82">
        <f t="shared" si="11"/>
        <v>0.50077696417427509</v>
      </c>
      <c r="E223" s="83">
        <f t="shared" si="11"/>
        <v>0.15629243948674509</v>
      </c>
      <c r="F223" s="83">
        <f t="shared" si="11"/>
        <v>0.26092595599498403</v>
      </c>
      <c r="G223" s="84">
        <f t="shared" si="11"/>
        <v>8.3558568692545909E-2</v>
      </c>
      <c r="H223" s="85">
        <f t="shared" si="11"/>
        <v>0.18513411415793993</v>
      </c>
      <c r="I223" s="85">
        <f t="shared" si="11"/>
        <v>3.2798546077715983E-3</v>
      </c>
      <c r="J223" s="82">
        <f t="shared" si="11"/>
        <v>9.524810776866359E-2</v>
      </c>
      <c r="K223" s="84">
        <f t="shared" si="11"/>
        <v>3.6294630542931985E-2</v>
      </c>
      <c r="L223" s="85">
        <f t="shared" si="11"/>
        <v>9.8817866498164014E-2</v>
      </c>
      <c r="M223" s="85">
        <f t="shared" si="11"/>
        <v>4.257867750196119E-2</v>
      </c>
      <c r="N223" s="85">
        <f t="shared" si="11"/>
        <v>4.6747553157566284E-3</v>
      </c>
      <c r="O223" s="141">
        <f t="shared" si="11"/>
        <v>6.9489659975467993E-2</v>
      </c>
      <c r="P223" s="86">
        <f t="shared" si="11"/>
        <v>1</v>
      </c>
      <c r="Q223" s="1"/>
    </row>
    <row r="224" spans="2:20" x14ac:dyDescent="0.15">
      <c r="B224" s="4" t="s">
        <v>36</v>
      </c>
      <c r="C224" s="14" t="s">
        <v>37</v>
      </c>
      <c r="D224" s="82">
        <f t="shared" si="11"/>
        <v>0.4986122630539811</v>
      </c>
      <c r="E224" s="83">
        <f t="shared" si="11"/>
        <v>0.16309689824434637</v>
      </c>
      <c r="F224" s="83">
        <f t="shared" si="11"/>
        <v>0.2400752860728402</v>
      </c>
      <c r="G224" s="84">
        <f t="shared" si="11"/>
        <v>9.5440078736794512E-2</v>
      </c>
      <c r="H224" s="85">
        <f t="shared" si="11"/>
        <v>0.15479230285418993</v>
      </c>
      <c r="I224" s="85">
        <f t="shared" si="11"/>
        <v>6.8893280964075062E-3</v>
      </c>
      <c r="J224" s="82">
        <f t="shared" si="11"/>
        <v>8.3611363132169145E-2</v>
      </c>
      <c r="K224" s="84">
        <f t="shared" si="11"/>
        <v>1.8542443452241493E-3</v>
      </c>
      <c r="L224" s="85">
        <f t="shared" si="11"/>
        <v>8.6167301357462991E-2</v>
      </c>
      <c r="M224" s="85">
        <f t="shared" si="11"/>
        <v>4.9181693412430914E-2</v>
      </c>
      <c r="N224" s="85">
        <f t="shared" si="11"/>
        <v>1.1834985358474825E-2</v>
      </c>
      <c r="O224" s="141">
        <f t="shared" si="11"/>
        <v>0.10891076273488361</v>
      </c>
      <c r="P224" s="86">
        <f t="shared" si="11"/>
        <v>1</v>
      </c>
      <c r="Q224" s="1"/>
    </row>
    <row r="225" spans="2:20" x14ac:dyDescent="0.15">
      <c r="B225" s="65" t="s">
        <v>38</v>
      </c>
      <c r="C225" s="66" t="s">
        <v>39</v>
      </c>
      <c r="D225" s="87">
        <f t="shared" si="11"/>
        <v>0.51705626678990702</v>
      </c>
      <c r="E225" s="88">
        <f t="shared" si="11"/>
        <v>0.14631114536123815</v>
      </c>
      <c r="F225" s="88">
        <f t="shared" si="11"/>
        <v>0.255442685116408</v>
      </c>
      <c r="G225" s="89">
        <f t="shared" si="11"/>
        <v>0.11530243631226088</v>
      </c>
      <c r="H225" s="90">
        <f t="shared" si="11"/>
        <v>0.17744835631795333</v>
      </c>
      <c r="I225" s="90">
        <f t="shared" si="11"/>
        <v>1.3653879104590077E-2</v>
      </c>
      <c r="J225" s="87">
        <f t="shared" si="11"/>
        <v>0.12891846009738861</v>
      </c>
      <c r="K225" s="89">
        <f t="shared" si="11"/>
        <v>4.9664189272953227E-2</v>
      </c>
      <c r="L225" s="90">
        <f t="shared" si="11"/>
        <v>8.6999435622498122E-2</v>
      </c>
      <c r="M225" s="90">
        <f t="shared" si="11"/>
        <v>1.4101765791224245E-2</v>
      </c>
      <c r="N225" s="90">
        <f t="shared" si="11"/>
        <v>1.3871493249466339E-3</v>
      </c>
      <c r="O225" s="142">
        <f t="shared" si="11"/>
        <v>6.0434686951491942E-2</v>
      </c>
      <c r="P225" s="91">
        <f t="shared" si="11"/>
        <v>1</v>
      </c>
      <c r="Q225" s="1"/>
      <c r="T225" s="150">
        <f>+I225+N225</f>
        <v>1.5041028429536711E-2</v>
      </c>
    </row>
    <row r="226" spans="2:20" x14ac:dyDescent="0.15">
      <c r="B226" s="4" t="s">
        <v>40</v>
      </c>
      <c r="C226" s="14" t="s">
        <v>41</v>
      </c>
      <c r="D226" s="82">
        <f t="shared" si="11"/>
        <v>0.47130387980862359</v>
      </c>
      <c r="E226" s="83">
        <f t="shared" si="11"/>
        <v>0.15603600075817381</v>
      </c>
      <c r="F226" s="83">
        <f t="shared" si="11"/>
        <v>0.25990634470663465</v>
      </c>
      <c r="G226" s="84">
        <f t="shared" si="11"/>
        <v>5.5361534343815154E-2</v>
      </c>
      <c r="H226" s="85">
        <f t="shared" si="11"/>
        <v>0.18348894086869222</v>
      </c>
      <c r="I226" s="85">
        <f t="shared" si="11"/>
        <v>2.7042643110512161E-3</v>
      </c>
      <c r="J226" s="82">
        <f t="shared" si="11"/>
        <v>8.0330430471921538E-2</v>
      </c>
      <c r="K226" s="84">
        <f t="shared" si="11"/>
        <v>2.1500909183692598E-2</v>
      </c>
      <c r="L226" s="85">
        <f t="shared" si="11"/>
        <v>7.1981687186654472E-2</v>
      </c>
      <c r="M226" s="85">
        <f t="shared" si="11"/>
        <v>8.2940997831706248E-2</v>
      </c>
      <c r="N226" s="85">
        <f t="shared" si="11"/>
        <v>4.9106167243975745E-3</v>
      </c>
      <c r="O226" s="141">
        <f t="shared" si="11"/>
        <v>0.10233918279695314</v>
      </c>
      <c r="P226" s="86">
        <f t="shared" si="11"/>
        <v>1</v>
      </c>
      <c r="Q226" s="1"/>
    </row>
    <row r="227" spans="2:20" x14ac:dyDescent="0.15">
      <c r="B227" s="65" t="s">
        <v>42</v>
      </c>
      <c r="C227" s="66" t="s">
        <v>43</v>
      </c>
      <c r="D227" s="87">
        <f t="shared" ref="D227:P242" si="12">+D21/$P21</f>
        <v>0.56537021241753938</v>
      </c>
      <c r="E227" s="88">
        <f t="shared" si="12"/>
        <v>0.16263845730238868</v>
      </c>
      <c r="F227" s="88">
        <f t="shared" si="12"/>
        <v>0.31357326677616532</v>
      </c>
      <c r="G227" s="89">
        <f t="shared" si="12"/>
        <v>8.9158488338985376E-2</v>
      </c>
      <c r="H227" s="90">
        <f t="shared" si="12"/>
        <v>0.16365640453489788</v>
      </c>
      <c r="I227" s="90">
        <f t="shared" si="12"/>
        <v>1.2009345369480414E-3</v>
      </c>
      <c r="J227" s="87">
        <f t="shared" si="12"/>
        <v>4.7427432724410849E-2</v>
      </c>
      <c r="K227" s="89">
        <f t="shared" si="12"/>
        <v>2.3265126949384286E-3</v>
      </c>
      <c r="L227" s="90">
        <f t="shared" si="12"/>
        <v>9.9622887324589682E-2</v>
      </c>
      <c r="M227" s="90">
        <f t="shared" si="12"/>
        <v>2.5543455487313713E-2</v>
      </c>
      <c r="N227" s="90">
        <f t="shared" si="12"/>
        <v>9.2200076422376421E-3</v>
      </c>
      <c r="O227" s="142">
        <f t="shared" si="12"/>
        <v>8.7958665332062827E-2</v>
      </c>
      <c r="P227" s="91">
        <f t="shared" si="12"/>
        <v>1</v>
      </c>
      <c r="Q227" s="1"/>
      <c r="T227" s="150">
        <f>+I227+N227</f>
        <v>1.0420942179185683E-2</v>
      </c>
    </row>
    <row r="228" spans="2:20" x14ac:dyDescent="0.15">
      <c r="B228" s="4" t="s">
        <v>44</v>
      </c>
      <c r="C228" s="14" t="s">
        <v>45</v>
      </c>
      <c r="D228" s="82">
        <f t="shared" si="12"/>
        <v>0.42186968733735658</v>
      </c>
      <c r="E228" s="83">
        <f t="shared" si="12"/>
        <v>0.12530926111738769</v>
      </c>
      <c r="F228" s="83">
        <f t="shared" si="12"/>
        <v>0.22718029160171552</v>
      </c>
      <c r="G228" s="84">
        <f t="shared" si="12"/>
        <v>6.9380134618253389E-2</v>
      </c>
      <c r="H228" s="85">
        <f t="shared" si="12"/>
        <v>0.13793329432041898</v>
      </c>
      <c r="I228" s="85">
        <f t="shared" si="12"/>
        <v>1.0006297476024401E-3</v>
      </c>
      <c r="J228" s="82">
        <f t="shared" si="12"/>
        <v>0.21020411252180046</v>
      </c>
      <c r="K228" s="84">
        <f t="shared" si="12"/>
        <v>3.5562986446423146E-2</v>
      </c>
      <c r="L228" s="85">
        <f t="shared" si="12"/>
        <v>4.8953451836631828E-2</v>
      </c>
      <c r="M228" s="85">
        <f t="shared" si="12"/>
        <v>2.4531285997605404E-3</v>
      </c>
      <c r="N228" s="85">
        <f t="shared" si="12"/>
        <v>2.9756308880450242E-3</v>
      </c>
      <c r="O228" s="141">
        <f t="shared" si="12"/>
        <v>0.17461006474838414</v>
      </c>
      <c r="P228" s="86">
        <f t="shared" si="12"/>
        <v>1</v>
      </c>
      <c r="Q228" s="1"/>
    </row>
    <row r="229" spans="2:20" x14ac:dyDescent="0.15">
      <c r="B229" s="4" t="s">
        <v>46</v>
      </c>
      <c r="C229" s="14" t="s">
        <v>47</v>
      </c>
      <c r="D229" s="82">
        <f t="shared" si="12"/>
        <v>0.53003488450783964</v>
      </c>
      <c r="E229" s="83">
        <f t="shared" si="12"/>
        <v>0.1623479456799326</v>
      </c>
      <c r="F229" s="83">
        <f t="shared" si="12"/>
        <v>0.298660987881882</v>
      </c>
      <c r="G229" s="84">
        <f t="shared" si="12"/>
        <v>6.9025950946025039E-2</v>
      </c>
      <c r="H229" s="85">
        <f t="shared" si="12"/>
        <v>0.17038605035346216</v>
      </c>
      <c r="I229" s="85">
        <f t="shared" si="12"/>
        <v>4.2714790705335355E-3</v>
      </c>
      <c r="J229" s="82">
        <f t="shared" si="12"/>
        <v>8.7562265814022378E-2</v>
      </c>
      <c r="K229" s="84">
        <f t="shared" si="12"/>
        <v>8.0882007438724205E-3</v>
      </c>
      <c r="L229" s="85">
        <f t="shared" si="12"/>
        <v>8.0185307873048242E-2</v>
      </c>
      <c r="M229" s="85">
        <f t="shared" si="12"/>
        <v>5.4712063083561559E-2</v>
      </c>
      <c r="N229" s="85">
        <f t="shared" si="12"/>
        <v>1.1314751861862134E-3</v>
      </c>
      <c r="O229" s="141">
        <f t="shared" si="12"/>
        <v>7.1716474111346296E-2</v>
      </c>
      <c r="P229" s="86">
        <f t="shared" si="12"/>
        <v>1</v>
      </c>
      <c r="Q229" s="1"/>
    </row>
    <row r="230" spans="2:20" x14ac:dyDescent="0.15">
      <c r="B230" s="4" t="s">
        <v>48</v>
      </c>
      <c r="C230" s="14" t="s">
        <v>49</v>
      </c>
      <c r="D230" s="82">
        <f t="shared" si="12"/>
        <v>0.49626411548069865</v>
      </c>
      <c r="E230" s="83">
        <f t="shared" si="12"/>
        <v>0.1369808138261312</v>
      </c>
      <c r="F230" s="83">
        <f t="shared" si="12"/>
        <v>0.3023049001127513</v>
      </c>
      <c r="G230" s="84">
        <f t="shared" si="12"/>
        <v>5.6978401541816118E-2</v>
      </c>
      <c r="H230" s="85">
        <f t="shared" si="12"/>
        <v>0.14161096244026058</v>
      </c>
      <c r="I230" s="85">
        <f t="shared" si="12"/>
        <v>1.3164300354517099E-3</v>
      </c>
      <c r="J230" s="82">
        <f t="shared" si="12"/>
        <v>9.5710520184899062E-2</v>
      </c>
      <c r="K230" s="84">
        <f t="shared" si="12"/>
        <v>1.7488252010293578E-2</v>
      </c>
      <c r="L230" s="85">
        <f t="shared" si="12"/>
        <v>7.2962051096856162E-2</v>
      </c>
      <c r="M230" s="85">
        <f t="shared" si="12"/>
        <v>7.2155463760850302E-2</v>
      </c>
      <c r="N230" s="85">
        <f t="shared" si="12"/>
        <v>4.7115939621805479E-3</v>
      </c>
      <c r="O230" s="141">
        <f t="shared" si="12"/>
        <v>0.11526886303880297</v>
      </c>
      <c r="P230" s="86">
        <f t="shared" si="12"/>
        <v>1</v>
      </c>
      <c r="Q230" s="1"/>
    </row>
    <row r="231" spans="2:20" x14ac:dyDescent="0.15">
      <c r="B231" s="4" t="s">
        <v>50</v>
      </c>
      <c r="C231" s="14" t="s">
        <v>51</v>
      </c>
      <c r="D231" s="82">
        <f t="shared" si="12"/>
        <v>0.48358490051201658</v>
      </c>
      <c r="E231" s="83">
        <f t="shared" si="12"/>
        <v>0.13918684243577728</v>
      </c>
      <c r="F231" s="83">
        <f t="shared" si="12"/>
        <v>0.29057952798074238</v>
      </c>
      <c r="G231" s="84">
        <f t="shared" si="12"/>
        <v>5.3818530095496871E-2</v>
      </c>
      <c r="H231" s="85">
        <f t="shared" si="12"/>
        <v>0.17979111087668964</v>
      </c>
      <c r="I231" s="85">
        <f t="shared" si="12"/>
        <v>2.6842746501803379E-3</v>
      </c>
      <c r="J231" s="82">
        <f t="shared" si="12"/>
        <v>9.8296720498600568E-2</v>
      </c>
      <c r="K231" s="84">
        <f t="shared" si="12"/>
        <v>1.1718198194716692E-2</v>
      </c>
      <c r="L231" s="85">
        <f t="shared" si="12"/>
        <v>4.755070749882695E-2</v>
      </c>
      <c r="M231" s="85">
        <f t="shared" si="12"/>
        <v>5.8754594610261376E-2</v>
      </c>
      <c r="N231" s="85">
        <f t="shared" si="12"/>
        <v>3.3049403369768177E-3</v>
      </c>
      <c r="O231" s="141">
        <f t="shared" si="12"/>
        <v>0.12603275101644776</v>
      </c>
      <c r="P231" s="86">
        <f t="shared" si="12"/>
        <v>1</v>
      </c>
      <c r="Q231" s="1"/>
    </row>
    <row r="232" spans="2:20" x14ac:dyDescent="0.15">
      <c r="B232" s="4" t="s">
        <v>52</v>
      </c>
      <c r="C232" s="14" t="s">
        <v>53</v>
      </c>
      <c r="D232" s="82">
        <f t="shared" si="12"/>
        <v>0.52586893159974346</v>
      </c>
      <c r="E232" s="83">
        <f t="shared" si="12"/>
        <v>0.17681934015357831</v>
      </c>
      <c r="F232" s="83">
        <f t="shared" si="12"/>
        <v>0.26657742296511977</v>
      </c>
      <c r="G232" s="84">
        <f t="shared" si="12"/>
        <v>8.247216848104541E-2</v>
      </c>
      <c r="H232" s="85">
        <f t="shared" si="12"/>
        <v>0.17896535461022736</v>
      </c>
      <c r="I232" s="85">
        <f t="shared" si="12"/>
        <v>1.0106098074998569E-2</v>
      </c>
      <c r="J232" s="82">
        <f t="shared" si="12"/>
        <v>0.10724122608972003</v>
      </c>
      <c r="K232" s="84">
        <f t="shared" si="12"/>
        <v>4.6741853062072541E-2</v>
      </c>
      <c r="L232" s="85">
        <f t="shared" si="12"/>
        <v>0.10623334109743225</v>
      </c>
      <c r="M232" s="85">
        <f t="shared" si="12"/>
        <v>1.4056613989942889E-2</v>
      </c>
      <c r="N232" s="85">
        <f t="shared" si="12"/>
        <v>7.0345151664888579E-5</v>
      </c>
      <c r="O232" s="141">
        <f t="shared" si="12"/>
        <v>5.7458089386270547E-2</v>
      </c>
      <c r="P232" s="86">
        <f t="shared" si="12"/>
        <v>1</v>
      </c>
      <c r="Q232" s="1"/>
    </row>
    <row r="233" spans="2:20" x14ac:dyDescent="0.15">
      <c r="B233" s="4" t="s">
        <v>54</v>
      </c>
      <c r="C233" s="14" t="s">
        <v>55</v>
      </c>
      <c r="D233" s="82">
        <f t="shared" si="12"/>
        <v>0.52867513119401632</v>
      </c>
      <c r="E233" s="83">
        <f t="shared" si="12"/>
        <v>0.14420380646248204</v>
      </c>
      <c r="F233" s="83">
        <f t="shared" si="12"/>
        <v>0.32312614147564866</v>
      </c>
      <c r="G233" s="84">
        <f t="shared" si="12"/>
        <v>6.1345183255885609E-2</v>
      </c>
      <c r="H233" s="85">
        <f t="shared" si="12"/>
        <v>0.18276635503828695</v>
      </c>
      <c r="I233" s="85">
        <f t="shared" si="12"/>
        <v>1.0059860079718395E-2</v>
      </c>
      <c r="J233" s="82">
        <f t="shared" si="12"/>
        <v>0.10984338061344026</v>
      </c>
      <c r="K233" s="84">
        <f t="shared" si="12"/>
        <v>3.0169539793218975E-2</v>
      </c>
      <c r="L233" s="85">
        <f t="shared" si="12"/>
        <v>7.5873296710414581E-2</v>
      </c>
      <c r="M233" s="85">
        <f t="shared" si="12"/>
        <v>4.5461962584395881E-2</v>
      </c>
      <c r="N233" s="85">
        <f t="shared" si="12"/>
        <v>8.3720062091529603E-4</v>
      </c>
      <c r="O233" s="141">
        <f t="shared" si="12"/>
        <v>4.6482813158812343E-2</v>
      </c>
      <c r="P233" s="86">
        <f t="shared" si="12"/>
        <v>1</v>
      </c>
      <c r="Q233" s="1"/>
    </row>
    <row r="234" spans="2:20" x14ac:dyDescent="0.15">
      <c r="B234" s="4" t="s">
        <v>56</v>
      </c>
      <c r="C234" s="14" t="s">
        <v>57</v>
      </c>
      <c r="D234" s="82">
        <f t="shared" si="12"/>
        <v>0.4478244289766744</v>
      </c>
      <c r="E234" s="83">
        <f t="shared" si="12"/>
        <v>0.12022076782255384</v>
      </c>
      <c r="F234" s="83">
        <f t="shared" si="12"/>
        <v>0.26624615101279414</v>
      </c>
      <c r="G234" s="84">
        <f t="shared" si="12"/>
        <v>6.1357510141326385E-2</v>
      </c>
      <c r="H234" s="85">
        <f t="shared" si="12"/>
        <v>0.15249347704816055</v>
      </c>
      <c r="I234" s="85">
        <f t="shared" si="12"/>
        <v>9.5456748841241772E-3</v>
      </c>
      <c r="J234" s="82">
        <f t="shared" si="12"/>
        <v>0.13545240009943291</v>
      </c>
      <c r="K234" s="84">
        <f t="shared" si="12"/>
        <v>4.8718906866076446E-2</v>
      </c>
      <c r="L234" s="85">
        <f t="shared" si="12"/>
        <v>8.2575451281704459E-2</v>
      </c>
      <c r="M234" s="85">
        <f t="shared" si="12"/>
        <v>2.3243825484823902E-2</v>
      </c>
      <c r="N234" s="85">
        <f t="shared" si="12"/>
        <v>3.1312485412764E-4</v>
      </c>
      <c r="O234" s="141">
        <f t="shared" si="12"/>
        <v>0.14855161737095199</v>
      </c>
      <c r="P234" s="86">
        <f t="shared" si="12"/>
        <v>1</v>
      </c>
      <c r="Q234" s="1"/>
    </row>
    <row r="235" spans="2:20" x14ac:dyDescent="0.15">
      <c r="B235" s="4" t="s">
        <v>58</v>
      </c>
      <c r="C235" s="14" t="s">
        <v>59</v>
      </c>
      <c r="D235" s="82">
        <f t="shared" si="12"/>
        <v>0.47946699456765041</v>
      </c>
      <c r="E235" s="83">
        <f t="shared" si="12"/>
        <v>0.13077875676793849</v>
      </c>
      <c r="F235" s="83">
        <f t="shared" si="12"/>
        <v>0.28305413773591548</v>
      </c>
      <c r="G235" s="84">
        <f t="shared" si="12"/>
        <v>6.5634100063796455E-2</v>
      </c>
      <c r="H235" s="85">
        <f t="shared" si="12"/>
        <v>0.19525587504261527</v>
      </c>
      <c r="I235" s="85">
        <f t="shared" si="12"/>
        <v>3.0863295291928511E-3</v>
      </c>
      <c r="J235" s="82">
        <f t="shared" si="12"/>
        <v>9.0700259635861841E-2</v>
      </c>
      <c r="K235" s="84">
        <f t="shared" si="12"/>
        <v>3.8266420914710428E-2</v>
      </c>
      <c r="L235" s="85">
        <f t="shared" si="12"/>
        <v>6.1141722526577874E-2</v>
      </c>
      <c r="M235" s="85">
        <f t="shared" si="12"/>
        <v>7.5914179464592654E-2</v>
      </c>
      <c r="N235" s="85">
        <f t="shared" si="12"/>
        <v>0</v>
      </c>
      <c r="O235" s="141">
        <f t="shared" si="12"/>
        <v>9.4434639233509102E-2</v>
      </c>
      <c r="P235" s="86">
        <f t="shared" si="12"/>
        <v>1</v>
      </c>
      <c r="Q235" s="1"/>
    </row>
    <row r="236" spans="2:20" x14ac:dyDescent="0.15">
      <c r="B236" s="4" t="s">
        <v>60</v>
      </c>
      <c r="C236" s="14" t="s">
        <v>61</v>
      </c>
      <c r="D236" s="82">
        <f t="shared" si="12"/>
        <v>0.49296769231661258</v>
      </c>
      <c r="E236" s="83">
        <f t="shared" si="12"/>
        <v>0.12015175657376319</v>
      </c>
      <c r="F236" s="83">
        <f t="shared" si="12"/>
        <v>0.29597472248770729</v>
      </c>
      <c r="G236" s="84">
        <f t="shared" si="12"/>
        <v>7.6841213255142135E-2</v>
      </c>
      <c r="H236" s="85">
        <f t="shared" si="12"/>
        <v>0.13130902276642487</v>
      </c>
      <c r="I236" s="85">
        <f t="shared" si="12"/>
        <v>4.9503568778259659E-3</v>
      </c>
      <c r="J236" s="82">
        <f t="shared" si="12"/>
        <v>0.13273969526844093</v>
      </c>
      <c r="K236" s="84">
        <f t="shared" si="12"/>
        <v>4.5601252342801282E-2</v>
      </c>
      <c r="L236" s="85">
        <f t="shared" si="12"/>
        <v>8.037878461144625E-2</v>
      </c>
      <c r="M236" s="85">
        <f t="shared" si="12"/>
        <v>0.1109849650079987</v>
      </c>
      <c r="N236" s="85">
        <f t="shared" si="12"/>
        <v>6.6148468451123312E-4</v>
      </c>
      <c r="O236" s="141">
        <f t="shared" si="12"/>
        <v>4.6007998466739468E-2</v>
      </c>
      <c r="P236" s="86">
        <f t="shared" si="12"/>
        <v>1</v>
      </c>
      <c r="Q236" s="1"/>
    </row>
    <row r="237" spans="2:20" x14ac:dyDescent="0.15">
      <c r="B237" s="65" t="s">
        <v>62</v>
      </c>
      <c r="C237" s="66" t="s">
        <v>63</v>
      </c>
      <c r="D237" s="87">
        <f t="shared" si="12"/>
        <v>0.5352168931685547</v>
      </c>
      <c r="E237" s="88">
        <f t="shared" si="12"/>
        <v>0.16162554892454858</v>
      </c>
      <c r="F237" s="88">
        <f t="shared" si="12"/>
        <v>0.27342990071418821</v>
      </c>
      <c r="G237" s="89">
        <f t="shared" si="12"/>
        <v>0.10016144352981798</v>
      </c>
      <c r="H237" s="90">
        <f t="shared" si="12"/>
        <v>0.18347784610647816</v>
      </c>
      <c r="I237" s="90">
        <f t="shared" si="12"/>
        <v>1.01222403801761E-2</v>
      </c>
      <c r="J237" s="87">
        <f t="shared" si="12"/>
        <v>9.3646605016522652E-2</v>
      </c>
      <c r="K237" s="89">
        <f t="shared" si="12"/>
        <v>3.9578371474102564E-2</v>
      </c>
      <c r="L237" s="90">
        <f t="shared" si="12"/>
        <v>9.9545089175858192E-2</v>
      </c>
      <c r="M237" s="90">
        <f t="shared" si="12"/>
        <v>1.0022652914974178E-3</v>
      </c>
      <c r="N237" s="90">
        <f t="shared" si="12"/>
        <v>2.6407796062825921E-3</v>
      </c>
      <c r="O237" s="142">
        <f t="shared" si="12"/>
        <v>7.4348281254630125E-2</v>
      </c>
      <c r="P237" s="91">
        <f t="shared" si="12"/>
        <v>1</v>
      </c>
      <c r="Q237" s="1"/>
      <c r="T237" s="150">
        <f>+I237+N237</f>
        <v>1.2763019986458693E-2</v>
      </c>
    </row>
    <row r="238" spans="2:20" x14ac:dyDescent="0.15">
      <c r="B238" s="4" t="s">
        <v>64</v>
      </c>
      <c r="C238" s="14" t="s">
        <v>65</v>
      </c>
      <c r="D238" s="82">
        <f t="shared" si="12"/>
        <v>0.50542409166051672</v>
      </c>
      <c r="E238" s="83">
        <f t="shared" si="12"/>
        <v>0.14467005936435101</v>
      </c>
      <c r="F238" s="83">
        <f t="shared" si="12"/>
        <v>0.28498671910136741</v>
      </c>
      <c r="G238" s="84">
        <f t="shared" si="12"/>
        <v>7.5767313194798278E-2</v>
      </c>
      <c r="H238" s="85">
        <f t="shared" si="12"/>
        <v>0.16204635384034513</v>
      </c>
      <c r="I238" s="85">
        <f t="shared" si="12"/>
        <v>7.2277416727124762E-3</v>
      </c>
      <c r="J238" s="82">
        <f t="shared" si="12"/>
        <v>0.17219127092058004</v>
      </c>
      <c r="K238" s="84">
        <f t="shared" si="12"/>
        <v>8.862006756650434E-2</v>
      </c>
      <c r="L238" s="85">
        <f t="shared" si="12"/>
        <v>9.1213019796909642E-2</v>
      </c>
      <c r="M238" s="85">
        <f t="shared" si="12"/>
        <v>1.2331899173143793E-2</v>
      </c>
      <c r="N238" s="85">
        <f t="shared" si="12"/>
        <v>1.3058305276250284E-4</v>
      </c>
      <c r="O238" s="141">
        <f t="shared" si="12"/>
        <v>4.9435039883029698E-2</v>
      </c>
      <c r="P238" s="86">
        <f t="shared" si="12"/>
        <v>1</v>
      </c>
      <c r="Q238" s="1"/>
    </row>
    <row r="239" spans="2:20" x14ac:dyDescent="0.15">
      <c r="B239" s="51" t="s">
        <v>66</v>
      </c>
      <c r="C239" s="52" t="s">
        <v>67</v>
      </c>
      <c r="D239" s="92">
        <f t="shared" si="12"/>
        <v>0.49939684235974863</v>
      </c>
      <c r="E239" s="93">
        <f t="shared" si="12"/>
        <v>0.14648104632117842</v>
      </c>
      <c r="F239" s="93">
        <f t="shared" si="12"/>
        <v>0.24976815998480359</v>
      </c>
      <c r="G239" s="94">
        <f t="shared" si="12"/>
        <v>0.10314763605376663</v>
      </c>
      <c r="H239" s="95">
        <f t="shared" si="12"/>
        <v>0.16800127920893612</v>
      </c>
      <c r="I239" s="95">
        <f t="shared" si="12"/>
        <v>3.0194411862769972E-3</v>
      </c>
      <c r="J239" s="92">
        <f t="shared" si="12"/>
        <v>0.11456832011838328</v>
      </c>
      <c r="K239" s="94">
        <f t="shared" si="12"/>
        <v>4.6511258167742417E-2</v>
      </c>
      <c r="L239" s="95">
        <f t="shared" si="12"/>
        <v>8.8647319572428065E-2</v>
      </c>
      <c r="M239" s="95">
        <f t="shared" si="12"/>
        <v>7.8498995097029928E-2</v>
      </c>
      <c r="N239" s="95">
        <f t="shared" si="12"/>
        <v>1.0564183610982335E-3</v>
      </c>
      <c r="O239" s="143">
        <f t="shared" si="12"/>
        <v>4.6811384096098745E-2</v>
      </c>
      <c r="P239" s="96">
        <f t="shared" si="12"/>
        <v>1</v>
      </c>
      <c r="Q239" s="1"/>
      <c r="T239" s="150">
        <f>+I239+N239</f>
        <v>4.0758595473752305E-3</v>
      </c>
    </row>
    <row r="240" spans="2:20" x14ac:dyDescent="0.15">
      <c r="B240" s="4" t="s">
        <v>68</v>
      </c>
      <c r="C240" s="14" t="s">
        <v>69</v>
      </c>
      <c r="D240" s="82">
        <f t="shared" si="12"/>
        <v>0.37188541819752713</v>
      </c>
      <c r="E240" s="83">
        <f t="shared" si="12"/>
        <v>0.11619655754854419</v>
      </c>
      <c r="F240" s="83">
        <f t="shared" si="12"/>
        <v>0.18915536539472469</v>
      </c>
      <c r="G240" s="84">
        <f t="shared" si="12"/>
        <v>6.6533495254258238E-2</v>
      </c>
      <c r="H240" s="85">
        <f t="shared" si="12"/>
        <v>0.17111410439378502</v>
      </c>
      <c r="I240" s="85">
        <f t="shared" si="12"/>
        <v>4.5775171729106855E-3</v>
      </c>
      <c r="J240" s="82">
        <f t="shared" si="12"/>
        <v>0.16723264391352652</v>
      </c>
      <c r="K240" s="84">
        <f t="shared" si="12"/>
        <v>3.4159549847839324E-2</v>
      </c>
      <c r="L240" s="85">
        <f t="shared" si="12"/>
        <v>6.9294689259741249E-2</v>
      </c>
      <c r="M240" s="85">
        <f t="shared" si="12"/>
        <v>4.0991263900757267E-2</v>
      </c>
      <c r="N240" s="85">
        <f t="shared" si="12"/>
        <v>2.9264923994763601E-3</v>
      </c>
      <c r="O240" s="141">
        <f t="shared" si="12"/>
        <v>0.17197787076227578</v>
      </c>
      <c r="P240" s="86">
        <f t="shared" si="12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2"/>
        <v>0.50561083850235544</v>
      </c>
      <c r="E241" s="83">
        <f t="shared" si="12"/>
        <v>0.13861014253991538</v>
      </c>
      <c r="F241" s="83">
        <f t="shared" si="12"/>
        <v>0.29873216711699263</v>
      </c>
      <c r="G241" s="84">
        <f t="shared" si="12"/>
        <v>6.8268528845447402E-2</v>
      </c>
      <c r="H241" s="85">
        <f t="shared" si="12"/>
        <v>0.14510128473873354</v>
      </c>
      <c r="I241" s="85">
        <f t="shared" si="12"/>
        <v>4.9813394039392158E-3</v>
      </c>
      <c r="J241" s="82">
        <f t="shared" si="12"/>
        <v>0.11565389891547639</v>
      </c>
      <c r="K241" s="84">
        <f t="shared" si="12"/>
        <v>5.3606742774355981E-2</v>
      </c>
      <c r="L241" s="85">
        <f t="shared" si="12"/>
        <v>7.9049998585021694E-2</v>
      </c>
      <c r="M241" s="85">
        <f t="shared" si="12"/>
        <v>2.8582463396703096E-2</v>
      </c>
      <c r="N241" s="85">
        <f t="shared" si="12"/>
        <v>6.2017674347556459E-5</v>
      </c>
      <c r="O241" s="141">
        <f t="shared" si="12"/>
        <v>0.12095815878342307</v>
      </c>
      <c r="P241" s="86">
        <f t="shared" si="12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2"/>
        <v>0.48406994254262836</v>
      </c>
      <c r="E242" s="83">
        <f t="shared" si="12"/>
        <v>0.13043740651058652</v>
      </c>
      <c r="F242" s="83">
        <f t="shared" si="12"/>
        <v>0.27675939072451206</v>
      </c>
      <c r="G242" s="84">
        <f t="shared" si="12"/>
        <v>7.6873145307529783E-2</v>
      </c>
      <c r="H242" s="85">
        <f t="shared" si="12"/>
        <v>0.13543668358488983</v>
      </c>
      <c r="I242" s="85">
        <f t="shared" si="12"/>
        <v>1.6001680961147947E-2</v>
      </c>
      <c r="J242" s="82">
        <f t="shared" si="12"/>
        <v>8.9103887266143905E-2</v>
      </c>
      <c r="K242" s="84">
        <f t="shared" si="12"/>
        <v>8.2239405023788303E-3</v>
      </c>
      <c r="L242" s="85">
        <f t="shared" si="12"/>
        <v>7.6459528772877622E-2</v>
      </c>
      <c r="M242" s="85">
        <f t="shared" si="12"/>
        <v>9.1017984424279844E-2</v>
      </c>
      <c r="N242" s="85">
        <f t="shared" si="12"/>
        <v>4.8590910432082081E-3</v>
      </c>
      <c r="O242" s="141">
        <f t="shared" si="12"/>
        <v>0.10305120140482427</v>
      </c>
      <c r="P242" s="86">
        <f t="shared" si="12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3">+D37/$P37</f>
        <v>0.48354261151001487</v>
      </c>
      <c r="E243" s="98">
        <f t="shared" si="13"/>
        <v>0.18880475694819213</v>
      </c>
      <c r="F243" s="98">
        <f t="shared" si="13"/>
        <v>0.23002372120698941</v>
      </c>
      <c r="G243" s="99">
        <f t="shared" si="13"/>
        <v>6.4714133354833323E-2</v>
      </c>
      <c r="H243" s="100">
        <f t="shared" si="13"/>
        <v>0.16029490908976068</v>
      </c>
      <c r="I243" s="100">
        <f t="shared" si="13"/>
        <v>2.7983741991143515E-3</v>
      </c>
      <c r="J243" s="97">
        <f t="shared" si="13"/>
        <v>0.11396085638591649</v>
      </c>
      <c r="K243" s="99">
        <f t="shared" si="13"/>
        <v>3.3557454680493787E-2</v>
      </c>
      <c r="L243" s="100">
        <f t="shared" si="13"/>
        <v>9.6078597838693186E-2</v>
      </c>
      <c r="M243" s="100">
        <f t="shared" si="13"/>
        <v>6.2842156907731025E-2</v>
      </c>
      <c r="N243" s="100">
        <f t="shared" si="13"/>
        <v>3.9476517231174673E-4</v>
      </c>
      <c r="O243" s="144">
        <f t="shared" si="13"/>
        <v>8.0087728896457641E-2</v>
      </c>
      <c r="P243" s="101">
        <f t="shared" si="13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3"/>
        <v>0.4751362942344392</v>
      </c>
      <c r="E244" s="83">
        <f t="shared" si="13"/>
        <v>0.13232982034481588</v>
      </c>
      <c r="F244" s="83">
        <f t="shared" si="13"/>
        <v>0.24023449968710459</v>
      </c>
      <c r="G244" s="84">
        <f t="shared" si="13"/>
        <v>0.10257197420251873</v>
      </c>
      <c r="H244" s="85">
        <f t="shared" si="13"/>
        <v>0.16673487636488438</v>
      </c>
      <c r="I244" s="85">
        <f t="shared" si="13"/>
        <v>7.0884288026442487E-3</v>
      </c>
      <c r="J244" s="82">
        <f t="shared" si="13"/>
        <v>0.11910806124910217</v>
      </c>
      <c r="K244" s="84">
        <f t="shared" si="13"/>
        <v>4.3574036173415542E-2</v>
      </c>
      <c r="L244" s="85">
        <f t="shared" si="13"/>
        <v>9.2135043198406597E-2</v>
      </c>
      <c r="M244" s="85">
        <f t="shared" si="13"/>
        <v>6.0620726728936362E-2</v>
      </c>
      <c r="N244" s="85">
        <f t="shared" si="13"/>
        <v>1.3612264523977529E-4</v>
      </c>
      <c r="O244" s="141">
        <f t="shared" si="13"/>
        <v>7.9040446776347251E-2</v>
      </c>
      <c r="P244" s="86">
        <f t="shared" si="13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3"/>
        <v>0.45702978050870152</v>
      </c>
      <c r="E245" s="83">
        <f t="shared" si="13"/>
        <v>0.15353761815920058</v>
      </c>
      <c r="F245" s="83">
        <f t="shared" si="13"/>
        <v>0.22680131257399863</v>
      </c>
      <c r="G245" s="84">
        <f t="shared" si="13"/>
        <v>7.6690849775502293E-2</v>
      </c>
      <c r="H245" s="85">
        <f t="shared" si="13"/>
        <v>0.17731757822789421</v>
      </c>
      <c r="I245" s="85">
        <f t="shared" si="13"/>
        <v>6.9651825403880463E-3</v>
      </c>
      <c r="J245" s="82">
        <f t="shared" si="13"/>
        <v>0.14508076518461277</v>
      </c>
      <c r="K245" s="84">
        <f t="shared" si="13"/>
        <v>4.5579552029859589E-2</v>
      </c>
      <c r="L245" s="85">
        <f t="shared" si="13"/>
        <v>0.10344553401441606</v>
      </c>
      <c r="M245" s="85">
        <f t="shared" si="13"/>
        <v>5.3319419365429263E-2</v>
      </c>
      <c r="N245" s="85">
        <f t="shared" si="13"/>
        <v>1.7178860294418397E-3</v>
      </c>
      <c r="O245" s="141">
        <f t="shared" si="13"/>
        <v>5.5123854129116315E-2</v>
      </c>
      <c r="P245" s="86">
        <f t="shared" si="1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3"/>
        <v>0.47493864103769057</v>
      </c>
      <c r="E246" s="98">
        <f t="shared" si="13"/>
        <v>0.14691143551573765</v>
      </c>
      <c r="F246" s="98">
        <f t="shared" si="13"/>
        <v>0.25972739905306186</v>
      </c>
      <c r="G246" s="99">
        <f t="shared" si="13"/>
        <v>6.8299806468891014E-2</v>
      </c>
      <c r="H246" s="100">
        <f t="shared" si="13"/>
        <v>0.14862873861173012</v>
      </c>
      <c r="I246" s="100">
        <f t="shared" si="13"/>
        <v>1.2045578344727919E-2</v>
      </c>
      <c r="J246" s="97">
        <f t="shared" si="13"/>
        <v>0.16010833699678123</v>
      </c>
      <c r="K246" s="99">
        <f t="shared" si="13"/>
        <v>7.1015063087099109E-2</v>
      </c>
      <c r="L246" s="100">
        <f t="shared" si="13"/>
        <v>7.9399901971187611E-2</v>
      </c>
      <c r="M246" s="100">
        <f t="shared" si="13"/>
        <v>5.9046856761714193E-2</v>
      </c>
      <c r="N246" s="100">
        <f t="shared" si="13"/>
        <v>1.4520391508885755E-3</v>
      </c>
      <c r="O246" s="144">
        <f t="shared" si="13"/>
        <v>6.4379907125279814E-2</v>
      </c>
      <c r="P246" s="101">
        <f t="shared" si="13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3"/>
        <v>0.47119173931791014</v>
      </c>
      <c r="E247" s="98">
        <f t="shared" si="13"/>
        <v>0.14687842433812198</v>
      </c>
      <c r="F247" s="98">
        <f t="shared" si="13"/>
        <v>0.24592326751900379</v>
      </c>
      <c r="G247" s="99">
        <f t="shared" si="13"/>
        <v>7.8390047460784387E-2</v>
      </c>
      <c r="H247" s="100">
        <f t="shared" si="13"/>
        <v>0.16985616557527589</v>
      </c>
      <c r="I247" s="100">
        <f t="shared" si="13"/>
        <v>9.7450239794768957E-3</v>
      </c>
      <c r="J247" s="97">
        <f t="shared" si="13"/>
        <v>9.178845217472166E-2</v>
      </c>
      <c r="K247" s="99">
        <f t="shared" si="13"/>
        <v>3.9400772310194225E-2</v>
      </c>
      <c r="L247" s="100">
        <f t="shared" si="13"/>
        <v>9.1868805055792202E-2</v>
      </c>
      <c r="M247" s="100">
        <f t="shared" si="13"/>
        <v>5.7721921096238395E-2</v>
      </c>
      <c r="N247" s="100">
        <f t="shared" si="13"/>
        <v>2.5369738569917984E-4</v>
      </c>
      <c r="O247" s="144">
        <f t="shared" si="13"/>
        <v>0.10757419541488564</v>
      </c>
      <c r="P247" s="101">
        <f t="shared" si="1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3"/>
        <v>0.50423603809130368</v>
      </c>
      <c r="E248" s="83">
        <f t="shared" si="13"/>
        <v>0.14272691620630881</v>
      </c>
      <c r="F248" s="83">
        <f t="shared" si="13"/>
        <v>0.28583365691836671</v>
      </c>
      <c r="G248" s="84">
        <f t="shared" si="13"/>
        <v>7.5675464966628123E-2</v>
      </c>
      <c r="H248" s="85">
        <f t="shared" si="13"/>
        <v>0.150329638663874</v>
      </c>
      <c r="I248" s="85">
        <f t="shared" si="13"/>
        <v>9.3798304284100683E-3</v>
      </c>
      <c r="J248" s="82">
        <f t="shared" si="13"/>
        <v>0.11336758902369115</v>
      </c>
      <c r="K248" s="84">
        <f t="shared" si="13"/>
        <v>5.3620133609811924E-2</v>
      </c>
      <c r="L248" s="85">
        <f t="shared" si="13"/>
        <v>7.9678293443695605E-2</v>
      </c>
      <c r="M248" s="85">
        <f t="shared" si="13"/>
        <v>4.5987875267831053E-2</v>
      </c>
      <c r="N248" s="85">
        <f t="shared" si="13"/>
        <v>4.1582112294193821E-3</v>
      </c>
      <c r="O248" s="141">
        <f t="shared" si="13"/>
        <v>9.286252385177507E-2</v>
      </c>
      <c r="P248" s="86">
        <f t="shared" si="13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3"/>
        <v>0.52004041062210227</v>
      </c>
      <c r="E249" s="83">
        <f t="shared" si="13"/>
        <v>0.13148717159403703</v>
      </c>
      <c r="F249" s="83">
        <f t="shared" si="13"/>
        <v>0.28601669692259096</v>
      </c>
      <c r="G249" s="84">
        <f t="shared" si="13"/>
        <v>0.10253654210547429</v>
      </c>
      <c r="H249" s="85">
        <f t="shared" si="13"/>
        <v>0.18236331767044076</v>
      </c>
      <c r="I249" s="85">
        <f t="shared" si="13"/>
        <v>1.0524773911863265E-2</v>
      </c>
      <c r="J249" s="82">
        <f t="shared" si="13"/>
        <v>8.2607723087759502E-2</v>
      </c>
      <c r="K249" s="84">
        <f t="shared" si="13"/>
        <v>3.1049707635062571E-2</v>
      </c>
      <c r="L249" s="85">
        <f t="shared" si="13"/>
        <v>8.2763965150443958E-2</v>
      </c>
      <c r="M249" s="85">
        <f t="shared" si="13"/>
        <v>5.7132230248251481E-2</v>
      </c>
      <c r="N249" s="85">
        <f t="shared" si="13"/>
        <v>2.302757003455471E-5</v>
      </c>
      <c r="O249" s="141">
        <f t="shared" si="13"/>
        <v>6.4544551739104269E-2</v>
      </c>
      <c r="P249" s="86">
        <f t="shared" si="13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3"/>
        <v>0.47782995663692607</v>
      </c>
      <c r="E250" s="103">
        <f t="shared" si="13"/>
        <v>0.15504002021122509</v>
      </c>
      <c r="F250" s="103">
        <f t="shared" si="13"/>
        <v>0.25006632664064721</v>
      </c>
      <c r="G250" s="104">
        <f t="shared" si="13"/>
        <v>7.2723609785053753E-2</v>
      </c>
      <c r="H250" s="105">
        <f t="shared" si="13"/>
        <v>0.17209095918535253</v>
      </c>
      <c r="I250" s="105">
        <f t="shared" si="13"/>
        <v>1.0250646805988558E-2</v>
      </c>
      <c r="J250" s="102">
        <f t="shared" si="13"/>
        <v>0.12901795378005937</v>
      </c>
      <c r="K250" s="104">
        <f t="shared" si="13"/>
        <v>6.9146763824782645E-2</v>
      </c>
      <c r="L250" s="105">
        <f t="shared" si="13"/>
        <v>8.8369622136129769E-2</v>
      </c>
      <c r="M250" s="105">
        <f t="shared" si="13"/>
        <v>1.3426508998114555E-2</v>
      </c>
      <c r="N250" s="105">
        <f t="shared" si="13"/>
        <v>9.176583141314143E-3</v>
      </c>
      <c r="O250" s="145">
        <f t="shared" si="13"/>
        <v>9.9837769316114988E-2</v>
      </c>
      <c r="P250" s="106">
        <f t="shared" si="13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3"/>
        <v>0.55742380420950977</v>
      </c>
      <c r="E251" s="108">
        <f t="shared" si="13"/>
        <v>0.21341960153593073</v>
      </c>
      <c r="F251" s="108">
        <f t="shared" si="13"/>
        <v>0.25417139050336629</v>
      </c>
      <c r="G251" s="109">
        <f t="shared" si="13"/>
        <v>8.9832812170212703E-2</v>
      </c>
      <c r="H251" s="110">
        <f>+H45/$P45</f>
        <v>0.19378254131968292</v>
      </c>
      <c r="I251" s="110">
        <f t="shared" si="13"/>
        <v>1.2035881890757211E-2</v>
      </c>
      <c r="J251" s="107">
        <f t="shared" si="13"/>
        <v>7.6349751208191138E-2</v>
      </c>
      <c r="K251" s="109">
        <f t="shared" si="13"/>
        <v>2.5202162492895326E-3</v>
      </c>
      <c r="L251" s="110">
        <f t="shared" si="13"/>
        <v>8.0941626851339793E-2</v>
      </c>
      <c r="M251" s="110">
        <f t="shared" si="13"/>
        <v>2.8722403620996626E-2</v>
      </c>
      <c r="N251" s="110">
        <f t="shared" si="13"/>
        <v>7.12405143993321E-4</v>
      </c>
      <c r="O251" s="146">
        <f t="shared" si="13"/>
        <v>5.0031585755529281E-2</v>
      </c>
      <c r="P251" s="111">
        <f t="shared" si="13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3"/>
        <v>0.44464578973269514</v>
      </c>
      <c r="E252" s="83">
        <f t="shared" si="13"/>
        <v>0.16318309814623563</v>
      </c>
      <c r="F252" s="83">
        <f t="shared" si="13"/>
        <v>0.18110550539488499</v>
      </c>
      <c r="G252" s="84">
        <f t="shared" si="13"/>
        <v>0.10035718619157452</v>
      </c>
      <c r="H252" s="85">
        <f>+H46/$P46</f>
        <v>0.16400911644989788</v>
      </c>
      <c r="I252" s="85">
        <f t="shared" si="13"/>
        <v>4.1096292587590958E-3</v>
      </c>
      <c r="J252" s="82">
        <f t="shared" si="13"/>
        <v>0.12965161394874594</v>
      </c>
      <c r="K252" s="84">
        <f t="shared" si="13"/>
        <v>4.5945232180605512E-2</v>
      </c>
      <c r="L252" s="85">
        <f t="shared" si="13"/>
        <v>8.7648001504489342E-2</v>
      </c>
      <c r="M252" s="85">
        <f t="shared" si="13"/>
        <v>9.2584744037321517E-2</v>
      </c>
      <c r="N252" s="85">
        <f t="shared" si="13"/>
        <v>4.266757512711751E-3</v>
      </c>
      <c r="O252" s="141">
        <f t="shared" si="13"/>
        <v>7.308434755537932E-2</v>
      </c>
      <c r="P252" s="86">
        <f t="shared" si="13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3"/>
        <v>0.49077492355029828</v>
      </c>
      <c r="E253" s="83">
        <f t="shared" si="13"/>
        <v>0.17785301977688459</v>
      </c>
      <c r="F253" s="83">
        <f t="shared" si="13"/>
        <v>0.2167993641309042</v>
      </c>
      <c r="G253" s="84">
        <f t="shared" si="13"/>
        <v>9.6122539642509497E-2</v>
      </c>
      <c r="H253" s="85">
        <f t="shared" si="13"/>
        <v>0.13333835648538736</v>
      </c>
      <c r="I253" s="85">
        <f t="shared" si="13"/>
        <v>4.1603178762380372E-3</v>
      </c>
      <c r="J253" s="82">
        <f t="shared" si="13"/>
        <v>0.16884815418294941</v>
      </c>
      <c r="K253" s="84">
        <f t="shared" si="13"/>
        <v>9.6468390039071261E-2</v>
      </c>
      <c r="L253" s="85">
        <f t="shared" si="13"/>
        <v>0.11546355797330939</v>
      </c>
      <c r="M253" s="85">
        <f t="shared" si="13"/>
        <v>6.0286206691713182E-2</v>
      </c>
      <c r="N253" s="85">
        <f t="shared" si="13"/>
        <v>3.1888208323660575E-4</v>
      </c>
      <c r="O253" s="141">
        <f t="shared" si="13"/>
        <v>2.6809601156867754E-2</v>
      </c>
      <c r="P253" s="86">
        <f t="shared" si="13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3"/>
        <v>0.42531207318845204</v>
      </c>
      <c r="E254" s="83">
        <f t="shared" si="13"/>
        <v>0.19870969421383033</v>
      </c>
      <c r="F254" s="83">
        <f t="shared" si="13"/>
        <v>0.15050310019478769</v>
      </c>
      <c r="G254" s="84">
        <f t="shared" si="13"/>
        <v>7.6099278779833995E-2</v>
      </c>
      <c r="H254" s="85">
        <f t="shared" si="13"/>
        <v>0.14324118275754427</v>
      </c>
      <c r="I254" s="85">
        <f t="shared" si="13"/>
        <v>8.2417236566658288E-3</v>
      </c>
      <c r="J254" s="82">
        <f t="shared" si="13"/>
        <v>0.2120572068566805</v>
      </c>
      <c r="K254" s="84">
        <f t="shared" si="13"/>
        <v>0.10325646875875494</v>
      </c>
      <c r="L254" s="85">
        <f t="shared" si="13"/>
        <v>0.11238795546746592</v>
      </c>
      <c r="M254" s="85">
        <f t="shared" si="13"/>
        <v>5.5881387117127174E-2</v>
      </c>
      <c r="N254" s="85">
        <f t="shared" si="13"/>
        <v>8.2216666478187681E-3</v>
      </c>
      <c r="O254" s="141">
        <f t="shared" si="13"/>
        <v>3.4656804308245498E-2</v>
      </c>
      <c r="P254" s="86">
        <f t="shared" si="13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3"/>
        <v>0.45936263508251707</v>
      </c>
      <c r="E255" s="83">
        <f t="shared" si="13"/>
        <v>0.13656712791816977</v>
      </c>
      <c r="F255" s="83">
        <f t="shared" si="13"/>
        <v>0.24350704352976246</v>
      </c>
      <c r="G255" s="84">
        <f t="shared" si="13"/>
        <v>7.9288463634584805E-2</v>
      </c>
      <c r="H255" s="85">
        <f t="shared" si="13"/>
        <v>0.16611804133797517</v>
      </c>
      <c r="I255" s="85">
        <f t="shared" si="13"/>
        <v>6.3070682185588835E-3</v>
      </c>
      <c r="J255" s="82">
        <f t="shared" si="13"/>
        <v>0.17894702283319697</v>
      </c>
      <c r="K255" s="84">
        <f t="shared" si="13"/>
        <v>8.3368681211169318E-2</v>
      </c>
      <c r="L255" s="85">
        <f t="shared" si="13"/>
        <v>9.0310172703383804E-2</v>
      </c>
      <c r="M255" s="85">
        <f t="shared" si="13"/>
        <v>5.0192848391091546E-2</v>
      </c>
      <c r="N255" s="85">
        <f t="shared" si="13"/>
        <v>0</v>
      </c>
      <c r="O255" s="141">
        <f t="shared" si="13"/>
        <v>4.876221143327656E-2</v>
      </c>
      <c r="P255" s="86">
        <f t="shared" si="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3"/>
        <v>0.45444672915251622</v>
      </c>
      <c r="E256" s="83">
        <f t="shared" si="13"/>
        <v>0.1609033030762346</v>
      </c>
      <c r="F256" s="83">
        <f t="shared" si="13"/>
        <v>0.20095343330089901</v>
      </c>
      <c r="G256" s="84">
        <f t="shared" si="13"/>
        <v>9.2589992775382587E-2</v>
      </c>
      <c r="H256" s="85">
        <f t="shared" si="13"/>
        <v>0.14390833647120749</v>
      </c>
      <c r="I256" s="85">
        <f t="shared" si="13"/>
        <v>2.8643466862870995E-3</v>
      </c>
      <c r="J256" s="82">
        <f t="shared" si="13"/>
        <v>0.1761041032306776</v>
      </c>
      <c r="K256" s="84">
        <f t="shared" si="13"/>
        <v>8.587579672784286E-2</v>
      </c>
      <c r="L256" s="85">
        <f t="shared" si="13"/>
        <v>8.7594709634269158E-2</v>
      </c>
      <c r="M256" s="85">
        <f t="shared" si="13"/>
        <v>8.1093939844561938E-2</v>
      </c>
      <c r="N256" s="85">
        <f t="shared" si="13"/>
        <v>0</v>
      </c>
      <c r="O256" s="141">
        <f t="shared" si="13"/>
        <v>5.3987834980480508E-2</v>
      </c>
      <c r="P256" s="86">
        <f t="shared" si="13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3"/>
        <v>0.45793028069858582</v>
      </c>
      <c r="E257" s="83">
        <f t="shared" si="13"/>
        <v>0.19208368215634564</v>
      </c>
      <c r="F257" s="83">
        <f t="shared" si="13"/>
        <v>0.17787047934565423</v>
      </c>
      <c r="G257" s="84">
        <f t="shared" si="13"/>
        <v>8.7976119196585975E-2</v>
      </c>
      <c r="H257" s="85">
        <f t="shared" si="13"/>
        <v>0.13951460129169571</v>
      </c>
      <c r="I257" s="85">
        <f t="shared" si="13"/>
        <v>5.4809297006266546E-3</v>
      </c>
      <c r="J257" s="82">
        <f t="shared" si="13"/>
        <v>0.18505784774537395</v>
      </c>
      <c r="K257" s="84">
        <f t="shared" si="13"/>
        <v>9.493926729335099E-2</v>
      </c>
      <c r="L257" s="85">
        <f t="shared" si="13"/>
        <v>0.11667303960970368</v>
      </c>
      <c r="M257" s="85">
        <f t="shared" si="13"/>
        <v>1.7096673919801058E-2</v>
      </c>
      <c r="N257" s="85">
        <f t="shared" si="13"/>
        <v>0</v>
      </c>
      <c r="O257" s="141">
        <f t="shared" si="13"/>
        <v>7.8246627034213118E-2</v>
      </c>
      <c r="P257" s="86">
        <f t="shared" si="1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3"/>
        <v>0.41342065933166411</v>
      </c>
      <c r="E258" s="83">
        <f t="shared" si="13"/>
        <v>0.18780957783091171</v>
      </c>
      <c r="F258" s="83">
        <f t="shared" si="13"/>
        <v>0.14339841242709805</v>
      </c>
      <c r="G258" s="84">
        <f t="shared" si="13"/>
        <v>8.2212669073654321E-2</v>
      </c>
      <c r="H258" s="85">
        <f t="shared" si="13"/>
        <v>0.19779451437167875</v>
      </c>
      <c r="I258" s="85">
        <f t="shared" si="13"/>
        <v>1.5959422191782511E-2</v>
      </c>
      <c r="J258" s="82">
        <f t="shared" si="13"/>
        <v>0.16297933526369843</v>
      </c>
      <c r="K258" s="84">
        <f t="shared" si="13"/>
        <v>6.6935385591367691E-2</v>
      </c>
      <c r="L258" s="85">
        <f t="shared" si="13"/>
        <v>9.0904165676800319E-2</v>
      </c>
      <c r="M258" s="85">
        <f t="shared" si="13"/>
        <v>1.3264318386668491E-2</v>
      </c>
      <c r="N258" s="85">
        <f t="shared" si="13"/>
        <v>1.0232080642438237E-2</v>
      </c>
      <c r="O258" s="141">
        <f t="shared" si="13"/>
        <v>9.5445504135269157E-2</v>
      </c>
      <c r="P258" s="86">
        <f t="shared" si="13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4">+D53/$P53</f>
        <v>0.42259759317264733</v>
      </c>
      <c r="E259" s="83">
        <f t="shared" si="14"/>
        <v>0.19312924823053443</v>
      </c>
      <c r="F259" s="83">
        <f t="shared" si="14"/>
        <v>0.1538348090002688</v>
      </c>
      <c r="G259" s="84">
        <f t="shared" si="14"/>
        <v>7.5633535941844118E-2</v>
      </c>
      <c r="H259" s="85">
        <f t="shared" si="14"/>
        <v>0.15115275934607414</v>
      </c>
      <c r="I259" s="85">
        <f t="shared" si="14"/>
        <v>2.168502230878552E-2</v>
      </c>
      <c r="J259" s="82">
        <f t="shared" si="14"/>
        <v>0.1500097661231557</v>
      </c>
      <c r="K259" s="84">
        <f t="shared" si="14"/>
        <v>6.0036283988817725E-2</v>
      </c>
      <c r="L259" s="85">
        <f t="shared" si="14"/>
        <v>0.14005426739935936</v>
      </c>
      <c r="M259" s="85">
        <f t="shared" si="14"/>
        <v>3.8380599695466117E-2</v>
      </c>
      <c r="N259" s="85">
        <f t="shared" si="14"/>
        <v>0</v>
      </c>
      <c r="O259" s="141">
        <f t="shared" si="14"/>
        <v>7.6119991954511801E-2</v>
      </c>
      <c r="P259" s="86">
        <f t="shared" si="14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4"/>
        <v>0.39512784479089902</v>
      </c>
      <c r="E260" s="83">
        <f t="shared" si="14"/>
        <v>0.16588256097385573</v>
      </c>
      <c r="F260" s="83">
        <f t="shared" si="14"/>
        <v>0.11685151796917105</v>
      </c>
      <c r="G260" s="84">
        <f t="shared" si="14"/>
        <v>0.11239376584787227</v>
      </c>
      <c r="H260" s="85">
        <f t="shared" si="14"/>
        <v>0.14958479314957346</v>
      </c>
      <c r="I260" s="85">
        <f t="shared" si="14"/>
        <v>8.6280110428523932E-3</v>
      </c>
      <c r="J260" s="82">
        <f t="shared" si="14"/>
        <v>0.21008984374008516</v>
      </c>
      <c r="K260" s="84">
        <f t="shared" si="14"/>
        <v>8.9851016252080265E-2</v>
      </c>
      <c r="L260" s="85">
        <f t="shared" si="14"/>
        <v>0.10634879405994038</v>
      </c>
      <c r="M260" s="85">
        <f t="shared" si="14"/>
        <v>6.6220056669495347E-2</v>
      </c>
      <c r="N260" s="85">
        <f t="shared" si="14"/>
        <v>5.0763955222807235E-4</v>
      </c>
      <c r="O260" s="141">
        <f t="shared" si="14"/>
        <v>6.3493016994926141E-2</v>
      </c>
      <c r="P260" s="86">
        <f t="shared" si="14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4"/>
        <v>0.43541038251070774</v>
      </c>
      <c r="E261" s="83">
        <f t="shared" si="14"/>
        <v>0.18532918699830139</v>
      </c>
      <c r="F261" s="83">
        <f t="shared" si="14"/>
        <v>0.12978506896827896</v>
      </c>
      <c r="G261" s="84">
        <f t="shared" si="14"/>
        <v>0.12029612654412737</v>
      </c>
      <c r="H261" s="85">
        <f t="shared" si="14"/>
        <v>0.1441429578227188</v>
      </c>
      <c r="I261" s="85">
        <f t="shared" si="14"/>
        <v>1.4289263701241133E-2</v>
      </c>
      <c r="J261" s="82">
        <f t="shared" si="14"/>
        <v>0.19207852813950657</v>
      </c>
      <c r="K261" s="84">
        <f t="shared" si="14"/>
        <v>8.00732700442362E-2</v>
      </c>
      <c r="L261" s="85">
        <f t="shared" si="14"/>
        <v>8.9299012895141264E-2</v>
      </c>
      <c r="M261" s="85">
        <f t="shared" si="14"/>
        <v>7.8576619328413616E-2</v>
      </c>
      <c r="N261" s="85">
        <f t="shared" si="14"/>
        <v>1.5886968640270386E-3</v>
      </c>
      <c r="O261" s="141">
        <f t="shared" si="14"/>
        <v>4.461453873824385E-2</v>
      </c>
      <c r="P261" s="86">
        <f t="shared" si="14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4"/>
        <v>0.3123845909333684</v>
      </c>
      <c r="E262" s="83">
        <f t="shared" si="14"/>
        <v>0.15014381062557572</v>
      </c>
      <c r="F262" s="83">
        <f t="shared" si="14"/>
        <v>0.10108956909959071</v>
      </c>
      <c r="G262" s="84">
        <f t="shared" si="14"/>
        <v>6.115121120820196E-2</v>
      </c>
      <c r="H262" s="85">
        <f t="shared" si="14"/>
        <v>0.13987391239347577</v>
      </c>
      <c r="I262" s="85">
        <f t="shared" si="14"/>
        <v>1.5228367703251302E-2</v>
      </c>
      <c r="J262" s="82">
        <f t="shared" si="14"/>
        <v>0.15073025045707214</v>
      </c>
      <c r="K262" s="84">
        <f t="shared" si="14"/>
        <v>5.3212061389763005E-2</v>
      </c>
      <c r="L262" s="85">
        <f t="shared" si="14"/>
        <v>0.10715762898177128</v>
      </c>
      <c r="M262" s="85">
        <f t="shared" si="14"/>
        <v>4.6242738217600214E-2</v>
      </c>
      <c r="N262" s="85">
        <f t="shared" si="14"/>
        <v>1.442406679288004E-2</v>
      </c>
      <c r="O262" s="141">
        <f t="shared" si="14"/>
        <v>0.21395844452058088</v>
      </c>
      <c r="P262" s="86">
        <f t="shared" si="14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4"/>
        <v>0.37816508660070491</v>
      </c>
      <c r="E263" s="83">
        <f t="shared" si="14"/>
        <v>0.15206697849042375</v>
      </c>
      <c r="F263" s="83">
        <f t="shared" si="14"/>
        <v>0.15734714803136746</v>
      </c>
      <c r="G263" s="84">
        <f t="shared" si="14"/>
        <v>6.8750960078913723E-2</v>
      </c>
      <c r="H263" s="85">
        <f t="shared" si="14"/>
        <v>0.11505162526813444</v>
      </c>
      <c r="I263" s="85">
        <f t="shared" si="14"/>
        <v>4.8248117822153817E-2</v>
      </c>
      <c r="J263" s="82">
        <f t="shared" si="14"/>
        <v>0.23820705712485404</v>
      </c>
      <c r="K263" s="84">
        <f t="shared" si="14"/>
        <v>7.2645230581861772E-2</v>
      </c>
      <c r="L263" s="85">
        <f t="shared" si="14"/>
        <v>8.0821823318396657E-2</v>
      </c>
      <c r="M263" s="85">
        <f t="shared" si="14"/>
        <v>7.2395557167383176E-2</v>
      </c>
      <c r="N263" s="85">
        <f t="shared" si="14"/>
        <v>1.3554304179236736E-2</v>
      </c>
      <c r="O263" s="141">
        <f t="shared" si="14"/>
        <v>5.3556428519136196E-2</v>
      </c>
      <c r="P263" s="86">
        <f t="shared" si="14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4"/>
        <v>0.39503468021373012</v>
      </c>
      <c r="E264" s="83">
        <f t="shared" si="14"/>
        <v>0.16427221666295341</v>
      </c>
      <c r="F264" s="83">
        <f t="shared" si="14"/>
        <v>0.14353544801018425</v>
      </c>
      <c r="G264" s="84">
        <f t="shared" si="14"/>
        <v>8.7227015540592437E-2</v>
      </c>
      <c r="H264" s="85">
        <f t="shared" si="14"/>
        <v>0.11918439807100334</v>
      </c>
      <c r="I264" s="85">
        <f t="shared" si="14"/>
        <v>2.8470295619338558E-3</v>
      </c>
      <c r="J264" s="82">
        <f t="shared" si="14"/>
        <v>0.19604221219072293</v>
      </c>
      <c r="K264" s="84">
        <f t="shared" si="14"/>
        <v>7.8165437665768042E-2</v>
      </c>
      <c r="L264" s="85">
        <f t="shared" si="14"/>
        <v>8.2703308088745181E-2</v>
      </c>
      <c r="M264" s="85">
        <f t="shared" si="14"/>
        <v>0.12679018593257446</v>
      </c>
      <c r="N264" s="85">
        <f t="shared" si="14"/>
        <v>3.1031886840039592E-2</v>
      </c>
      <c r="O264" s="141">
        <f t="shared" si="14"/>
        <v>4.6366299101250535E-2</v>
      </c>
      <c r="P264" s="86">
        <f t="shared" si="14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4"/>
        <v>0.36117561949539134</v>
      </c>
      <c r="E265" s="83">
        <f t="shared" si="14"/>
        <v>0.16547520321837644</v>
      </c>
      <c r="F265" s="83">
        <f t="shared" si="14"/>
        <v>9.0929203294137215E-2</v>
      </c>
      <c r="G265" s="84">
        <f t="shared" si="14"/>
        <v>0.1047712129828777</v>
      </c>
      <c r="H265" s="85">
        <f t="shared" si="14"/>
        <v>0.1556226023229928</v>
      </c>
      <c r="I265" s="85">
        <f t="shared" si="14"/>
        <v>5.2699384375934286E-3</v>
      </c>
      <c r="J265" s="82">
        <f t="shared" si="14"/>
        <v>0.16725743198898285</v>
      </c>
      <c r="K265" s="84">
        <f t="shared" si="14"/>
        <v>4.4963642853890678E-2</v>
      </c>
      <c r="L265" s="85">
        <f t="shared" si="14"/>
        <v>6.4703270138080776E-2</v>
      </c>
      <c r="M265" s="85">
        <f t="shared" si="14"/>
        <v>2.0259958129222443E-2</v>
      </c>
      <c r="N265" s="85">
        <f t="shared" si="14"/>
        <v>2.3854769331302681E-2</v>
      </c>
      <c r="O265" s="141">
        <f t="shared" si="14"/>
        <v>0.20185641015643363</v>
      </c>
      <c r="P265" s="86">
        <f t="shared" si="14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4"/>
        <v>0.30432170826508764</v>
      </c>
      <c r="E266" s="83">
        <f t="shared" si="14"/>
        <v>0.18188489747243169</v>
      </c>
      <c r="F266" s="83">
        <f t="shared" si="14"/>
        <v>5.8549241196862695E-2</v>
      </c>
      <c r="G266" s="84">
        <f t="shared" si="14"/>
        <v>6.3887569595793253E-2</v>
      </c>
      <c r="H266" s="85">
        <f t="shared" si="14"/>
        <v>0.20984934905832064</v>
      </c>
      <c r="I266" s="85">
        <f t="shared" si="14"/>
        <v>3.7899468386531671E-3</v>
      </c>
      <c r="J266" s="82">
        <f t="shared" si="14"/>
        <v>0.20278139042148824</v>
      </c>
      <c r="K266" s="84">
        <f t="shared" si="14"/>
        <v>8.1666585289709367E-2</v>
      </c>
      <c r="L266" s="85">
        <f t="shared" si="14"/>
        <v>6.0877361966185657E-2</v>
      </c>
      <c r="M266" s="85">
        <f t="shared" si="14"/>
        <v>0.14549830070117345</v>
      </c>
      <c r="N266" s="85">
        <f t="shared" si="14"/>
        <v>0</v>
      </c>
      <c r="O266" s="141">
        <f t="shared" si="14"/>
        <v>7.2881942749091169E-2</v>
      </c>
      <c r="P266" s="86">
        <f t="shared" si="1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4"/>
        <v>0.38029046916285492</v>
      </c>
      <c r="E267" s="83">
        <f t="shared" si="14"/>
        <v>0.14204825504351098</v>
      </c>
      <c r="F267" s="83">
        <f t="shared" si="14"/>
        <v>0.1586126795752543</v>
      </c>
      <c r="G267" s="84">
        <f t="shared" si="14"/>
        <v>7.962953454408965E-2</v>
      </c>
      <c r="H267" s="85">
        <f t="shared" si="14"/>
        <v>0.13953193384248957</v>
      </c>
      <c r="I267" s="85">
        <f t="shared" si="14"/>
        <v>2.6462968393109305E-2</v>
      </c>
      <c r="J267" s="82">
        <f t="shared" si="14"/>
        <v>0.18184387931032941</v>
      </c>
      <c r="K267" s="84">
        <f t="shared" si="14"/>
        <v>6.1786643513768384E-2</v>
      </c>
      <c r="L267" s="85">
        <f t="shared" si="14"/>
        <v>0.12305087978210609</v>
      </c>
      <c r="M267" s="85">
        <f t="shared" si="14"/>
        <v>9.1944390822163449E-2</v>
      </c>
      <c r="N267" s="85">
        <f t="shared" si="14"/>
        <v>9.3031427268477432E-5</v>
      </c>
      <c r="O267" s="141">
        <f t="shared" si="14"/>
        <v>5.6782447259678799E-2</v>
      </c>
      <c r="P267" s="86">
        <f t="shared" si="14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4"/>
        <v>0.43314487590940792</v>
      </c>
      <c r="E268" s="83">
        <f t="shared" si="14"/>
        <v>0.19422362465447837</v>
      </c>
      <c r="F268" s="83">
        <f t="shared" si="14"/>
        <v>0.12183845206316146</v>
      </c>
      <c r="G268" s="84">
        <f t="shared" si="14"/>
        <v>0.11708279919176809</v>
      </c>
      <c r="H268" s="85">
        <f t="shared" si="14"/>
        <v>0.12240760111953802</v>
      </c>
      <c r="I268" s="85">
        <f t="shared" si="14"/>
        <v>3.9346665795736008E-3</v>
      </c>
      <c r="J268" s="82">
        <f t="shared" si="14"/>
        <v>0.15706037375927209</v>
      </c>
      <c r="K268" s="84">
        <f t="shared" si="14"/>
        <v>6.5697632482328822E-2</v>
      </c>
      <c r="L268" s="85">
        <f t="shared" si="14"/>
        <v>8.0938970566155496E-2</v>
      </c>
      <c r="M268" s="85">
        <f t="shared" si="14"/>
        <v>5.2864149367496928E-2</v>
      </c>
      <c r="N268" s="85">
        <f t="shared" si="14"/>
        <v>1.485948039492784E-4</v>
      </c>
      <c r="O268" s="141">
        <f t="shared" si="14"/>
        <v>0.14950076789460665</v>
      </c>
      <c r="P268" s="86">
        <f t="shared" si="1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4"/>
        <v>0.41667635412770976</v>
      </c>
      <c r="E269" s="83">
        <f t="shared" si="14"/>
        <v>0.13295990583874298</v>
      </c>
      <c r="F269" s="83">
        <f t="shared" si="14"/>
        <v>0.19763958997536635</v>
      </c>
      <c r="G269" s="84">
        <f t="shared" si="14"/>
        <v>8.6076858313600443E-2</v>
      </c>
      <c r="H269" s="85">
        <f t="shared" si="14"/>
        <v>0.14627518779485355</v>
      </c>
      <c r="I269" s="85">
        <f t="shared" si="14"/>
        <v>1.6360068968384361E-2</v>
      </c>
      <c r="J269" s="82">
        <f t="shared" si="14"/>
        <v>0.17396634502567387</v>
      </c>
      <c r="K269" s="84">
        <f t="shared" si="14"/>
        <v>7.8092632986224042E-2</v>
      </c>
      <c r="L269" s="85">
        <f t="shared" si="14"/>
        <v>8.8943338422095397E-2</v>
      </c>
      <c r="M269" s="85">
        <f t="shared" si="14"/>
        <v>8.0405264020838835E-2</v>
      </c>
      <c r="N269" s="85">
        <f t="shared" si="14"/>
        <v>8.1227740267256383E-4</v>
      </c>
      <c r="O269" s="141">
        <f t="shared" si="14"/>
        <v>7.6561164237771692E-2</v>
      </c>
      <c r="P269" s="86">
        <f t="shared" si="14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4"/>
        <v>0.42793315424639938</v>
      </c>
      <c r="E270" s="83">
        <f t="shared" si="14"/>
        <v>0.15271848228346899</v>
      </c>
      <c r="F270" s="83">
        <f t="shared" si="14"/>
        <v>0.20842582863404754</v>
      </c>
      <c r="G270" s="84">
        <f t="shared" si="14"/>
        <v>6.6788843328882838E-2</v>
      </c>
      <c r="H270" s="85">
        <f t="shared" si="14"/>
        <v>0.15463147158132226</v>
      </c>
      <c r="I270" s="85">
        <f t="shared" si="14"/>
        <v>2.7445365172568414E-2</v>
      </c>
      <c r="J270" s="82">
        <f t="shared" si="14"/>
        <v>0.14817973346352589</v>
      </c>
      <c r="K270" s="84">
        <f t="shared" si="14"/>
        <v>2.838964267076503E-2</v>
      </c>
      <c r="L270" s="85">
        <f t="shared" si="14"/>
        <v>9.6680267654575366E-2</v>
      </c>
      <c r="M270" s="85">
        <f t="shared" si="14"/>
        <v>5.2991427349050726E-2</v>
      </c>
      <c r="N270" s="85">
        <f t="shared" si="14"/>
        <v>4.5574611647321173E-3</v>
      </c>
      <c r="O270" s="141">
        <f t="shared" si="14"/>
        <v>8.7581119367825852E-2</v>
      </c>
      <c r="P270" s="86">
        <f t="shared" si="14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4"/>
        <v>0.40628066268131774</v>
      </c>
      <c r="E271" s="83">
        <f t="shared" si="14"/>
        <v>0.15243466848104933</v>
      </c>
      <c r="F271" s="83">
        <f t="shared" si="14"/>
        <v>0.19081732399976506</v>
      </c>
      <c r="G271" s="84">
        <f t="shared" si="14"/>
        <v>6.3028670200503331E-2</v>
      </c>
      <c r="H271" s="85">
        <f t="shared" si="14"/>
        <v>0.15711504820328756</v>
      </c>
      <c r="I271" s="85">
        <f t="shared" si="14"/>
        <v>5.0134047376574611E-3</v>
      </c>
      <c r="J271" s="82">
        <f t="shared" si="14"/>
        <v>0.18003191302758442</v>
      </c>
      <c r="K271" s="84">
        <f t="shared" si="14"/>
        <v>8.1747384499576622E-2</v>
      </c>
      <c r="L271" s="85">
        <f t="shared" si="14"/>
        <v>0.10761748246710637</v>
      </c>
      <c r="M271" s="85">
        <f t="shared" si="14"/>
        <v>6.6784657098420991E-2</v>
      </c>
      <c r="N271" s="85">
        <f t="shared" si="14"/>
        <v>0</v>
      </c>
      <c r="O271" s="141">
        <f t="shared" si="14"/>
        <v>7.7156831784625443E-2</v>
      </c>
      <c r="P271" s="86">
        <f t="shared" si="14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4"/>
        <v>0.42812596730960234</v>
      </c>
      <c r="E272" s="83">
        <f t="shared" si="14"/>
        <v>0.16757039366008902</v>
      </c>
      <c r="F272" s="83">
        <f t="shared" si="14"/>
        <v>0.18987726471257219</v>
      </c>
      <c r="G272" s="84">
        <f t="shared" si="14"/>
        <v>7.0678308936941145E-2</v>
      </c>
      <c r="H272" s="85">
        <f t="shared" si="14"/>
        <v>0.22909671255735675</v>
      </c>
      <c r="I272" s="85">
        <f t="shared" si="14"/>
        <v>8.4140213521058591E-3</v>
      </c>
      <c r="J272" s="82">
        <f t="shared" si="14"/>
        <v>0.13581867524161392</v>
      </c>
      <c r="K272" s="84">
        <f t="shared" si="14"/>
        <v>4.9970899620106327E-2</v>
      </c>
      <c r="L272" s="85">
        <f t="shared" si="14"/>
        <v>0.10544962205252738</v>
      </c>
      <c r="M272" s="85">
        <f t="shared" si="14"/>
        <v>3.3145041430308826E-4</v>
      </c>
      <c r="N272" s="85">
        <f t="shared" si="14"/>
        <v>8.1422809984581303E-6</v>
      </c>
      <c r="O272" s="141">
        <f t="shared" si="14"/>
        <v>9.2755408791492203E-2</v>
      </c>
      <c r="P272" s="86">
        <f t="shared" si="14"/>
        <v>1</v>
      </c>
      <c r="Q272" s="1"/>
    </row>
    <row r="273" spans="2:20" ht="12.75" thickBot="1" x14ac:dyDescent="0.2">
      <c r="B273" s="31">
        <v>63</v>
      </c>
      <c r="C273" s="32" t="s">
        <v>110</v>
      </c>
      <c r="D273" s="112">
        <f t="shared" si="14"/>
        <v>0.42637071010891697</v>
      </c>
      <c r="E273" s="113">
        <f t="shared" si="14"/>
        <v>0.15869981504661199</v>
      </c>
      <c r="F273" s="113">
        <f t="shared" si="14"/>
        <v>0.20063453957815683</v>
      </c>
      <c r="G273" s="114">
        <f t="shared" si="14"/>
        <v>6.7036355484148186E-2</v>
      </c>
      <c r="H273" s="115">
        <f t="shared" si="14"/>
        <v>0.17568638257328079</v>
      </c>
      <c r="I273" s="115">
        <f t="shared" si="14"/>
        <v>6.3984531171184635E-3</v>
      </c>
      <c r="J273" s="112">
        <f t="shared" si="14"/>
        <v>0.14419629345937565</v>
      </c>
      <c r="K273" s="114">
        <f t="shared" si="14"/>
        <v>6.6296261699702957E-2</v>
      </c>
      <c r="L273" s="115">
        <f t="shared" si="14"/>
        <v>8.7472023464793464E-2</v>
      </c>
      <c r="M273" s="115">
        <f t="shared" si="14"/>
        <v>6.0861994881088052E-2</v>
      </c>
      <c r="N273" s="115">
        <f t="shared" si="14"/>
        <v>7.1137930390270327E-3</v>
      </c>
      <c r="O273" s="147">
        <f t="shared" si="14"/>
        <v>9.1900349356399569E-2</v>
      </c>
      <c r="P273" s="116">
        <f t="shared" si="14"/>
        <v>1</v>
      </c>
      <c r="Q273" s="1"/>
    </row>
    <row r="274" spans="2:20" ht="12.75" thickTop="1" x14ac:dyDescent="0.15">
      <c r="B274" s="25"/>
      <c r="C274" s="76" t="s">
        <v>111</v>
      </c>
      <c r="D274" s="117">
        <f t="shared" si="14"/>
        <v>0.50342961457809621</v>
      </c>
      <c r="E274" s="118">
        <f t="shared" si="14"/>
        <v>0.15947611204687773</v>
      </c>
      <c r="F274" s="118">
        <f t="shared" si="14"/>
        <v>0.26523391514825612</v>
      </c>
      <c r="G274" s="119">
        <f t="shared" si="14"/>
        <v>7.8719587382962322E-2</v>
      </c>
      <c r="H274" s="120">
        <f t="shared" si="14"/>
        <v>0.16083782302178717</v>
      </c>
      <c r="I274" s="120">
        <f t="shared" si="14"/>
        <v>9.5445014960438695E-3</v>
      </c>
      <c r="J274" s="117">
        <f t="shared" si="14"/>
        <v>0.10156407973828455</v>
      </c>
      <c r="K274" s="119">
        <f t="shared" si="14"/>
        <v>2.4340943594648418E-2</v>
      </c>
      <c r="L274" s="120">
        <f t="shared" si="14"/>
        <v>7.7517435777851307E-2</v>
      </c>
      <c r="M274" s="120">
        <f t="shared" si="14"/>
        <v>3.6641284341641767E-2</v>
      </c>
      <c r="N274" s="120">
        <f t="shared" si="14"/>
        <v>1.7190403101274808E-2</v>
      </c>
      <c r="O274" s="148">
        <f t="shared" si="14"/>
        <v>9.3274857945020342E-2</v>
      </c>
      <c r="P274" s="121">
        <f t="shared" si="14"/>
        <v>1</v>
      </c>
      <c r="Q274" s="1"/>
      <c r="T274" s="150">
        <f>+I274+N274</f>
        <v>2.6734904597318677E-2</v>
      </c>
    </row>
    <row r="275" spans="2:20" x14ac:dyDescent="0.15">
      <c r="Q275" s="1"/>
    </row>
    <row r="276" spans="2:20" ht="13.5" x14ac:dyDescent="0.15">
      <c r="B276" s="74" t="str">
        <f>+B207</f>
        <v>令和４年度</v>
      </c>
      <c r="D276" s="75" t="s">
        <v>118</v>
      </c>
    </row>
    <row r="277" spans="2:20" x14ac:dyDescent="0.15">
      <c r="B277" s="73" t="s">
        <v>124</v>
      </c>
      <c r="Q277" s="1"/>
    </row>
    <row r="278" spans="2:20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20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20" x14ac:dyDescent="0.15">
      <c r="B280" s="38" t="s">
        <v>10</v>
      </c>
      <c r="C280" s="39" t="s">
        <v>11</v>
      </c>
      <c r="D280" s="40">
        <f>+RANK(D211,D$211:D$273)</f>
        <v>5</v>
      </c>
      <c r="E280" s="41">
        <f t="shared" ref="E280:O280" si="15">+RANK(E211,E$211:E$273)</f>
        <v>3</v>
      </c>
      <c r="F280" s="41">
        <f t="shared" si="15"/>
        <v>29</v>
      </c>
      <c r="G280" s="42">
        <f t="shared" si="15"/>
        <v>26</v>
      </c>
      <c r="H280" s="43">
        <f t="shared" si="15"/>
        <v>46</v>
      </c>
      <c r="I280" s="43">
        <f t="shared" si="15"/>
        <v>30</v>
      </c>
      <c r="J280" s="40">
        <f t="shared" si="15"/>
        <v>62</v>
      </c>
      <c r="K280" s="42">
        <f t="shared" si="15"/>
        <v>63</v>
      </c>
      <c r="L280" s="43">
        <f t="shared" si="15"/>
        <v>61</v>
      </c>
      <c r="M280" s="43">
        <f t="shared" si="15"/>
        <v>50</v>
      </c>
      <c r="N280" s="43">
        <f t="shared" si="15"/>
        <v>1</v>
      </c>
      <c r="O280" s="131">
        <f t="shared" si="15"/>
        <v>12</v>
      </c>
      <c r="P280" s="122" t="s">
        <v>126</v>
      </c>
      <c r="Q280" s="1"/>
    </row>
    <row r="281" spans="2:20" x14ac:dyDescent="0.15">
      <c r="B281" s="4" t="s">
        <v>12</v>
      </c>
      <c r="C281" s="14" t="s">
        <v>13</v>
      </c>
      <c r="D281" s="17">
        <f t="shared" ref="D281:O296" si="16">+RANK(D212,D$211:D$273)</f>
        <v>1</v>
      </c>
      <c r="E281" s="5">
        <f t="shared" si="16"/>
        <v>13</v>
      </c>
      <c r="F281" s="5">
        <f t="shared" si="16"/>
        <v>2</v>
      </c>
      <c r="G281" s="6">
        <f t="shared" si="16"/>
        <v>18</v>
      </c>
      <c r="H281" s="20">
        <f t="shared" si="16"/>
        <v>16</v>
      </c>
      <c r="I281" s="20">
        <f t="shared" si="16"/>
        <v>21</v>
      </c>
      <c r="J281" s="17">
        <f t="shared" si="16"/>
        <v>55</v>
      </c>
      <c r="K281" s="6">
        <f t="shared" si="16"/>
        <v>40</v>
      </c>
      <c r="L281" s="20">
        <f t="shared" si="16"/>
        <v>26</v>
      </c>
      <c r="M281" s="20">
        <f t="shared" si="16"/>
        <v>59</v>
      </c>
      <c r="N281" s="20">
        <f t="shared" si="16"/>
        <v>40</v>
      </c>
      <c r="O281" s="132">
        <f t="shared" si="16"/>
        <v>51</v>
      </c>
      <c r="P281" s="123" t="s">
        <v>125</v>
      </c>
      <c r="Q281" s="1"/>
    </row>
    <row r="282" spans="2:20" x14ac:dyDescent="0.15">
      <c r="B282" s="4" t="s">
        <v>14</v>
      </c>
      <c r="C282" s="14" t="s">
        <v>15</v>
      </c>
      <c r="D282" s="17">
        <f t="shared" si="16"/>
        <v>22</v>
      </c>
      <c r="E282" s="5">
        <f t="shared" si="16"/>
        <v>14</v>
      </c>
      <c r="F282" s="5">
        <f t="shared" si="16"/>
        <v>20</v>
      </c>
      <c r="G282" s="6">
        <f t="shared" si="16"/>
        <v>60</v>
      </c>
      <c r="H282" s="20">
        <f t="shared" si="16"/>
        <v>40</v>
      </c>
      <c r="I282" s="20">
        <f t="shared" si="16"/>
        <v>14</v>
      </c>
      <c r="J282" s="17">
        <f t="shared" si="16"/>
        <v>35</v>
      </c>
      <c r="K282" s="6">
        <f t="shared" si="16"/>
        <v>51</v>
      </c>
      <c r="L282" s="20">
        <f t="shared" si="16"/>
        <v>6</v>
      </c>
      <c r="M282" s="20">
        <f t="shared" si="16"/>
        <v>58</v>
      </c>
      <c r="N282" s="20">
        <f t="shared" si="16"/>
        <v>5</v>
      </c>
      <c r="O282" s="132">
        <f t="shared" si="16"/>
        <v>26</v>
      </c>
      <c r="P282" s="123" t="s">
        <v>125</v>
      </c>
      <c r="Q282" s="1"/>
    </row>
    <row r="283" spans="2:20" x14ac:dyDescent="0.15">
      <c r="B283" s="4" t="s">
        <v>16</v>
      </c>
      <c r="C283" s="14" t="s">
        <v>17</v>
      </c>
      <c r="D283" s="17">
        <f t="shared" si="16"/>
        <v>14</v>
      </c>
      <c r="E283" s="5">
        <f t="shared" si="16"/>
        <v>54</v>
      </c>
      <c r="F283" s="5">
        <f t="shared" si="16"/>
        <v>4</v>
      </c>
      <c r="G283" s="6">
        <f t="shared" si="16"/>
        <v>56</v>
      </c>
      <c r="H283" s="20">
        <f t="shared" si="16"/>
        <v>18</v>
      </c>
      <c r="I283" s="20">
        <f t="shared" si="16"/>
        <v>6</v>
      </c>
      <c r="J283" s="17">
        <f t="shared" si="16"/>
        <v>61</v>
      </c>
      <c r="K283" s="6">
        <f t="shared" si="16"/>
        <v>62</v>
      </c>
      <c r="L283" s="20">
        <f t="shared" si="16"/>
        <v>54</v>
      </c>
      <c r="M283" s="20">
        <f t="shared" si="16"/>
        <v>44</v>
      </c>
      <c r="N283" s="20">
        <f t="shared" si="16"/>
        <v>23</v>
      </c>
      <c r="O283" s="132">
        <f t="shared" si="16"/>
        <v>8</v>
      </c>
      <c r="P283" s="123" t="s">
        <v>125</v>
      </c>
      <c r="Q283" s="1"/>
    </row>
    <row r="284" spans="2:20" x14ac:dyDescent="0.15">
      <c r="B284" s="4" t="s">
        <v>18</v>
      </c>
      <c r="C284" s="14" t="s">
        <v>19</v>
      </c>
      <c r="D284" s="17">
        <f t="shared" si="16"/>
        <v>10</v>
      </c>
      <c r="E284" s="5">
        <f t="shared" si="16"/>
        <v>21</v>
      </c>
      <c r="F284" s="5">
        <f t="shared" si="16"/>
        <v>23</v>
      </c>
      <c r="G284" s="6">
        <f t="shared" si="16"/>
        <v>19</v>
      </c>
      <c r="H284" s="20">
        <f t="shared" si="16"/>
        <v>28</v>
      </c>
      <c r="I284" s="20">
        <f t="shared" si="16"/>
        <v>17</v>
      </c>
      <c r="J284" s="17">
        <f t="shared" si="16"/>
        <v>46</v>
      </c>
      <c r="K284" s="6">
        <f t="shared" si="16"/>
        <v>54</v>
      </c>
      <c r="L284" s="20">
        <f t="shared" si="16"/>
        <v>19</v>
      </c>
      <c r="M284" s="20">
        <f t="shared" si="16"/>
        <v>40</v>
      </c>
      <c r="N284" s="20">
        <f t="shared" si="16"/>
        <v>15</v>
      </c>
      <c r="O284" s="132">
        <f t="shared" si="16"/>
        <v>46</v>
      </c>
      <c r="P284" s="123" t="s">
        <v>125</v>
      </c>
      <c r="Q284" s="1"/>
    </row>
    <row r="285" spans="2:20" x14ac:dyDescent="0.15">
      <c r="B285" s="4" t="s">
        <v>20</v>
      </c>
      <c r="C285" s="14" t="s">
        <v>21</v>
      </c>
      <c r="D285" s="17">
        <f t="shared" si="16"/>
        <v>39</v>
      </c>
      <c r="E285" s="5">
        <f t="shared" si="16"/>
        <v>38</v>
      </c>
      <c r="F285" s="5">
        <f t="shared" si="16"/>
        <v>45</v>
      </c>
      <c r="G285" s="6">
        <f t="shared" si="16"/>
        <v>5</v>
      </c>
      <c r="H285" s="20">
        <f t="shared" si="16"/>
        <v>41</v>
      </c>
      <c r="I285" s="20">
        <f t="shared" si="16"/>
        <v>41</v>
      </c>
      <c r="J285" s="17">
        <f t="shared" si="16"/>
        <v>27</v>
      </c>
      <c r="K285" s="6">
        <f t="shared" si="16"/>
        <v>31</v>
      </c>
      <c r="L285" s="20">
        <f t="shared" si="16"/>
        <v>37</v>
      </c>
      <c r="M285" s="20">
        <f t="shared" si="16"/>
        <v>15</v>
      </c>
      <c r="N285" s="20">
        <f t="shared" si="16"/>
        <v>3</v>
      </c>
      <c r="O285" s="132">
        <f t="shared" si="16"/>
        <v>42</v>
      </c>
      <c r="P285" s="123" t="s">
        <v>125</v>
      </c>
      <c r="Q285" s="1"/>
    </row>
    <row r="286" spans="2:20" x14ac:dyDescent="0.15">
      <c r="B286" s="4" t="s">
        <v>22</v>
      </c>
      <c r="C286" s="14" t="s">
        <v>23</v>
      </c>
      <c r="D286" s="17">
        <f t="shared" si="16"/>
        <v>18</v>
      </c>
      <c r="E286" s="5">
        <f t="shared" si="16"/>
        <v>34</v>
      </c>
      <c r="F286" s="5">
        <f t="shared" si="16"/>
        <v>13</v>
      </c>
      <c r="G286" s="6">
        <f t="shared" si="16"/>
        <v>51</v>
      </c>
      <c r="H286" s="20">
        <f t="shared" si="16"/>
        <v>29</v>
      </c>
      <c r="I286" s="20">
        <f t="shared" si="16"/>
        <v>19</v>
      </c>
      <c r="J286" s="17">
        <f t="shared" si="16"/>
        <v>43</v>
      </c>
      <c r="K286" s="6">
        <f t="shared" si="16"/>
        <v>47</v>
      </c>
      <c r="L286" s="20">
        <f t="shared" si="16"/>
        <v>31</v>
      </c>
      <c r="M286" s="20">
        <f t="shared" si="16"/>
        <v>33</v>
      </c>
      <c r="N286" s="20">
        <f t="shared" si="16"/>
        <v>56</v>
      </c>
      <c r="O286" s="132">
        <f t="shared" si="16"/>
        <v>37</v>
      </c>
      <c r="P286" s="123" t="s">
        <v>125</v>
      </c>
      <c r="Q286" s="1"/>
    </row>
    <row r="287" spans="2:20" x14ac:dyDescent="0.15">
      <c r="B287" s="4" t="s">
        <v>24</v>
      </c>
      <c r="C287" s="14" t="s">
        <v>25</v>
      </c>
      <c r="D287" s="17">
        <f t="shared" si="16"/>
        <v>29</v>
      </c>
      <c r="E287" s="5">
        <f t="shared" si="16"/>
        <v>32</v>
      </c>
      <c r="F287" s="5">
        <f t="shared" si="16"/>
        <v>38</v>
      </c>
      <c r="G287" s="6">
        <f t="shared" si="16"/>
        <v>8</v>
      </c>
      <c r="H287" s="20">
        <f t="shared" si="16"/>
        <v>21</v>
      </c>
      <c r="I287" s="20">
        <f t="shared" si="16"/>
        <v>34</v>
      </c>
      <c r="J287" s="17">
        <f t="shared" si="16"/>
        <v>41</v>
      </c>
      <c r="K287" s="6">
        <f t="shared" si="16"/>
        <v>42</v>
      </c>
      <c r="L287" s="20">
        <f t="shared" si="16"/>
        <v>38</v>
      </c>
      <c r="M287" s="20">
        <f t="shared" si="16"/>
        <v>51</v>
      </c>
      <c r="N287" s="20">
        <f t="shared" si="16"/>
        <v>26</v>
      </c>
      <c r="O287" s="132">
        <f t="shared" si="16"/>
        <v>10</v>
      </c>
      <c r="P287" s="123" t="s">
        <v>125</v>
      </c>
      <c r="Q287" s="1"/>
    </row>
    <row r="288" spans="2:20" x14ac:dyDescent="0.15">
      <c r="B288" s="4" t="s">
        <v>26</v>
      </c>
      <c r="C288" s="14" t="s">
        <v>27</v>
      </c>
      <c r="D288" s="17">
        <f t="shared" si="16"/>
        <v>27</v>
      </c>
      <c r="E288" s="5">
        <f t="shared" si="16"/>
        <v>27</v>
      </c>
      <c r="F288" s="5">
        <f t="shared" si="16"/>
        <v>33</v>
      </c>
      <c r="G288" s="6">
        <f t="shared" si="16"/>
        <v>25</v>
      </c>
      <c r="H288" s="20">
        <f t="shared" si="16"/>
        <v>31</v>
      </c>
      <c r="I288" s="20">
        <f t="shared" si="16"/>
        <v>2</v>
      </c>
      <c r="J288" s="17">
        <f t="shared" si="16"/>
        <v>45</v>
      </c>
      <c r="K288" s="6">
        <f t="shared" si="16"/>
        <v>45</v>
      </c>
      <c r="L288" s="20">
        <f t="shared" si="16"/>
        <v>8</v>
      </c>
      <c r="M288" s="20">
        <f t="shared" si="16"/>
        <v>30</v>
      </c>
      <c r="N288" s="20">
        <f t="shared" si="16"/>
        <v>42</v>
      </c>
      <c r="O288" s="132">
        <f t="shared" si="16"/>
        <v>55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6"/>
        <v>11</v>
      </c>
      <c r="E289" s="5">
        <f t="shared" si="16"/>
        <v>48</v>
      </c>
      <c r="F289" s="5">
        <f t="shared" si="16"/>
        <v>15</v>
      </c>
      <c r="G289" s="6">
        <f t="shared" si="16"/>
        <v>15</v>
      </c>
      <c r="H289" s="20">
        <f t="shared" si="16"/>
        <v>61</v>
      </c>
      <c r="I289" s="20">
        <f t="shared" si="16"/>
        <v>18</v>
      </c>
      <c r="J289" s="17">
        <f t="shared" si="16"/>
        <v>19</v>
      </c>
      <c r="K289" s="6">
        <f t="shared" si="16"/>
        <v>19</v>
      </c>
      <c r="L289" s="20">
        <f t="shared" si="16"/>
        <v>43</v>
      </c>
      <c r="M289" s="20">
        <f t="shared" si="16"/>
        <v>21</v>
      </c>
      <c r="N289" s="20">
        <f t="shared" si="16"/>
        <v>30</v>
      </c>
      <c r="O289" s="132">
        <f t="shared" si="16"/>
        <v>60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6"/>
        <v>23</v>
      </c>
      <c r="E290" s="5">
        <f t="shared" si="16"/>
        <v>45</v>
      </c>
      <c r="F290" s="5">
        <f t="shared" si="16"/>
        <v>16</v>
      </c>
      <c r="G290" s="6">
        <f t="shared" si="16"/>
        <v>40</v>
      </c>
      <c r="H290" s="20">
        <f t="shared" si="16"/>
        <v>24</v>
      </c>
      <c r="I290" s="20">
        <f t="shared" si="16"/>
        <v>26</v>
      </c>
      <c r="J290" s="17">
        <f t="shared" si="16"/>
        <v>34</v>
      </c>
      <c r="K290" s="6">
        <f t="shared" si="16"/>
        <v>43</v>
      </c>
      <c r="L290" s="20">
        <f t="shared" si="16"/>
        <v>36</v>
      </c>
      <c r="M290" s="20">
        <f t="shared" si="16"/>
        <v>35</v>
      </c>
      <c r="N290" s="20">
        <f t="shared" si="16"/>
        <v>24</v>
      </c>
      <c r="O290" s="132">
        <f t="shared" si="16"/>
        <v>44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6"/>
        <v>13</v>
      </c>
      <c r="E291" s="5">
        <f t="shared" si="16"/>
        <v>53</v>
      </c>
      <c r="F291" s="5">
        <f t="shared" si="16"/>
        <v>18</v>
      </c>
      <c r="G291" s="6">
        <f t="shared" si="16"/>
        <v>13</v>
      </c>
      <c r="H291" s="20">
        <f t="shared" si="16"/>
        <v>14</v>
      </c>
      <c r="I291" s="20">
        <f t="shared" si="16"/>
        <v>7</v>
      </c>
      <c r="J291" s="17">
        <f t="shared" si="16"/>
        <v>53</v>
      </c>
      <c r="K291" s="6">
        <f t="shared" si="16"/>
        <v>61</v>
      </c>
      <c r="L291" s="20">
        <f t="shared" si="16"/>
        <v>17</v>
      </c>
      <c r="M291" s="20">
        <f t="shared" si="16"/>
        <v>60</v>
      </c>
      <c r="N291" s="20">
        <f t="shared" si="16"/>
        <v>14</v>
      </c>
      <c r="O291" s="132">
        <f t="shared" si="16"/>
        <v>18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6"/>
        <v>19</v>
      </c>
      <c r="E292" s="5">
        <f t="shared" si="16"/>
        <v>28</v>
      </c>
      <c r="F292" s="5">
        <f t="shared" si="16"/>
        <v>24</v>
      </c>
      <c r="G292" s="6">
        <f t="shared" si="16"/>
        <v>27</v>
      </c>
      <c r="H292" s="20">
        <f t="shared" si="16"/>
        <v>6</v>
      </c>
      <c r="I292" s="20">
        <f t="shared" si="16"/>
        <v>53</v>
      </c>
      <c r="J292" s="17">
        <f t="shared" si="16"/>
        <v>49</v>
      </c>
      <c r="K292" s="6">
        <f t="shared" si="16"/>
        <v>39</v>
      </c>
      <c r="L292" s="20">
        <f t="shared" si="16"/>
        <v>16</v>
      </c>
      <c r="M292" s="20">
        <f t="shared" si="16"/>
        <v>41</v>
      </c>
      <c r="N292" s="20">
        <f t="shared" si="16"/>
        <v>19</v>
      </c>
      <c r="O292" s="132">
        <f t="shared" si="16"/>
        <v>38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6"/>
        <v>21</v>
      </c>
      <c r="E293" s="5">
        <f t="shared" si="16"/>
        <v>20</v>
      </c>
      <c r="F293" s="5">
        <f t="shared" si="16"/>
        <v>36</v>
      </c>
      <c r="G293" s="6">
        <f t="shared" si="16"/>
        <v>16</v>
      </c>
      <c r="H293" s="20">
        <f t="shared" si="16"/>
        <v>37</v>
      </c>
      <c r="I293" s="20">
        <f t="shared" si="16"/>
        <v>38</v>
      </c>
      <c r="J293" s="17">
        <f t="shared" si="16"/>
        <v>57</v>
      </c>
      <c r="K293" s="6">
        <f t="shared" si="16"/>
        <v>60</v>
      </c>
      <c r="L293" s="20">
        <f t="shared" si="16"/>
        <v>39</v>
      </c>
      <c r="M293" s="20">
        <f t="shared" si="16"/>
        <v>36</v>
      </c>
      <c r="N293" s="20">
        <f t="shared" si="16"/>
        <v>8</v>
      </c>
      <c r="O293" s="132">
        <f t="shared" si="16"/>
        <v>13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6"/>
        <v>12</v>
      </c>
      <c r="E294" s="68">
        <f t="shared" si="16"/>
        <v>42</v>
      </c>
      <c r="F294" s="68">
        <f t="shared" si="16"/>
        <v>27</v>
      </c>
      <c r="G294" s="69">
        <f t="shared" si="16"/>
        <v>3</v>
      </c>
      <c r="H294" s="70">
        <f t="shared" si="16"/>
        <v>13</v>
      </c>
      <c r="I294" s="70">
        <f t="shared" si="16"/>
        <v>13</v>
      </c>
      <c r="J294" s="67">
        <f t="shared" si="16"/>
        <v>33</v>
      </c>
      <c r="K294" s="69">
        <f t="shared" si="16"/>
        <v>26</v>
      </c>
      <c r="L294" s="70">
        <f t="shared" si="16"/>
        <v>35</v>
      </c>
      <c r="M294" s="70">
        <f t="shared" si="16"/>
        <v>53</v>
      </c>
      <c r="N294" s="70">
        <f t="shared" si="16"/>
        <v>34</v>
      </c>
      <c r="O294" s="133">
        <f t="shared" si="16"/>
        <v>43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6"/>
        <v>36</v>
      </c>
      <c r="E295" s="5">
        <f t="shared" si="16"/>
        <v>29</v>
      </c>
      <c r="F295" s="5">
        <f t="shared" si="16"/>
        <v>25</v>
      </c>
      <c r="G295" s="6">
        <f t="shared" si="16"/>
        <v>62</v>
      </c>
      <c r="H295" s="20">
        <f t="shared" si="16"/>
        <v>7</v>
      </c>
      <c r="I295" s="20">
        <f t="shared" si="16"/>
        <v>59</v>
      </c>
      <c r="J295" s="17">
        <f t="shared" si="16"/>
        <v>59</v>
      </c>
      <c r="K295" s="6">
        <f t="shared" si="16"/>
        <v>52</v>
      </c>
      <c r="L295" s="20">
        <f t="shared" si="16"/>
        <v>56</v>
      </c>
      <c r="M295" s="20">
        <f t="shared" si="16"/>
        <v>7</v>
      </c>
      <c r="N295" s="20">
        <f t="shared" si="16"/>
        <v>16</v>
      </c>
      <c r="O295" s="132">
        <f t="shared" si="16"/>
        <v>16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6"/>
        <v>2</v>
      </c>
      <c r="E296" s="68">
        <f t="shared" si="16"/>
        <v>22</v>
      </c>
      <c r="F296" s="68">
        <f t="shared" si="16"/>
        <v>3</v>
      </c>
      <c r="G296" s="69">
        <f t="shared" si="16"/>
        <v>21</v>
      </c>
      <c r="H296" s="70">
        <f t="shared" si="16"/>
        <v>32</v>
      </c>
      <c r="I296" s="70">
        <f t="shared" si="16"/>
        <v>62</v>
      </c>
      <c r="J296" s="67">
        <f t="shared" si="16"/>
        <v>63</v>
      </c>
      <c r="K296" s="69">
        <f t="shared" si="16"/>
        <v>59</v>
      </c>
      <c r="L296" s="70">
        <f t="shared" si="16"/>
        <v>14</v>
      </c>
      <c r="M296" s="70">
        <f t="shared" si="16"/>
        <v>47</v>
      </c>
      <c r="N296" s="70">
        <f t="shared" si="16"/>
        <v>10</v>
      </c>
      <c r="O296" s="133">
        <f t="shared" si="16"/>
        <v>24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7">+RANK(D228,D$211:D$273)</f>
        <v>52</v>
      </c>
      <c r="E297" s="5">
        <f t="shared" si="17"/>
        <v>60</v>
      </c>
      <c r="F297" s="5">
        <f t="shared" si="17"/>
        <v>39</v>
      </c>
      <c r="G297" s="6">
        <f t="shared" si="17"/>
        <v>43</v>
      </c>
      <c r="H297" s="20">
        <f t="shared" si="17"/>
        <v>56</v>
      </c>
      <c r="I297" s="20">
        <f t="shared" si="17"/>
        <v>63</v>
      </c>
      <c r="J297" s="17">
        <f t="shared" si="17"/>
        <v>3</v>
      </c>
      <c r="K297" s="6">
        <f t="shared" si="17"/>
        <v>41</v>
      </c>
      <c r="L297" s="20">
        <f t="shared" si="17"/>
        <v>62</v>
      </c>
      <c r="M297" s="20">
        <f t="shared" si="17"/>
        <v>61</v>
      </c>
      <c r="N297" s="20">
        <f t="shared" si="17"/>
        <v>27</v>
      </c>
      <c r="O297" s="132">
        <f t="shared" si="17"/>
        <v>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7"/>
        <v>6</v>
      </c>
      <c r="E298" s="5">
        <f t="shared" si="17"/>
        <v>23</v>
      </c>
      <c r="F298" s="5">
        <f t="shared" si="17"/>
        <v>7</v>
      </c>
      <c r="G298" s="6">
        <f t="shared" si="17"/>
        <v>44</v>
      </c>
      <c r="H298" s="20">
        <f t="shared" si="17"/>
        <v>22</v>
      </c>
      <c r="I298" s="20">
        <f t="shared" si="17"/>
        <v>48</v>
      </c>
      <c r="J298" s="17">
        <f t="shared" si="17"/>
        <v>56</v>
      </c>
      <c r="K298" s="6">
        <f t="shared" si="17"/>
        <v>57</v>
      </c>
      <c r="L298" s="20">
        <f t="shared" si="17"/>
        <v>48</v>
      </c>
      <c r="M298" s="20">
        <f t="shared" si="17"/>
        <v>28</v>
      </c>
      <c r="N298" s="20">
        <f t="shared" si="17"/>
        <v>35</v>
      </c>
      <c r="O298" s="132">
        <f t="shared" si="17"/>
        <v>36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7"/>
        <v>24</v>
      </c>
      <c r="E299" s="5">
        <f t="shared" si="17"/>
        <v>51</v>
      </c>
      <c r="F299" s="5">
        <f t="shared" si="17"/>
        <v>5</v>
      </c>
      <c r="G299" s="6">
        <f t="shared" si="17"/>
        <v>61</v>
      </c>
      <c r="H299" s="20">
        <f t="shared" si="17"/>
        <v>52</v>
      </c>
      <c r="I299" s="20">
        <f t="shared" si="17"/>
        <v>61</v>
      </c>
      <c r="J299" s="17">
        <f t="shared" si="17"/>
        <v>48</v>
      </c>
      <c r="K299" s="6">
        <f t="shared" si="17"/>
        <v>53</v>
      </c>
      <c r="L299" s="20">
        <f t="shared" si="17"/>
        <v>55</v>
      </c>
      <c r="M299" s="20">
        <f t="shared" si="17"/>
        <v>14</v>
      </c>
      <c r="N299" s="20">
        <f t="shared" si="17"/>
        <v>18</v>
      </c>
      <c r="O299" s="132">
        <f t="shared" si="17"/>
        <v>11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7"/>
        <v>30</v>
      </c>
      <c r="E300" s="5">
        <f t="shared" si="17"/>
        <v>49</v>
      </c>
      <c r="F300" s="5">
        <f t="shared" si="17"/>
        <v>9</v>
      </c>
      <c r="G300" s="6">
        <f t="shared" si="17"/>
        <v>63</v>
      </c>
      <c r="H300" s="20">
        <f t="shared" si="17"/>
        <v>11</v>
      </c>
      <c r="I300" s="20">
        <f t="shared" si="17"/>
        <v>60</v>
      </c>
      <c r="J300" s="17">
        <f t="shared" si="17"/>
        <v>47</v>
      </c>
      <c r="K300" s="6">
        <f t="shared" si="17"/>
        <v>55</v>
      </c>
      <c r="L300" s="20">
        <f t="shared" si="17"/>
        <v>63</v>
      </c>
      <c r="M300" s="20">
        <f t="shared" si="17"/>
        <v>24</v>
      </c>
      <c r="N300" s="20">
        <f t="shared" si="17"/>
        <v>25</v>
      </c>
      <c r="O300" s="132">
        <f t="shared" si="17"/>
        <v>7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7"/>
        <v>8</v>
      </c>
      <c r="E301" s="5">
        <f t="shared" si="17"/>
        <v>12</v>
      </c>
      <c r="F301" s="5">
        <f t="shared" si="17"/>
        <v>21</v>
      </c>
      <c r="G301" s="6">
        <f t="shared" si="17"/>
        <v>28</v>
      </c>
      <c r="H301" s="20">
        <f t="shared" si="17"/>
        <v>12</v>
      </c>
      <c r="I301" s="20">
        <f t="shared" si="17"/>
        <v>24</v>
      </c>
      <c r="J301" s="17">
        <f t="shared" si="17"/>
        <v>44</v>
      </c>
      <c r="K301" s="6">
        <f t="shared" si="17"/>
        <v>28</v>
      </c>
      <c r="L301" s="20">
        <f t="shared" si="17"/>
        <v>11</v>
      </c>
      <c r="M301" s="20">
        <f t="shared" si="17"/>
        <v>54</v>
      </c>
      <c r="N301" s="20">
        <f t="shared" si="17"/>
        <v>52</v>
      </c>
      <c r="O301" s="132">
        <f t="shared" si="17"/>
        <v>45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7"/>
        <v>7</v>
      </c>
      <c r="E302" s="5">
        <f t="shared" si="17"/>
        <v>44</v>
      </c>
      <c r="F302" s="5">
        <f t="shared" si="17"/>
        <v>1</v>
      </c>
      <c r="G302" s="6">
        <f t="shared" si="17"/>
        <v>58</v>
      </c>
      <c r="H302" s="20">
        <f t="shared" si="17"/>
        <v>9</v>
      </c>
      <c r="I302" s="20">
        <f t="shared" si="17"/>
        <v>25</v>
      </c>
      <c r="J302" s="17">
        <f t="shared" si="17"/>
        <v>42</v>
      </c>
      <c r="K302" s="6">
        <f t="shared" si="17"/>
        <v>49</v>
      </c>
      <c r="L302" s="20">
        <f t="shared" si="17"/>
        <v>53</v>
      </c>
      <c r="M302" s="20">
        <f t="shared" si="17"/>
        <v>39</v>
      </c>
      <c r="N302" s="20">
        <f t="shared" si="17"/>
        <v>37</v>
      </c>
      <c r="O302" s="132">
        <f t="shared" si="17"/>
        <v>57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7"/>
        <v>43</v>
      </c>
      <c r="E303" s="5">
        <f t="shared" si="17"/>
        <v>61</v>
      </c>
      <c r="F303" s="5">
        <f t="shared" si="17"/>
        <v>22</v>
      </c>
      <c r="G303" s="6">
        <f t="shared" si="17"/>
        <v>57</v>
      </c>
      <c r="H303" s="20">
        <f t="shared" si="17"/>
        <v>39</v>
      </c>
      <c r="I303" s="20">
        <f t="shared" si="17"/>
        <v>28</v>
      </c>
      <c r="J303" s="17">
        <f t="shared" si="17"/>
        <v>29</v>
      </c>
      <c r="K303" s="6">
        <f t="shared" si="17"/>
        <v>27</v>
      </c>
      <c r="L303" s="20">
        <f t="shared" si="17"/>
        <v>42</v>
      </c>
      <c r="M303" s="20">
        <f t="shared" si="17"/>
        <v>48</v>
      </c>
      <c r="N303" s="20">
        <f t="shared" si="17"/>
        <v>46</v>
      </c>
      <c r="O303" s="132">
        <f t="shared" si="17"/>
        <v>6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7"/>
        <v>32</v>
      </c>
      <c r="E304" s="5">
        <f t="shared" si="17"/>
        <v>58</v>
      </c>
      <c r="F304" s="5">
        <f t="shared" si="17"/>
        <v>14</v>
      </c>
      <c r="G304" s="6">
        <f t="shared" si="17"/>
        <v>52</v>
      </c>
      <c r="H304" s="20">
        <f t="shared" si="17"/>
        <v>4</v>
      </c>
      <c r="I304" s="20">
        <f t="shared" si="17"/>
        <v>54</v>
      </c>
      <c r="J304" s="17">
        <f t="shared" si="17"/>
        <v>52</v>
      </c>
      <c r="K304" s="6">
        <f t="shared" si="17"/>
        <v>38</v>
      </c>
      <c r="L304" s="20">
        <f t="shared" si="17"/>
        <v>59</v>
      </c>
      <c r="M304" s="20">
        <f t="shared" si="17"/>
        <v>12</v>
      </c>
      <c r="N304" s="20">
        <f t="shared" si="17"/>
        <v>56</v>
      </c>
      <c r="O304" s="132">
        <f t="shared" si="17"/>
        <v>20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7"/>
        <v>25</v>
      </c>
      <c r="E305" s="5">
        <f t="shared" si="17"/>
        <v>62</v>
      </c>
      <c r="F305" s="5">
        <f t="shared" si="17"/>
        <v>8</v>
      </c>
      <c r="G305" s="6">
        <f t="shared" si="17"/>
        <v>34</v>
      </c>
      <c r="H305" s="20">
        <f t="shared" si="17"/>
        <v>59</v>
      </c>
      <c r="I305" s="20">
        <f t="shared" si="17"/>
        <v>46</v>
      </c>
      <c r="J305" s="17">
        <f t="shared" si="17"/>
        <v>30</v>
      </c>
      <c r="K305" s="6">
        <f t="shared" si="17"/>
        <v>32</v>
      </c>
      <c r="L305" s="20">
        <f t="shared" si="17"/>
        <v>47</v>
      </c>
      <c r="M305" s="20">
        <f t="shared" si="17"/>
        <v>3</v>
      </c>
      <c r="N305" s="20">
        <f t="shared" si="17"/>
        <v>41</v>
      </c>
      <c r="O305" s="132">
        <f t="shared" si="17"/>
        <v>59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7"/>
        <v>4</v>
      </c>
      <c r="E306" s="68">
        <f t="shared" si="17"/>
        <v>24</v>
      </c>
      <c r="F306" s="68">
        <f t="shared" si="17"/>
        <v>19</v>
      </c>
      <c r="G306" s="69">
        <f t="shared" si="17"/>
        <v>12</v>
      </c>
      <c r="H306" s="70">
        <f t="shared" si="17"/>
        <v>8</v>
      </c>
      <c r="I306" s="70">
        <f t="shared" si="17"/>
        <v>23</v>
      </c>
      <c r="J306" s="67">
        <f t="shared" si="17"/>
        <v>50</v>
      </c>
      <c r="K306" s="69">
        <f t="shared" si="17"/>
        <v>36</v>
      </c>
      <c r="L306" s="70">
        <f t="shared" si="17"/>
        <v>15</v>
      </c>
      <c r="M306" s="70">
        <f t="shared" si="17"/>
        <v>62</v>
      </c>
      <c r="N306" s="70">
        <f t="shared" si="17"/>
        <v>29</v>
      </c>
      <c r="O306" s="133">
        <f t="shared" si="17"/>
        <v>33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7"/>
        <v>16</v>
      </c>
      <c r="E307" s="5">
        <f t="shared" si="17"/>
        <v>43</v>
      </c>
      <c r="F307" s="5">
        <f t="shared" si="17"/>
        <v>12</v>
      </c>
      <c r="G307" s="6">
        <f t="shared" si="17"/>
        <v>37</v>
      </c>
      <c r="H307" s="20">
        <f t="shared" si="17"/>
        <v>33</v>
      </c>
      <c r="I307" s="20">
        <f t="shared" si="17"/>
        <v>35</v>
      </c>
      <c r="J307" s="17">
        <f t="shared" si="17"/>
        <v>14</v>
      </c>
      <c r="K307" s="6">
        <f t="shared" si="17"/>
        <v>5</v>
      </c>
      <c r="L307" s="20">
        <f t="shared" si="17"/>
        <v>23</v>
      </c>
      <c r="M307" s="20">
        <f t="shared" si="17"/>
        <v>57</v>
      </c>
      <c r="N307" s="20">
        <f t="shared" si="17"/>
        <v>50</v>
      </c>
      <c r="O307" s="132">
        <f t="shared" si="17"/>
        <v>53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7"/>
        <v>20</v>
      </c>
      <c r="E308" s="54">
        <f t="shared" si="17"/>
        <v>41</v>
      </c>
      <c r="F308" s="54">
        <f t="shared" si="17"/>
        <v>31</v>
      </c>
      <c r="G308" s="55">
        <f t="shared" si="17"/>
        <v>7</v>
      </c>
      <c r="H308" s="56">
        <f t="shared" si="17"/>
        <v>25</v>
      </c>
      <c r="I308" s="56">
        <f t="shared" si="17"/>
        <v>55</v>
      </c>
      <c r="J308" s="53">
        <f t="shared" si="17"/>
        <v>38</v>
      </c>
      <c r="K308" s="55">
        <f t="shared" si="17"/>
        <v>29</v>
      </c>
      <c r="L308" s="56">
        <f t="shared" si="17"/>
        <v>29</v>
      </c>
      <c r="M308" s="56">
        <f t="shared" si="17"/>
        <v>11</v>
      </c>
      <c r="N308" s="56">
        <f t="shared" si="17"/>
        <v>36</v>
      </c>
      <c r="O308" s="134">
        <f t="shared" si="17"/>
        <v>56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7"/>
        <v>60</v>
      </c>
      <c r="E309" s="5">
        <f t="shared" si="17"/>
        <v>63</v>
      </c>
      <c r="F309" s="5">
        <f t="shared" si="17"/>
        <v>49</v>
      </c>
      <c r="G309" s="6">
        <f t="shared" si="17"/>
        <v>50</v>
      </c>
      <c r="H309" s="20">
        <f t="shared" si="17"/>
        <v>20</v>
      </c>
      <c r="I309" s="20">
        <f t="shared" si="17"/>
        <v>47</v>
      </c>
      <c r="J309" s="17">
        <f t="shared" si="17"/>
        <v>17</v>
      </c>
      <c r="K309" s="6">
        <f t="shared" si="17"/>
        <v>44</v>
      </c>
      <c r="L309" s="20">
        <f t="shared" si="17"/>
        <v>57</v>
      </c>
      <c r="M309" s="20">
        <f t="shared" si="17"/>
        <v>42</v>
      </c>
      <c r="N309" s="20">
        <f t="shared" si="17"/>
        <v>28</v>
      </c>
      <c r="O309" s="132">
        <f t="shared" si="17"/>
        <v>4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7"/>
        <v>15</v>
      </c>
      <c r="E310" s="5">
        <f t="shared" si="17"/>
        <v>50</v>
      </c>
      <c r="F310" s="5">
        <f t="shared" si="17"/>
        <v>6</v>
      </c>
      <c r="G310" s="6">
        <f t="shared" si="17"/>
        <v>47</v>
      </c>
      <c r="H310" s="20">
        <f t="shared" si="17"/>
        <v>48</v>
      </c>
      <c r="I310" s="20">
        <f t="shared" si="17"/>
        <v>45</v>
      </c>
      <c r="J310" s="17">
        <f t="shared" si="17"/>
        <v>37</v>
      </c>
      <c r="K310" s="6">
        <f t="shared" si="17"/>
        <v>23</v>
      </c>
      <c r="L310" s="20">
        <f t="shared" si="17"/>
        <v>51</v>
      </c>
      <c r="M310" s="20">
        <f t="shared" si="17"/>
        <v>46</v>
      </c>
      <c r="N310" s="20">
        <f t="shared" si="17"/>
        <v>53</v>
      </c>
      <c r="O310" s="132">
        <f t="shared" si="17"/>
        <v>9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7"/>
        <v>28</v>
      </c>
      <c r="E311" s="5">
        <f t="shared" si="17"/>
        <v>59</v>
      </c>
      <c r="F311" s="5">
        <f t="shared" si="17"/>
        <v>17</v>
      </c>
      <c r="G311" s="6">
        <f t="shared" si="17"/>
        <v>33</v>
      </c>
      <c r="H311" s="20">
        <f t="shared" si="17"/>
        <v>57</v>
      </c>
      <c r="I311" s="20">
        <f t="shared" si="17"/>
        <v>9</v>
      </c>
      <c r="J311" s="17">
        <f t="shared" si="17"/>
        <v>54</v>
      </c>
      <c r="K311" s="6">
        <f t="shared" si="17"/>
        <v>56</v>
      </c>
      <c r="L311" s="20">
        <f t="shared" si="17"/>
        <v>52</v>
      </c>
      <c r="M311" s="20">
        <f t="shared" si="17"/>
        <v>6</v>
      </c>
      <c r="N311" s="20">
        <f t="shared" si="17"/>
        <v>17</v>
      </c>
      <c r="O311" s="132">
        <f t="shared" si="17"/>
        <v>15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7"/>
        <v>31</v>
      </c>
      <c r="E312" s="61">
        <f t="shared" si="17"/>
        <v>7</v>
      </c>
      <c r="F312" s="61">
        <f t="shared" si="17"/>
        <v>37</v>
      </c>
      <c r="G312" s="62">
        <f t="shared" si="17"/>
        <v>53</v>
      </c>
      <c r="H312" s="63">
        <f t="shared" si="17"/>
        <v>34</v>
      </c>
      <c r="I312" s="63">
        <f t="shared" si="17"/>
        <v>58</v>
      </c>
      <c r="J312" s="60">
        <f t="shared" si="17"/>
        <v>39</v>
      </c>
      <c r="K312" s="62">
        <f t="shared" si="17"/>
        <v>46</v>
      </c>
      <c r="L312" s="63">
        <f t="shared" si="17"/>
        <v>20</v>
      </c>
      <c r="M312" s="63">
        <f t="shared" si="17"/>
        <v>18</v>
      </c>
      <c r="N312" s="63">
        <f t="shared" si="17"/>
        <v>44</v>
      </c>
      <c r="O312" s="135">
        <f t="shared" si="17"/>
        <v>27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8">+RANK(D244,D$211:D$273)</f>
        <v>34</v>
      </c>
      <c r="E313" s="5">
        <f t="shared" si="18"/>
        <v>56</v>
      </c>
      <c r="F313" s="5">
        <f t="shared" si="18"/>
        <v>35</v>
      </c>
      <c r="G313" s="6">
        <f t="shared" si="18"/>
        <v>9</v>
      </c>
      <c r="H313" s="20">
        <f t="shared" si="18"/>
        <v>26</v>
      </c>
      <c r="I313" s="20">
        <f t="shared" si="18"/>
        <v>36</v>
      </c>
      <c r="J313" s="17">
        <f t="shared" si="18"/>
        <v>36</v>
      </c>
      <c r="K313" s="6">
        <f t="shared" si="18"/>
        <v>35</v>
      </c>
      <c r="L313" s="20">
        <f t="shared" si="18"/>
        <v>21</v>
      </c>
      <c r="M313" s="20">
        <f t="shared" si="18"/>
        <v>20</v>
      </c>
      <c r="N313" s="20">
        <f t="shared" si="18"/>
        <v>49</v>
      </c>
      <c r="O313" s="132">
        <f t="shared" si="18"/>
        <v>28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8"/>
        <v>41</v>
      </c>
      <c r="E314" s="5">
        <f t="shared" si="18"/>
        <v>31</v>
      </c>
      <c r="F314" s="5">
        <f t="shared" si="18"/>
        <v>40</v>
      </c>
      <c r="G314" s="6">
        <f t="shared" si="18"/>
        <v>35</v>
      </c>
      <c r="H314" s="20">
        <f t="shared" si="18"/>
        <v>15</v>
      </c>
      <c r="I314" s="20">
        <f t="shared" si="18"/>
        <v>37</v>
      </c>
      <c r="J314" s="17">
        <f t="shared" si="18"/>
        <v>25</v>
      </c>
      <c r="K314" s="6">
        <f t="shared" si="18"/>
        <v>33</v>
      </c>
      <c r="L314" s="20">
        <f t="shared" si="18"/>
        <v>13</v>
      </c>
      <c r="M314" s="20">
        <f t="shared" si="18"/>
        <v>29</v>
      </c>
      <c r="N314" s="20">
        <f t="shared" si="18"/>
        <v>31</v>
      </c>
      <c r="O314" s="132">
        <f t="shared" si="18"/>
        <v>48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8"/>
        <v>35</v>
      </c>
      <c r="E315" s="61">
        <f t="shared" si="18"/>
        <v>39</v>
      </c>
      <c r="F315" s="61">
        <f t="shared" si="18"/>
        <v>26</v>
      </c>
      <c r="G315" s="62">
        <f t="shared" si="18"/>
        <v>46</v>
      </c>
      <c r="H315" s="63">
        <f t="shared" si="18"/>
        <v>45</v>
      </c>
      <c r="I315" s="63">
        <f t="shared" si="18"/>
        <v>15</v>
      </c>
      <c r="J315" s="60">
        <f t="shared" si="18"/>
        <v>20</v>
      </c>
      <c r="K315" s="62">
        <f t="shared" si="18"/>
        <v>14</v>
      </c>
      <c r="L315" s="63">
        <f t="shared" si="18"/>
        <v>50</v>
      </c>
      <c r="M315" s="63">
        <f t="shared" si="18"/>
        <v>23</v>
      </c>
      <c r="N315" s="63">
        <f t="shared" si="18"/>
        <v>33</v>
      </c>
      <c r="O315" s="135">
        <f t="shared" si="18"/>
        <v>40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8"/>
        <v>37</v>
      </c>
      <c r="E316" s="61">
        <f t="shared" si="18"/>
        <v>40</v>
      </c>
      <c r="F316" s="61">
        <f t="shared" si="18"/>
        <v>32</v>
      </c>
      <c r="G316" s="62">
        <f t="shared" si="18"/>
        <v>32</v>
      </c>
      <c r="H316" s="63">
        <f t="shared" si="18"/>
        <v>23</v>
      </c>
      <c r="I316" s="63">
        <f t="shared" si="18"/>
        <v>27</v>
      </c>
      <c r="J316" s="60">
        <f t="shared" si="18"/>
        <v>51</v>
      </c>
      <c r="K316" s="62">
        <f t="shared" si="18"/>
        <v>37</v>
      </c>
      <c r="L316" s="63">
        <f t="shared" si="18"/>
        <v>22</v>
      </c>
      <c r="M316" s="63">
        <f t="shared" si="18"/>
        <v>25</v>
      </c>
      <c r="N316" s="63">
        <f t="shared" si="18"/>
        <v>47</v>
      </c>
      <c r="O316" s="135">
        <f t="shared" si="18"/>
        <v>14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8"/>
        <v>17</v>
      </c>
      <c r="E317" s="5">
        <f t="shared" si="18"/>
        <v>46</v>
      </c>
      <c r="F317" s="5">
        <f t="shared" si="18"/>
        <v>11</v>
      </c>
      <c r="G317" s="6">
        <f t="shared" si="18"/>
        <v>38</v>
      </c>
      <c r="H317" s="20">
        <f t="shared" si="18"/>
        <v>43</v>
      </c>
      <c r="I317" s="20">
        <f t="shared" si="18"/>
        <v>29</v>
      </c>
      <c r="J317" s="17">
        <f t="shared" si="18"/>
        <v>40</v>
      </c>
      <c r="K317" s="6">
        <f t="shared" si="18"/>
        <v>22</v>
      </c>
      <c r="L317" s="20">
        <f t="shared" si="18"/>
        <v>49</v>
      </c>
      <c r="M317" s="20">
        <f t="shared" si="18"/>
        <v>38</v>
      </c>
      <c r="N317" s="20">
        <f t="shared" si="18"/>
        <v>22</v>
      </c>
      <c r="O317" s="132">
        <f t="shared" si="18"/>
        <v>21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8"/>
        <v>9</v>
      </c>
      <c r="E318" s="5">
        <f t="shared" si="18"/>
        <v>57</v>
      </c>
      <c r="F318" s="5">
        <f t="shared" si="18"/>
        <v>10</v>
      </c>
      <c r="G318" s="6">
        <f t="shared" si="18"/>
        <v>10</v>
      </c>
      <c r="H318" s="20">
        <f t="shared" si="18"/>
        <v>10</v>
      </c>
      <c r="I318" s="20">
        <f t="shared" si="18"/>
        <v>20</v>
      </c>
      <c r="J318" s="17">
        <f t="shared" si="18"/>
        <v>58</v>
      </c>
      <c r="K318" s="6">
        <f t="shared" si="18"/>
        <v>48</v>
      </c>
      <c r="L318" s="20">
        <f t="shared" si="18"/>
        <v>40</v>
      </c>
      <c r="M318" s="20">
        <f t="shared" si="18"/>
        <v>26</v>
      </c>
      <c r="N318" s="20">
        <f t="shared" si="18"/>
        <v>54</v>
      </c>
      <c r="O318" s="132">
        <f t="shared" si="18"/>
        <v>39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8"/>
        <v>33</v>
      </c>
      <c r="E319" s="8">
        <f t="shared" si="18"/>
        <v>30</v>
      </c>
      <c r="F319" s="8">
        <f t="shared" si="18"/>
        <v>30</v>
      </c>
      <c r="G319" s="9">
        <f t="shared" si="18"/>
        <v>41</v>
      </c>
      <c r="H319" s="21">
        <f t="shared" si="18"/>
        <v>19</v>
      </c>
      <c r="I319" s="21">
        <f t="shared" si="18"/>
        <v>22</v>
      </c>
      <c r="J319" s="18">
        <f t="shared" si="18"/>
        <v>32</v>
      </c>
      <c r="K319" s="9">
        <f t="shared" si="18"/>
        <v>15</v>
      </c>
      <c r="L319" s="21">
        <f t="shared" si="18"/>
        <v>30</v>
      </c>
      <c r="M319" s="21">
        <f t="shared" si="18"/>
        <v>55</v>
      </c>
      <c r="N319" s="21">
        <f t="shared" si="18"/>
        <v>11</v>
      </c>
      <c r="O319" s="136">
        <f t="shared" si="18"/>
        <v>17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8"/>
        <v>3</v>
      </c>
      <c r="E320" s="11">
        <f t="shared" si="18"/>
        <v>1</v>
      </c>
      <c r="F320" s="11">
        <f t="shared" si="18"/>
        <v>28</v>
      </c>
      <c r="G320" s="12">
        <f t="shared" si="18"/>
        <v>20</v>
      </c>
      <c r="H320" s="19">
        <f t="shared" si="18"/>
        <v>5</v>
      </c>
      <c r="I320" s="19">
        <f t="shared" si="18"/>
        <v>16</v>
      </c>
      <c r="J320" s="16">
        <f t="shared" si="18"/>
        <v>60</v>
      </c>
      <c r="K320" s="12">
        <f t="shared" si="18"/>
        <v>58</v>
      </c>
      <c r="L320" s="19">
        <f t="shared" si="18"/>
        <v>44</v>
      </c>
      <c r="M320" s="19">
        <f t="shared" si="18"/>
        <v>45</v>
      </c>
      <c r="N320" s="19">
        <f t="shared" si="18"/>
        <v>39</v>
      </c>
      <c r="O320" s="137">
        <f t="shared" si="18"/>
        <v>52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8"/>
        <v>44</v>
      </c>
      <c r="E321" s="5">
        <f t="shared" si="18"/>
        <v>19</v>
      </c>
      <c r="F321" s="5">
        <f t="shared" si="18"/>
        <v>50</v>
      </c>
      <c r="G321" s="6">
        <f t="shared" si="18"/>
        <v>11</v>
      </c>
      <c r="H321" s="20">
        <f t="shared" si="18"/>
        <v>30</v>
      </c>
      <c r="I321" s="20">
        <f t="shared" si="18"/>
        <v>50</v>
      </c>
      <c r="J321" s="17">
        <f t="shared" si="18"/>
        <v>31</v>
      </c>
      <c r="K321" s="6">
        <f t="shared" si="18"/>
        <v>30</v>
      </c>
      <c r="L321" s="20">
        <f t="shared" si="18"/>
        <v>32</v>
      </c>
      <c r="M321" s="20">
        <f t="shared" si="18"/>
        <v>4</v>
      </c>
      <c r="N321" s="20">
        <f t="shared" si="18"/>
        <v>21</v>
      </c>
      <c r="O321" s="132">
        <f t="shared" si="18"/>
        <v>34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8"/>
        <v>26</v>
      </c>
      <c r="E322" s="5">
        <f t="shared" si="18"/>
        <v>11</v>
      </c>
      <c r="F322" s="5">
        <f t="shared" si="18"/>
        <v>41</v>
      </c>
      <c r="G322" s="6">
        <f t="shared" si="18"/>
        <v>14</v>
      </c>
      <c r="H322" s="20">
        <f t="shared" si="18"/>
        <v>58</v>
      </c>
      <c r="I322" s="20">
        <f t="shared" si="18"/>
        <v>49</v>
      </c>
      <c r="J322" s="17">
        <f t="shared" si="18"/>
        <v>15</v>
      </c>
      <c r="K322" s="6">
        <f t="shared" si="18"/>
        <v>2</v>
      </c>
      <c r="L322" s="20">
        <f t="shared" si="18"/>
        <v>4</v>
      </c>
      <c r="M322" s="20">
        <f t="shared" si="18"/>
        <v>22</v>
      </c>
      <c r="N322" s="20">
        <f t="shared" si="18"/>
        <v>45</v>
      </c>
      <c r="O322" s="132">
        <f t="shared" si="18"/>
        <v>63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8"/>
        <v>50</v>
      </c>
      <c r="E323" s="5">
        <f t="shared" si="18"/>
        <v>2</v>
      </c>
      <c r="F323" s="5">
        <f t="shared" si="18"/>
        <v>55</v>
      </c>
      <c r="G323" s="6">
        <f t="shared" si="18"/>
        <v>36</v>
      </c>
      <c r="H323" s="20">
        <f t="shared" si="18"/>
        <v>51</v>
      </c>
      <c r="I323" s="20">
        <f t="shared" si="18"/>
        <v>33</v>
      </c>
      <c r="J323" s="17">
        <f t="shared" si="18"/>
        <v>2</v>
      </c>
      <c r="K323" s="6">
        <f t="shared" si="18"/>
        <v>1</v>
      </c>
      <c r="L323" s="20">
        <f t="shared" si="18"/>
        <v>5</v>
      </c>
      <c r="M323" s="20">
        <f t="shared" si="18"/>
        <v>27</v>
      </c>
      <c r="N323" s="20">
        <f t="shared" si="18"/>
        <v>12</v>
      </c>
      <c r="O323" s="132">
        <f t="shared" si="18"/>
        <v>62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8"/>
        <v>38</v>
      </c>
      <c r="E324" s="5">
        <f t="shared" si="18"/>
        <v>52</v>
      </c>
      <c r="F324" s="5">
        <f t="shared" si="18"/>
        <v>34</v>
      </c>
      <c r="G324" s="6">
        <f t="shared" si="18"/>
        <v>31</v>
      </c>
      <c r="H324" s="20">
        <f t="shared" si="18"/>
        <v>27</v>
      </c>
      <c r="I324" s="20">
        <f t="shared" si="18"/>
        <v>40</v>
      </c>
      <c r="J324" s="17">
        <f t="shared" si="18"/>
        <v>11</v>
      </c>
      <c r="K324" s="6">
        <f t="shared" si="18"/>
        <v>7</v>
      </c>
      <c r="L324" s="20">
        <f t="shared" si="18"/>
        <v>25</v>
      </c>
      <c r="M324" s="20">
        <f t="shared" si="18"/>
        <v>34</v>
      </c>
      <c r="N324" s="20">
        <f t="shared" si="18"/>
        <v>56</v>
      </c>
      <c r="O324" s="132">
        <f t="shared" si="18"/>
        <v>54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8"/>
        <v>42</v>
      </c>
      <c r="E325" s="5">
        <f t="shared" si="18"/>
        <v>25</v>
      </c>
      <c r="F325" s="5">
        <f t="shared" si="18"/>
        <v>43</v>
      </c>
      <c r="G325" s="6">
        <f t="shared" si="18"/>
        <v>17</v>
      </c>
      <c r="H325" s="20">
        <f t="shared" si="18"/>
        <v>50</v>
      </c>
      <c r="I325" s="20">
        <f t="shared" si="18"/>
        <v>56</v>
      </c>
      <c r="J325" s="17">
        <f t="shared" si="18"/>
        <v>12</v>
      </c>
      <c r="K325" s="6">
        <f t="shared" si="18"/>
        <v>6</v>
      </c>
      <c r="L325" s="20">
        <f t="shared" si="18"/>
        <v>33</v>
      </c>
      <c r="M325" s="20">
        <f t="shared" si="18"/>
        <v>8</v>
      </c>
      <c r="N325" s="20">
        <f t="shared" si="18"/>
        <v>56</v>
      </c>
      <c r="O325" s="132">
        <f t="shared" si="18"/>
        <v>49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8"/>
        <v>40</v>
      </c>
      <c r="E326" s="5">
        <f t="shared" si="18"/>
        <v>6</v>
      </c>
      <c r="F326" s="5">
        <f t="shared" si="18"/>
        <v>51</v>
      </c>
      <c r="G326" s="6">
        <f t="shared" si="18"/>
        <v>22</v>
      </c>
      <c r="H326" s="20">
        <f t="shared" si="18"/>
        <v>55</v>
      </c>
      <c r="I326" s="20">
        <f t="shared" si="18"/>
        <v>42</v>
      </c>
      <c r="J326" s="17">
        <f t="shared" si="18"/>
        <v>8</v>
      </c>
      <c r="K326" s="6">
        <f t="shared" si="18"/>
        <v>3</v>
      </c>
      <c r="L326" s="20">
        <f t="shared" si="18"/>
        <v>3</v>
      </c>
      <c r="M326" s="20">
        <f t="shared" si="18"/>
        <v>52</v>
      </c>
      <c r="N326" s="20">
        <f t="shared" si="18"/>
        <v>56</v>
      </c>
      <c r="O326" s="132">
        <f t="shared" si="18"/>
        <v>29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8"/>
        <v>54</v>
      </c>
      <c r="E327" s="5">
        <f t="shared" si="18"/>
        <v>8</v>
      </c>
      <c r="F327" s="5">
        <f t="shared" si="18"/>
        <v>57</v>
      </c>
      <c r="G327" s="6">
        <f t="shared" si="18"/>
        <v>29</v>
      </c>
      <c r="H327" s="20">
        <f t="shared" si="18"/>
        <v>3</v>
      </c>
      <c r="I327" s="20">
        <f t="shared" si="18"/>
        <v>10</v>
      </c>
      <c r="J327" s="17">
        <f t="shared" si="18"/>
        <v>18</v>
      </c>
      <c r="K327" s="6">
        <f t="shared" si="18"/>
        <v>16</v>
      </c>
      <c r="L327" s="20">
        <f t="shared" si="18"/>
        <v>24</v>
      </c>
      <c r="M327" s="20">
        <f t="shared" si="18"/>
        <v>56</v>
      </c>
      <c r="N327" s="20">
        <f t="shared" si="18"/>
        <v>9</v>
      </c>
      <c r="O327" s="132">
        <f t="shared" si="18"/>
        <v>19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8"/>
        <v>51</v>
      </c>
      <c r="E328" s="5">
        <f t="shared" si="18"/>
        <v>5</v>
      </c>
      <c r="F328" s="5">
        <f t="shared" si="18"/>
        <v>54</v>
      </c>
      <c r="G328" s="6">
        <f t="shared" si="18"/>
        <v>39</v>
      </c>
      <c r="H328" s="20">
        <f t="shared" si="18"/>
        <v>42</v>
      </c>
      <c r="I328" s="20">
        <f t="shared" si="18"/>
        <v>5</v>
      </c>
      <c r="J328" s="17">
        <f t="shared" si="18"/>
        <v>23</v>
      </c>
      <c r="K328" s="6">
        <f t="shared" si="18"/>
        <v>21</v>
      </c>
      <c r="L328" s="20">
        <f t="shared" si="18"/>
        <v>1</v>
      </c>
      <c r="M328" s="20">
        <f t="shared" si="18"/>
        <v>43</v>
      </c>
      <c r="N328" s="20">
        <f t="shared" si="18"/>
        <v>56</v>
      </c>
      <c r="O328" s="132">
        <f t="shared" si="18"/>
        <v>32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9">+RANK(D260,D$211:D$273)</f>
        <v>56</v>
      </c>
      <c r="E329" s="5">
        <f t="shared" si="19"/>
        <v>16</v>
      </c>
      <c r="F329" s="5">
        <f t="shared" si="19"/>
        <v>60</v>
      </c>
      <c r="G329" s="6">
        <f t="shared" si="19"/>
        <v>4</v>
      </c>
      <c r="H329" s="20">
        <f t="shared" si="19"/>
        <v>44</v>
      </c>
      <c r="I329" s="20">
        <f t="shared" si="19"/>
        <v>31</v>
      </c>
      <c r="J329" s="17">
        <f t="shared" si="19"/>
        <v>4</v>
      </c>
      <c r="K329" s="6">
        <f t="shared" si="19"/>
        <v>4</v>
      </c>
      <c r="L329" s="20">
        <f t="shared" si="19"/>
        <v>10</v>
      </c>
      <c r="M329" s="20">
        <f t="shared" si="19"/>
        <v>17</v>
      </c>
      <c r="N329" s="20">
        <f t="shared" si="19"/>
        <v>43</v>
      </c>
      <c r="O329" s="132">
        <f t="shared" si="19"/>
        <v>41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9"/>
        <v>45</v>
      </c>
      <c r="E330" s="5">
        <f t="shared" si="19"/>
        <v>9</v>
      </c>
      <c r="F330" s="5">
        <f t="shared" si="19"/>
        <v>58</v>
      </c>
      <c r="G330" s="6">
        <f t="shared" si="19"/>
        <v>1</v>
      </c>
      <c r="H330" s="20">
        <f t="shared" si="19"/>
        <v>49</v>
      </c>
      <c r="I330" s="20">
        <f t="shared" si="19"/>
        <v>12</v>
      </c>
      <c r="J330" s="17">
        <f t="shared" si="19"/>
        <v>7</v>
      </c>
      <c r="K330" s="6">
        <f t="shared" si="19"/>
        <v>10</v>
      </c>
      <c r="L330" s="20">
        <f t="shared" si="19"/>
        <v>27</v>
      </c>
      <c r="M330" s="20">
        <f t="shared" si="19"/>
        <v>10</v>
      </c>
      <c r="N330" s="20">
        <f t="shared" si="19"/>
        <v>32</v>
      </c>
      <c r="O330" s="132">
        <f t="shared" si="19"/>
        <v>61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9"/>
        <v>62</v>
      </c>
      <c r="E331" s="5">
        <f t="shared" si="19"/>
        <v>37</v>
      </c>
      <c r="F331" s="5">
        <f t="shared" si="19"/>
        <v>61</v>
      </c>
      <c r="G331" s="6">
        <f t="shared" si="19"/>
        <v>59</v>
      </c>
      <c r="H331" s="20">
        <f t="shared" si="19"/>
        <v>53</v>
      </c>
      <c r="I331" s="20">
        <f t="shared" si="19"/>
        <v>11</v>
      </c>
      <c r="J331" s="17">
        <f t="shared" si="19"/>
        <v>22</v>
      </c>
      <c r="K331" s="6">
        <f t="shared" si="19"/>
        <v>24</v>
      </c>
      <c r="L331" s="20">
        <f t="shared" si="19"/>
        <v>9</v>
      </c>
      <c r="M331" s="20">
        <f t="shared" si="19"/>
        <v>37</v>
      </c>
      <c r="N331" s="20">
        <f t="shared" si="19"/>
        <v>6</v>
      </c>
      <c r="O331" s="132">
        <f t="shared" si="19"/>
        <v>1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9"/>
        <v>59</v>
      </c>
      <c r="E332" s="5">
        <f t="shared" si="19"/>
        <v>36</v>
      </c>
      <c r="F332" s="5">
        <f t="shared" si="19"/>
        <v>53</v>
      </c>
      <c r="G332" s="6">
        <f t="shared" si="19"/>
        <v>45</v>
      </c>
      <c r="H332" s="20">
        <f t="shared" si="19"/>
        <v>63</v>
      </c>
      <c r="I332" s="20">
        <f t="shared" si="19"/>
        <v>1</v>
      </c>
      <c r="J332" s="17">
        <f t="shared" si="19"/>
        <v>1</v>
      </c>
      <c r="K332" s="6">
        <f t="shared" si="19"/>
        <v>13</v>
      </c>
      <c r="L332" s="20">
        <f t="shared" si="19"/>
        <v>46</v>
      </c>
      <c r="M332" s="20">
        <f t="shared" si="19"/>
        <v>13</v>
      </c>
      <c r="N332" s="20">
        <f t="shared" si="19"/>
        <v>7</v>
      </c>
      <c r="O332" s="132">
        <f t="shared" si="19"/>
        <v>50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9"/>
        <v>57</v>
      </c>
      <c r="E333" s="5">
        <f t="shared" si="19"/>
        <v>18</v>
      </c>
      <c r="F333" s="5">
        <f t="shared" si="19"/>
        <v>56</v>
      </c>
      <c r="G333" s="6">
        <f t="shared" si="19"/>
        <v>23</v>
      </c>
      <c r="H333" s="20">
        <f t="shared" si="19"/>
        <v>62</v>
      </c>
      <c r="I333" s="20">
        <f t="shared" si="19"/>
        <v>57</v>
      </c>
      <c r="J333" s="17">
        <f t="shared" si="19"/>
        <v>6</v>
      </c>
      <c r="K333" s="6">
        <f t="shared" si="19"/>
        <v>11</v>
      </c>
      <c r="L333" s="20">
        <f t="shared" si="19"/>
        <v>41</v>
      </c>
      <c r="M333" s="20">
        <f t="shared" si="19"/>
        <v>2</v>
      </c>
      <c r="N333" s="20">
        <f t="shared" si="19"/>
        <v>2</v>
      </c>
      <c r="O333" s="132">
        <f t="shared" si="19"/>
        <v>58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9"/>
        <v>61</v>
      </c>
      <c r="E334" s="5">
        <f t="shared" si="19"/>
        <v>17</v>
      </c>
      <c r="F334" s="5">
        <f t="shared" si="19"/>
        <v>62</v>
      </c>
      <c r="G334" s="6">
        <f t="shared" si="19"/>
        <v>6</v>
      </c>
      <c r="H334" s="20">
        <f t="shared" si="19"/>
        <v>36</v>
      </c>
      <c r="I334" s="20">
        <f t="shared" si="19"/>
        <v>43</v>
      </c>
      <c r="J334" s="17">
        <f t="shared" si="19"/>
        <v>16</v>
      </c>
      <c r="K334" s="6">
        <f t="shared" si="19"/>
        <v>34</v>
      </c>
      <c r="L334" s="20">
        <f t="shared" si="19"/>
        <v>58</v>
      </c>
      <c r="M334" s="20">
        <f t="shared" si="19"/>
        <v>49</v>
      </c>
      <c r="N334" s="20">
        <f t="shared" si="19"/>
        <v>4</v>
      </c>
      <c r="O334" s="132">
        <f t="shared" si="19"/>
        <v>2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9"/>
        <v>63</v>
      </c>
      <c r="E335" s="5">
        <f t="shared" si="19"/>
        <v>10</v>
      </c>
      <c r="F335" s="5">
        <f t="shared" si="19"/>
        <v>63</v>
      </c>
      <c r="G335" s="6">
        <f t="shared" si="19"/>
        <v>54</v>
      </c>
      <c r="H335" s="20">
        <f t="shared" si="19"/>
        <v>2</v>
      </c>
      <c r="I335" s="20">
        <f t="shared" si="19"/>
        <v>52</v>
      </c>
      <c r="J335" s="17">
        <f t="shared" si="19"/>
        <v>5</v>
      </c>
      <c r="K335" s="6">
        <f t="shared" si="19"/>
        <v>9</v>
      </c>
      <c r="L335" s="20">
        <f t="shared" si="19"/>
        <v>60</v>
      </c>
      <c r="M335" s="20">
        <f t="shared" si="19"/>
        <v>1</v>
      </c>
      <c r="N335" s="20">
        <f t="shared" si="19"/>
        <v>56</v>
      </c>
      <c r="O335" s="132">
        <f t="shared" si="19"/>
        <v>35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9"/>
        <v>58</v>
      </c>
      <c r="E336" s="5">
        <f t="shared" si="19"/>
        <v>47</v>
      </c>
      <c r="F336" s="5">
        <f t="shared" si="19"/>
        <v>52</v>
      </c>
      <c r="G336" s="6">
        <f t="shared" si="19"/>
        <v>30</v>
      </c>
      <c r="H336" s="20">
        <f t="shared" si="19"/>
        <v>54</v>
      </c>
      <c r="I336" s="20">
        <f t="shared" si="19"/>
        <v>4</v>
      </c>
      <c r="J336" s="17">
        <f t="shared" si="19"/>
        <v>9</v>
      </c>
      <c r="K336" s="6">
        <f t="shared" si="19"/>
        <v>20</v>
      </c>
      <c r="L336" s="20">
        <f t="shared" si="19"/>
        <v>2</v>
      </c>
      <c r="M336" s="20">
        <f t="shared" si="19"/>
        <v>5</v>
      </c>
      <c r="N336" s="20">
        <f t="shared" si="19"/>
        <v>51</v>
      </c>
      <c r="O336" s="132">
        <f t="shared" si="19"/>
        <v>47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9"/>
        <v>46</v>
      </c>
      <c r="E337" s="5">
        <f t="shared" si="19"/>
        <v>4</v>
      </c>
      <c r="F337" s="5">
        <f t="shared" si="19"/>
        <v>59</v>
      </c>
      <c r="G337" s="6">
        <f t="shared" si="19"/>
        <v>2</v>
      </c>
      <c r="H337" s="20">
        <f t="shared" si="19"/>
        <v>60</v>
      </c>
      <c r="I337" s="20">
        <f t="shared" si="19"/>
        <v>51</v>
      </c>
      <c r="J337" s="17">
        <f t="shared" si="19"/>
        <v>21</v>
      </c>
      <c r="K337" s="6">
        <f t="shared" si="19"/>
        <v>18</v>
      </c>
      <c r="L337" s="20">
        <f t="shared" si="19"/>
        <v>45</v>
      </c>
      <c r="M337" s="20">
        <f t="shared" si="19"/>
        <v>32</v>
      </c>
      <c r="N337" s="20">
        <f t="shared" si="19"/>
        <v>48</v>
      </c>
      <c r="O337" s="132">
        <f t="shared" si="19"/>
        <v>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9"/>
        <v>53</v>
      </c>
      <c r="E338" s="5">
        <f t="shared" si="19"/>
        <v>55</v>
      </c>
      <c r="F338" s="5">
        <f t="shared" si="19"/>
        <v>46</v>
      </c>
      <c r="G338" s="6">
        <f t="shared" si="19"/>
        <v>24</v>
      </c>
      <c r="H338" s="20">
        <f t="shared" si="19"/>
        <v>47</v>
      </c>
      <c r="I338" s="20">
        <f t="shared" si="19"/>
        <v>8</v>
      </c>
      <c r="J338" s="17">
        <f t="shared" si="19"/>
        <v>13</v>
      </c>
      <c r="K338" s="6">
        <f t="shared" si="19"/>
        <v>12</v>
      </c>
      <c r="L338" s="20">
        <f t="shared" si="19"/>
        <v>28</v>
      </c>
      <c r="M338" s="20">
        <f t="shared" si="19"/>
        <v>9</v>
      </c>
      <c r="N338" s="20">
        <f t="shared" si="19"/>
        <v>38</v>
      </c>
      <c r="O338" s="132">
        <f t="shared" si="19"/>
        <v>31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9"/>
        <v>48</v>
      </c>
      <c r="E339" s="5">
        <f t="shared" si="19"/>
        <v>33</v>
      </c>
      <c r="F339" s="5">
        <f t="shared" si="19"/>
        <v>42</v>
      </c>
      <c r="G339" s="6">
        <f t="shared" si="19"/>
        <v>49</v>
      </c>
      <c r="H339" s="20">
        <f t="shared" si="19"/>
        <v>38</v>
      </c>
      <c r="I339" s="20">
        <f t="shared" si="19"/>
        <v>3</v>
      </c>
      <c r="J339" s="17">
        <f t="shared" si="19"/>
        <v>24</v>
      </c>
      <c r="K339" s="6">
        <f t="shared" si="19"/>
        <v>50</v>
      </c>
      <c r="L339" s="20">
        <f t="shared" si="19"/>
        <v>18</v>
      </c>
      <c r="M339" s="20">
        <f t="shared" si="19"/>
        <v>31</v>
      </c>
      <c r="N339" s="20">
        <f t="shared" si="19"/>
        <v>20</v>
      </c>
      <c r="O339" s="132">
        <f t="shared" si="19"/>
        <v>25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9"/>
        <v>55</v>
      </c>
      <c r="E340" s="5">
        <f t="shared" si="19"/>
        <v>35</v>
      </c>
      <c r="F340" s="5">
        <f t="shared" si="19"/>
        <v>47</v>
      </c>
      <c r="G340" s="6">
        <f t="shared" si="19"/>
        <v>55</v>
      </c>
      <c r="H340" s="20">
        <f t="shared" si="19"/>
        <v>35</v>
      </c>
      <c r="I340" s="20">
        <f t="shared" si="19"/>
        <v>44</v>
      </c>
      <c r="J340" s="17">
        <f t="shared" si="19"/>
        <v>10</v>
      </c>
      <c r="K340" s="6">
        <f t="shared" si="19"/>
        <v>8</v>
      </c>
      <c r="L340" s="20">
        <f t="shared" si="19"/>
        <v>7</v>
      </c>
      <c r="M340" s="20">
        <f t="shared" si="19"/>
        <v>16</v>
      </c>
      <c r="N340" s="20">
        <f t="shared" si="19"/>
        <v>56</v>
      </c>
      <c r="O340" s="132">
        <f t="shared" si="19"/>
        <v>30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9"/>
        <v>47</v>
      </c>
      <c r="E341" s="5">
        <f t="shared" si="19"/>
        <v>15</v>
      </c>
      <c r="F341" s="5">
        <f t="shared" si="19"/>
        <v>48</v>
      </c>
      <c r="G341" s="6">
        <f t="shared" si="19"/>
        <v>42</v>
      </c>
      <c r="H341" s="20">
        <f t="shared" si="19"/>
        <v>1</v>
      </c>
      <c r="I341" s="20">
        <f t="shared" si="19"/>
        <v>32</v>
      </c>
      <c r="J341" s="17">
        <f t="shared" si="19"/>
        <v>28</v>
      </c>
      <c r="K341" s="6">
        <f t="shared" si="19"/>
        <v>25</v>
      </c>
      <c r="L341" s="20">
        <f t="shared" si="19"/>
        <v>12</v>
      </c>
      <c r="M341" s="20">
        <f t="shared" si="19"/>
        <v>63</v>
      </c>
      <c r="N341" s="20">
        <f t="shared" si="19"/>
        <v>55</v>
      </c>
      <c r="O341" s="132">
        <f t="shared" si="19"/>
        <v>22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9"/>
        <v>49</v>
      </c>
      <c r="E342" s="8">
        <f t="shared" si="19"/>
        <v>26</v>
      </c>
      <c r="F342" s="8">
        <f t="shared" si="19"/>
        <v>44</v>
      </c>
      <c r="G342" s="9">
        <f t="shared" si="19"/>
        <v>48</v>
      </c>
      <c r="H342" s="21">
        <f t="shared" si="19"/>
        <v>17</v>
      </c>
      <c r="I342" s="21">
        <f t="shared" si="19"/>
        <v>39</v>
      </c>
      <c r="J342" s="18">
        <f t="shared" si="19"/>
        <v>26</v>
      </c>
      <c r="K342" s="9">
        <f t="shared" si="19"/>
        <v>17</v>
      </c>
      <c r="L342" s="21">
        <f t="shared" si="19"/>
        <v>34</v>
      </c>
      <c r="M342" s="21">
        <f t="shared" si="19"/>
        <v>19</v>
      </c>
      <c r="N342" s="21">
        <f t="shared" si="19"/>
        <v>13</v>
      </c>
      <c r="O342" s="136">
        <f t="shared" si="19"/>
        <v>23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43"/>
  <sheetViews>
    <sheetView zoomScaleNormal="100" workbookViewId="0">
      <selection activeCell="G25" sqref="G2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19" width="7.625" style="1" customWidth="1"/>
    <col min="20" max="16384" width="9" style="1"/>
  </cols>
  <sheetData>
    <row r="1" spans="2:17" ht="13.5" x14ac:dyDescent="0.15">
      <c r="B1" s="74" t="s">
        <v>128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219925539</v>
      </c>
      <c r="E5" s="41">
        <v>70674322</v>
      </c>
      <c r="F5" s="41">
        <v>99747068</v>
      </c>
      <c r="G5" s="42">
        <v>49504149</v>
      </c>
      <c r="H5" s="43">
        <v>62020927</v>
      </c>
      <c r="I5" s="43">
        <v>7138865</v>
      </c>
      <c r="J5" s="40">
        <v>22863761</v>
      </c>
      <c r="K5" s="42">
        <v>19598</v>
      </c>
      <c r="L5" s="43">
        <v>26203510</v>
      </c>
      <c r="M5" s="43">
        <v>6289037</v>
      </c>
      <c r="N5" s="43">
        <v>23199398</v>
      </c>
      <c r="O5" s="131">
        <v>65859145</v>
      </c>
      <c r="P5" s="44">
        <v>433500182</v>
      </c>
    </row>
    <row r="6" spans="2:17" x14ac:dyDescent="0.15">
      <c r="B6" s="4" t="s">
        <v>12</v>
      </c>
      <c r="C6" s="14" t="s">
        <v>13</v>
      </c>
      <c r="D6" s="17">
        <v>51673909</v>
      </c>
      <c r="E6" s="5">
        <v>17383333</v>
      </c>
      <c r="F6" s="5">
        <v>24163140</v>
      </c>
      <c r="G6" s="6">
        <v>10127436</v>
      </c>
      <c r="H6" s="20">
        <v>15050152</v>
      </c>
      <c r="I6" s="20">
        <v>1363891</v>
      </c>
      <c r="J6" s="17">
        <v>9633270</v>
      </c>
      <c r="K6" s="6">
        <v>3911842</v>
      </c>
      <c r="L6" s="20">
        <v>7751408</v>
      </c>
      <c r="M6" s="20">
        <v>1676965</v>
      </c>
      <c r="N6" s="20">
        <v>1366196</v>
      </c>
      <c r="O6" s="132">
        <v>14108487</v>
      </c>
      <c r="P6" s="23">
        <v>102624278</v>
      </c>
    </row>
    <row r="7" spans="2:17" x14ac:dyDescent="0.15">
      <c r="B7" s="4" t="s">
        <v>14</v>
      </c>
      <c r="C7" s="14" t="s">
        <v>15</v>
      </c>
      <c r="D7" s="17">
        <v>31267133</v>
      </c>
      <c r="E7" s="5">
        <v>11948418</v>
      </c>
      <c r="F7" s="5">
        <v>14101694</v>
      </c>
      <c r="G7" s="6">
        <v>5217021</v>
      </c>
      <c r="H7" s="20">
        <v>7121301</v>
      </c>
      <c r="I7" s="20">
        <v>595626</v>
      </c>
      <c r="J7" s="17">
        <v>4516811</v>
      </c>
      <c r="K7" s="6">
        <v>1798827</v>
      </c>
      <c r="L7" s="20">
        <v>8206542</v>
      </c>
      <c r="M7" s="20">
        <v>1029888</v>
      </c>
      <c r="N7" s="20">
        <v>1068039</v>
      </c>
      <c r="O7" s="132">
        <v>5262693</v>
      </c>
      <c r="P7" s="23">
        <v>59068033</v>
      </c>
    </row>
    <row r="8" spans="2:17" x14ac:dyDescent="0.15">
      <c r="B8" s="4" t="s">
        <v>16</v>
      </c>
      <c r="C8" s="14" t="s">
        <v>17</v>
      </c>
      <c r="D8" s="17">
        <v>90498279</v>
      </c>
      <c r="E8" s="5">
        <v>27315682</v>
      </c>
      <c r="F8" s="5">
        <v>47308977</v>
      </c>
      <c r="G8" s="6">
        <v>15873620</v>
      </c>
      <c r="H8" s="20">
        <v>27094044</v>
      </c>
      <c r="I8" s="20">
        <v>2294466</v>
      </c>
      <c r="J8" s="17">
        <v>31617198</v>
      </c>
      <c r="K8" s="6">
        <v>8251</v>
      </c>
      <c r="L8" s="20">
        <v>18690501</v>
      </c>
      <c r="M8" s="20">
        <v>6211789</v>
      </c>
      <c r="N8" s="20">
        <v>2615054</v>
      </c>
      <c r="O8" s="132">
        <v>24454711</v>
      </c>
      <c r="P8" s="23">
        <v>203476042</v>
      </c>
    </row>
    <row r="9" spans="2:17" x14ac:dyDescent="0.15">
      <c r="B9" s="4" t="s">
        <v>18</v>
      </c>
      <c r="C9" s="14" t="s">
        <v>19</v>
      </c>
      <c r="D9" s="17">
        <v>12457311</v>
      </c>
      <c r="E9" s="5">
        <v>4288991</v>
      </c>
      <c r="F9" s="5">
        <v>5759409</v>
      </c>
      <c r="G9" s="6">
        <v>2408911</v>
      </c>
      <c r="H9" s="20">
        <v>4032201</v>
      </c>
      <c r="I9" s="20">
        <v>327663</v>
      </c>
      <c r="J9" s="17">
        <v>1190945</v>
      </c>
      <c r="K9" s="6">
        <v>352576</v>
      </c>
      <c r="L9" s="20">
        <v>3570606</v>
      </c>
      <c r="M9" s="20">
        <v>206247</v>
      </c>
      <c r="N9" s="20">
        <v>830</v>
      </c>
      <c r="O9" s="132">
        <v>3673647</v>
      </c>
      <c r="P9" s="23">
        <v>25459450</v>
      </c>
    </row>
    <row r="10" spans="2:17" x14ac:dyDescent="0.15">
      <c r="B10" s="4" t="s">
        <v>20</v>
      </c>
      <c r="C10" s="14" t="s">
        <v>21</v>
      </c>
      <c r="D10" s="17">
        <v>11988295</v>
      </c>
      <c r="E10" s="5">
        <v>4291836</v>
      </c>
      <c r="F10" s="5">
        <v>4931664</v>
      </c>
      <c r="G10" s="6">
        <v>2764795</v>
      </c>
      <c r="H10" s="20">
        <v>3951038</v>
      </c>
      <c r="I10" s="20">
        <v>223741</v>
      </c>
      <c r="J10" s="17">
        <v>2872263</v>
      </c>
      <c r="K10" s="6">
        <v>1454277</v>
      </c>
      <c r="L10" s="20">
        <v>3026573</v>
      </c>
      <c r="M10" s="20">
        <v>1610649</v>
      </c>
      <c r="N10" s="20">
        <v>245309</v>
      </c>
      <c r="O10" s="132">
        <v>3636560</v>
      </c>
      <c r="P10" s="23">
        <v>27554428</v>
      </c>
    </row>
    <row r="11" spans="2:17" x14ac:dyDescent="0.15">
      <c r="B11" s="4" t="s">
        <v>22</v>
      </c>
      <c r="C11" s="14" t="s">
        <v>23</v>
      </c>
      <c r="D11" s="17">
        <v>48416179</v>
      </c>
      <c r="E11" s="5">
        <v>16942445</v>
      </c>
      <c r="F11" s="5">
        <v>24594770</v>
      </c>
      <c r="G11" s="6">
        <v>6878964</v>
      </c>
      <c r="H11" s="20">
        <v>13285361</v>
      </c>
      <c r="I11" s="20">
        <v>1359181</v>
      </c>
      <c r="J11" s="17">
        <v>9750921</v>
      </c>
      <c r="K11" s="6">
        <v>3689432</v>
      </c>
      <c r="L11" s="20">
        <v>7455162</v>
      </c>
      <c r="M11" s="20">
        <v>1631578</v>
      </c>
      <c r="N11" s="20">
        <v>0</v>
      </c>
      <c r="O11" s="132">
        <v>5409989</v>
      </c>
      <c r="P11" s="23">
        <v>87308371</v>
      </c>
    </row>
    <row r="12" spans="2:17" x14ac:dyDescent="0.15">
      <c r="B12" s="4" t="s">
        <v>24</v>
      </c>
      <c r="C12" s="14" t="s">
        <v>25</v>
      </c>
      <c r="D12" s="17">
        <v>12103606</v>
      </c>
      <c r="E12" s="5">
        <v>4674188</v>
      </c>
      <c r="F12" s="5">
        <v>4978997</v>
      </c>
      <c r="G12" s="6">
        <v>2450421</v>
      </c>
      <c r="H12" s="20">
        <v>3743407</v>
      </c>
      <c r="I12" s="20">
        <v>396528</v>
      </c>
      <c r="J12" s="17">
        <v>2123306</v>
      </c>
      <c r="K12" s="6">
        <v>1151928</v>
      </c>
      <c r="L12" s="20">
        <v>2885242</v>
      </c>
      <c r="M12" s="20">
        <v>925328</v>
      </c>
      <c r="N12" s="20">
        <v>153580</v>
      </c>
      <c r="O12" s="132">
        <v>4315082</v>
      </c>
      <c r="P12" s="23">
        <v>26646079</v>
      </c>
    </row>
    <row r="13" spans="2:17" x14ac:dyDescent="0.15">
      <c r="B13" s="4" t="s">
        <v>26</v>
      </c>
      <c r="C13" s="14" t="s">
        <v>27</v>
      </c>
      <c r="D13" s="17">
        <v>18021503</v>
      </c>
      <c r="E13" s="5">
        <v>5935541</v>
      </c>
      <c r="F13" s="5">
        <v>7868409</v>
      </c>
      <c r="G13" s="6">
        <v>4217553</v>
      </c>
      <c r="H13" s="20">
        <v>5624011</v>
      </c>
      <c r="I13" s="20">
        <v>550199</v>
      </c>
      <c r="J13" s="17">
        <v>3849190</v>
      </c>
      <c r="K13" s="6">
        <v>1363200</v>
      </c>
      <c r="L13" s="20">
        <v>3462947</v>
      </c>
      <c r="M13" s="20">
        <v>1740119</v>
      </c>
      <c r="N13" s="20">
        <v>422552</v>
      </c>
      <c r="O13" s="132">
        <v>4745673</v>
      </c>
      <c r="P13" s="23">
        <v>38416194</v>
      </c>
    </row>
    <row r="14" spans="2:17" x14ac:dyDescent="0.15">
      <c r="B14" s="4" t="s">
        <v>28</v>
      </c>
      <c r="C14" s="14" t="s">
        <v>29</v>
      </c>
      <c r="D14" s="17">
        <v>12440716</v>
      </c>
      <c r="E14" s="5">
        <v>3882815</v>
      </c>
      <c r="F14" s="5">
        <v>6243111</v>
      </c>
      <c r="G14" s="6">
        <v>2314790</v>
      </c>
      <c r="H14" s="20">
        <v>2346519</v>
      </c>
      <c r="I14" s="20">
        <v>149155</v>
      </c>
      <c r="J14" s="17">
        <v>4326092</v>
      </c>
      <c r="K14" s="6">
        <v>2259600</v>
      </c>
      <c r="L14" s="20">
        <v>2922258</v>
      </c>
      <c r="M14" s="20">
        <v>1257538</v>
      </c>
      <c r="N14" s="20">
        <v>133108</v>
      </c>
      <c r="O14" s="132">
        <v>3827850</v>
      </c>
      <c r="P14" s="23">
        <v>27403236</v>
      </c>
    </row>
    <row r="15" spans="2:17" x14ac:dyDescent="0.15">
      <c r="B15" s="4" t="s">
        <v>30</v>
      </c>
      <c r="C15" s="14" t="s">
        <v>31</v>
      </c>
      <c r="D15" s="17">
        <v>12062600</v>
      </c>
      <c r="E15" s="5">
        <v>4140368</v>
      </c>
      <c r="F15" s="5">
        <v>5799920</v>
      </c>
      <c r="G15" s="6">
        <v>2122312</v>
      </c>
      <c r="H15" s="20">
        <v>3938254</v>
      </c>
      <c r="I15" s="20">
        <v>393817</v>
      </c>
      <c r="J15" s="17">
        <v>2724845</v>
      </c>
      <c r="K15" s="6">
        <v>1152513</v>
      </c>
      <c r="L15" s="20">
        <v>3172620</v>
      </c>
      <c r="M15" s="20">
        <v>1102413</v>
      </c>
      <c r="N15" s="20">
        <v>301587</v>
      </c>
      <c r="O15" s="132">
        <v>4129602</v>
      </c>
      <c r="P15" s="23">
        <v>27825738</v>
      </c>
    </row>
    <row r="16" spans="2:17" x14ac:dyDescent="0.15">
      <c r="B16" s="4" t="s">
        <v>32</v>
      </c>
      <c r="C16" s="14" t="s">
        <v>33</v>
      </c>
      <c r="D16" s="17">
        <v>33884642</v>
      </c>
      <c r="E16" s="5">
        <v>10845403</v>
      </c>
      <c r="F16" s="5">
        <v>16152779</v>
      </c>
      <c r="G16" s="6">
        <v>6886460</v>
      </c>
      <c r="H16" s="20">
        <v>9362644</v>
      </c>
      <c r="I16" s="20">
        <v>806678</v>
      </c>
      <c r="J16" s="17">
        <v>5062486</v>
      </c>
      <c r="K16" s="6">
        <v>198605</v>
      </c>
      <c r="L16" s="20">
        <v>6123272</v>
      </c>
      <c r="M16" s="20">
        <v>1809190</v>
      </c>
      <c r="N16" s="20">
        <v>772838</v>
      </c>
      <c r="O16" s="132">
        <v>7504547</v>
      </c>
      <c r="P16" s="23">
        <v>65326297</v>
      </c>
    </row>
    <row r="17" spans="2:16" x14ac:dyDescent="0.15">
      <c r="B17" s="4" t="s">
        <v>34</v>
      </c>
      <c r="C17" s="14" t="s">
        <v>35</v>
      </c>
      <c r="D17" s="17">
        <v>20794740</v>
      </c>
      <c r="E17" s="5">
        <v>7715091</v>
      </c>
      <c r="F17" s="5">
        <v>9782187</v>
      </c>
      <c r="G17" s="6">
        <v>3297462</v>
      </c>
      <c r="H17" s="20">
        <v>7459332</v>
      </c>
      <c r="I17" s="20">
        <v>153318</v>
      </c>
      <c r="J17" s="17">
        <v>4325398</v>
      </c>
      <c r="K17" s="6">
        <v>1845449</v>
      </c>
      <c r="L17" s="20">
        <v>3892898</v>
      </c>
      <c r="M17" s="20">
        <v>2746248</v>
      </c>
      <c r="N17" s="20">
        <v>394662</v>
      </c>
      <c r="O17" s="132">
        <v>3834878</v>
      </c>
      <c r="P17" s="23">
        <v>43601474</v>
      </c>
    </row>
    <row r="18" spans="2:16" x14ac:dyDescent="0.15">
      <c r="B18" s="4" t="s">
        <v>36</v>
      </c>
      <c r="C18" s="14" t="s">
        <v>37</v>
      </c>
      <c r="D18" s="17">
        <v>8359812</v>
      </c>
      <c r="E18" s="5">
        <v>2855399</v>
      </c>
      <c r="F18" s="5">
        <v>3711198</v>
      </c>
      <c r="G18" s="6">
        <v>1793215</v>
      </c>
      <c r="H18" s="20">
        <v>2764736</v>
      </c>
      <c r="I18" s="20">
        <v>21938</v>
      </c>
      <c r="J18" s="17">
        <v>3149629</v>
      </c>
      <c r="K18" s="6">
        <v>3561</v>
      </c>
      <c r="L18" s="20">
        <v>1949391</v>
      </c>
      <c r="M18" s="20">
        <v>367825</v>
      </c>
      <c r="N18" s="20">
        <v>180800</v>
      </c>
      <c r="O18" s="132">
        <v>3159504</v>
      </c>
      <c r="P18" s="23">
        <v>19953635</v>
      </c>
    </row>
    <row r="19" spans="2:16" x14ac:dyDescent="0.15">
      <c r="B19" s="65" t="s">
        <v>38</v>
      </c>
      <c r="C19" s="66" t="s">
        <v>39</v>
      </c>
      <c r="D19" s="67">
        <v>16272400</v>
      </c>
      <c r="E19" s="68">
        <v>5861793</v>
      </c>
      <c r="F19" s="68">
        <v>6589371</v>
      </c>
      <c r="G19" s="69">
        <v>3821236</v>
      </c>
      <c r="H19" s="70">
        <v>5093937</v>
      </c>
      <c r="I19" s="70">
        <v>309396</v>
      </c>
      <c r="J19" s="67">
        <v>4827385</v>
      </c>
      <c r="K19" s="69">
        <v>2502391</v>
      </c>
      <c r="L19" s="70">
        <v>2819294</v>
      </c>
      <c r="M19" s="70">
        <v>838998</v>
      </c>
      <c r="N19" s="70">
        <v>97920</v>
      </c>
      <c r="O19" s="133">
        <v>6972204</v>
      </c>
      <c r="P19" s="71">
        <v>37231534</v>
      </c>
    </row>
    <row r="20" spans="2:16" x14ac:dyDescent="0.15">
      <c r="B20" s="4" t="s">
        <v>40</v>
      </c>
      <c r="C20" s="14" t="s">
        <v>41</v>
      </c>
      <c r="D20" s="17">
        <v>23348200</v>
      </c>
      <c r="E20" s="5">
        <v>8261320</v>
      </c>
      <c r="F20" s="5">
        <v>11231184</v>
      </c>
      <c r="G20" s="6">
        <v>3855696</v>
      </c>
      <c r="H20" s="20">
        <v>5773569</v>
      </c>
      <c r="I20" s="20">
        <v>165624</v>
      </c>
      <c r="J20" s="17">
        <v>4154984</v>
      </c>
      <c r="K20" s="6">
        <v>1192081</v>
      </c>
      <c r="L20" s="20">
        <v>4768421</v>
      </c>
      <c r="M20" s="20">
        <v>1807956</v>
      </c>
      <c r="N20" s="20">
        <v>2315793</v>
      </c>
      <c r="O20" s="132">
        <v>5185303</v>
      </c>
      <c r="P20" s="23">
        <v>47519850</v>
      </c>
    </row>
    <row r="21" spans="2:16" x14ac:dyDescent="0.15">
      <c r="B21" s="65" t="s">
        <v>42</v>
      </c>
      <c r="C21" s="66" t="s">
        <v>43</v>
      </c>
      <c r="D21" s="67">
        <v>31841352</v>
      </c>
      <c r="E21" s="68">
        <v>11127872</v>
      </c>
      <c r="F21" s="68">
        <v>14266835</v>
      </c>
      <c r="G21" s="69">
        <v>6446645</v>
      </c>
      <c r="H21" s="70">
        <v>8828318</v>
      </c>
      <c r="I21" s="70">
        <v>87031</v>
      </c>
      <c r="J21" s="67">
        <v>3153345</v>
      </c>
      <c r="K21" s="69">
        <v>201007</v>
      </c>
      <c r="L21" s="70">
        <v>4947039</v>
      </c>
      <c r="M21" s="70">
        <v>668103</v>
      </c>
      <c r="N21" s="70">
        <v>219044</v>
      </c>
      <c r="O21" s="133">
        <v>7007970</v>
      </c>
      <c r="P21" s="71">
        <v>56752202</v>
      </c>
    </row>
    <row r="22" spans="2:16" x14ac:dyDescent="0.15">
      <c r="B22" s="4" t="s">
        <v>44</v>
      </c>
      <c r="C22" s="14" t="s">
        <v>45</v>
      </c>
      <c r="D22" s="17">
        <v>30444077</v>
      </c>
      <c r="E22" s="5">
        <v>9873895</v>
      </c>
      <c r="F22" s="5">
        <v>14855723</v>
      </c>
      <c r="G22" s="6">
        <v>5714459</v>
      </c>
      <c r="H22" s="20">
        <v>9587009</v>
      </c>
      <c r="I22" s="20">
        <v>190630</v>
      </c>
      <c r="J22" s="17">
        <v>8047606</v>
      </c>
      <c r="K22" s="6">
        <v>969858</v>
      </c>
      <c r="L22" s="20">
        <v>6944088</v>
      </c>
      <c r="M22" s="20">
        <v>1462415</v>
      </c>
      <c r="N22" s="20">
        <v>182831</v>
      </c>
      <c r="O22" s="132">
        <v>9530773</v>
      </c>
      <c r="P22" s="23">
        <v>66389429</v>
      </c>
    </row>
    <row r="23" spans="2:16" x14ac:dyDescent="0.15">
      <c r="B23" s="4" t="s">
        <v>46</v>
      </c>
      <c r="C23" s="14" t="s">
        <v>47</v>
      </c>
      <c r="D23" s="17">
        <v>45869404</v>
      </c>
      <c r="E23" s="5">
        <v>16246100</v>
      </c>
      <c r="F23" s="5">
        <v>20612283</v>
      </c>
      <c r="G23" s="6">
        <v>9011021</v>
      </c>
      <c r="H23" s="20">
        <v>13138294</v>
      </c>
      <c r="I23" s="20">
        <v>422950</v>
      </c>
      <c r="J23" s="17">
        <v>5356656</v>
      </c>
      <c r="K23" s="6">
        <v>1320935</v>
      </c>
      <c r="L23" s="20">
        <v>10283055</v>
      </c>
      <c r="M23" s="20">
        <v>3137772</v>
      </c>
      <c r="N23" s="20">
        <v>401738</v>
      </c>
      <c r="O23" s="132">
        <v>11346147</v>
      </c>
      <c r="P23" s="23">
        <v>89956016</v>
      </c>
    </row>
    <row r="24" spans="2:16" x14ac:dyDescent="0.15">
      <c r="B24" s="4" t="s">
        <v>48</v>
      </c>
      <c r="C24" s="14" t="s">
        <v>49</v>
      </c>
      <c r="D24" s="17">
        <v>11271169</v>
      </c>
      <c r="E24" s="5">
        <v>3838158</v>
      </c>
      <c r="F24" s="5">
        <v>5883373</v>
      </c>
      <c r="G24" s="6">
        <v>1549638</v>
      </c>
      <c r="H24" s="20">
        <v>2996854</v>
      </c>
      <c r="I24" s="20">
        <v>39805</v>
      </c>
      <c r="J24" s="17">
        <v>1801025</v>
      </c>
      <c r="K24" s="6">
        <v>605017</v>
      </c>
      <c r="L24" s="20">
        <v>2938802</v>
      </c>
      <c r="M24" s="20">
        <v>373762</v>
      </c>
      <c r="N24" s="20">
        <v>213310</v>
      </c>
      <c r="O24" s="132">
        <v>3092695</v>
      </c>
      <c r="P24" s="23">
        <v>22727422</v>
      </c>
    </row>
    <row r="25" spans="2:16" x14ac:dyDescent="0.15">
      <c r="B25" s="4" t="s">
        <v>50</v>
      </c>
      <c r="C25" s="14" t="s">
        <v>51</v>
      </c>
      <c r="D25" s="17">
        <v>20762813</v>
      </c>
      <c r="E25" s="5">
        <v>6747384</v>
      </c>
      <c r="F25" s="5">
        <v>11997949</v>
      </c>
      <c r="G25" s="6">
        <v>2017480</v>
      </c>
      <c r="H25" s="20">
        <v>8253047</v>
      </c>
      <c r="I25" s="20">
        <v>201193</v>
      </c>
      <c r="J25" s="17">
        <v>3857470</v>
      </c>
      <c r="K25" s="6">
        <v>769955</v>
      </c>
      <c r="L25" s="20">
        <v>4433153</v>
      </c>
      <c r="M25" s="20">
        <v>2576573</v>
      </c>
      <c r="N25" s="20">
        <v>375870</v>
      </c>
      <c r="O25" s="132">
        <v>8737029</v>
      </c>
      <c r="P25" s="23">
        <v>49197148</v>
      </c>
    </row>
    <row r="26" spans="2:16" x14ac:dyDescent="0.15">
      <c r="B26" s="4" t="s">
        <v>52</v>
      </c>
      <c r="C26" s="14" t="s">
        <v>53</v>
      </c>
      <c r="D26" s="17">
        <v>18695844</v>
      </c>
      <c r="E26" s="5">
        <v>6658377</v>
      </c>
      <c r="F26" s="5">
        <v>9187901</v>
      </c>
      <c r="G26" s="6">
        <v>2849566</v>
      </c>
      <c r="H26" s="20">
        <v>6221154</v>
      </c>
      <c r="I26" s="20">
        <v>381632</v>
      </c>
      <c r="J26" s="17">
        <v>3556394</v>
      </c>
      <c r="K26" s="6">
        <v>1942120</v>
      </c>
      <c r="L26" s="20">
        <v>5150083</v>
      </c>
      <c r="M26" s="20">
        <v>1015357</v>
      </c>
      <c r="N26" s="20">
        <v>130000</v>
      </c>
      <c r="O26" s="132">
        <v>4017648</v>
      </c>
      <c r="P26" s="23">
        <v>39168112</v>
      </c>
    </row>
    <row r="27" spans="2:16" x14ac:dyDescent="0.15">
      <c r="B27" s="4" t="s">
        <v>54</v>
      </c>
      <c r="C27" s="14" t="s">
        <v>55</v>
      </c>
      <c r="D27" s="17">
        <v>18768198</v>
      </c>
      <c r="E27" s="5">
        <v>5750538</v>
      </c>
      <c r="F27" s="5">
        <v>9822425</v>
      </c>
      <c r="G27" s="6">
        <v>3195235</v>
      </c>
      <c r="H27" s="20">
        <v>7444400</v>
      </c>
      <c r="I27" s="20">
        <v>369239</v>
      </c>
      <c r="J27" s="17">
        <v>3061737</v>
      </c>
      <c r="K27" s="6">
        <v>1265209</v>
      </c>
      <c r="L27" s="20">
        <v>3642404</v>
      </c>
      <c r="M27" s="20">
        <v>505769</v>
      </c>
      <c r="N27" s="20">
        <v>129260</v>
      </c>
      <c r="O27" s="132">
        <v>1627270</v>
      </c>
      <c r="P27" s="23">
        <v>35548277</v>
      </c>
    </row>
    <row r="28" spans="2:16" x14ac:dyDescent="0.15">
      <c r="B28" s="4" t="s">
        <v>56</v>
      </c>
      <c r="C28" s="14" t="s">
        <v>57</v>
      </c>
      <c r="D28" s="17">
        <v>9308390</v>
      </c>
      <c r="E28" s="5">
        <v>2980656</v>
      </c>
      <c r="F28" s="5">
        <v>4840911</v>
      </c>
      <c r="G28" s="6">
        <v>1486823</v>
      </c>
      <c r="H28" s="20">
        <v>3113025</v>
      </c>
      <c r="I28" s="20">
        <v>163124</v>
      </c>
      <c r="J28" s="17">
        <v>3161065</v>
      </c>
      <c r="K28" s="6">
        <v>1190958</v>
      </c>
      <c r="L28" s="20">
        <v>2527148</v>
      </c>
      <c r="M28" s="20">
        <v>250747</v>
      </c>
      <c r="N28" s="20">
        <v>41526</v>
      </c>
      <c r="O28" s="132">
        <v>3275300</v>
      </c>
      <c r="P28" s="23">
        <v>21840325</v>
      </c>
    </row>
    <row r="29" spans="2:16" x14ac:dyDescent="0.15">
      <c r="B29" s="4" t="s">
        <v>58</v>
      </c>
      <c r="C29" s="14" t="s">
        <v>59</v>
      </c>
      <c r="D29" s="17">
        <v>10294311</v>
      </c>
      <c r="E29" s="5">
        <v>3416817</v>
      </c>
      <c r="F29" s="5">
        <v>5298624</v>
      </c>
      <c r="G29" s="6">
        <v>1578870</v>
      </c>
      <c r="H29" s="20">
        <v>4444716</v>
      </c>
      <c r="I29" s="20">
        <v>62766</v>
      </c>
      <c r="J29" s="17">
        <v>1650780</v>
      </c>
      <c r="K29" s="6">
        <v>831096</v>
      </c>
      <c r="L29" s="20">
        <v>2066586</v>
      </c>
      <c r="M29" s="20">
        <v>839375</v>
      </c>
      <c r="N29" s="20">
        <v>3000</v>
      </c>
      <c r="O29" s="132">
        <v>2894462</v>
      </c>
      <c r="P29" s="23">
        <v>22255996</v>
      </c>
    </row>
    <row r="30" spans="2:16" x14ac:dyDescent="0.15">
      <c r="B30" s="4" t="s">
        <v>60</v>
      </c>
      <c r="C30" s="14" t="s">
        <v>61</v>
      </c>
      <c r="D30" s="17">
        <v>24379780</v>
      </c>
      <c r="E30" s="5">
        <v>6746801</v>
      </c>
      <c r="F30" s="5">
        <v>13352059</v>
      </c>
      <c r="G30" s="6">
        <v>4280920</v>
      </c>
      <c r="H30" s="20">
        <v>5333377</v>
      </c>
      <c r="I30" s="20">
        <v>404324</v>
      </c>
      <c r="J30" s="17">
        <v>4833951</v>
      </c>
      <c r="K30" s="6">
        <v>2269502</v>
      </c>
      <c r="L30" s="20">
        <v>5036315</v>
      </c>
      <c r="M30" s="20">
        <v>4244895</v>
      </c>
      <c r="N30" s="20">
        <v>81810</v>
      </c>
      <c r="O30" s="132">
        <v>7699149</v>
      </c>
      <c r="P30" s="23">
        <v>52013601</v>
      </c>
    </row>
    <row r="31" spans="2:16" x14ac:dyDescent="0.15">
      <c r="B31" s="65" t="s">
        <v>62</v>
      </c>
      <c r="C31" s="66" t="s">
        <v>63</v>
      </c>
      <c r="D31" s="67">
        <v>10173252</v>
      </c>
      <c r="E31" s="68">
        <v>3436058</v>
      </c>
      <c r="F31" s="68">
        <v>4655362</v>
      </c>
      <c r="G31" s="69">
        <v>2081832</v>
      </c>
      <c r="H31" s="70">
        <v>2937575</v>
      </c>
      <c r="I31" s="70">
        <v>135242</v>
      </c>
      <c r="J31" s="67">
        <v>1602755</v>
      </c>
      <c r="K31" s="69">
        <v>1025839</v>
      </c>
      <c r="L31" s="70">
        <v>2389488</v>
      </c>
      <c r="M31" s="70">
        <v>643660</v>
      </c>
      <c r="N31" s="70">
        <v>107560</v>
      </c>
      <c r="O31" s="133">
        <v>2733279</v>
      </c>
      <c r="P31" s="71">
        <v>20722811</v>
      </c>
    </row>
    <row r="32" spans="2:16" x14ac:dyDescent="0.15">
      <c r="B32" s="4" t="s">
        <v>64</v>
      </c>
      <c r="C32" s="14" t="s">
        <v>65</v>
      </c>
      <c r="D32" s="17">
        <v>22340488</v>
      </c>
      <c r="E32" s="5">
        <v>7368178</v>
      </c>
      <c r="F32" s="5">
        <v>9563316</v>
      </c>
      <c r="G32" s="6">
        <v>5408994</v>
      </c>
      <c r="H32" s="20">
        <v>6254837</v>
      </c>
      <c r="I32" s="20">
        <v>347081</v>
      </c>
      <c r="J32" s="17">
        <v>5909576</v>
      </c>
      <c r="K32" s="6">
        <v>4621100</v>
      </c>
      <c r="L32" s="20">
        <v>5779863</v>
      </c>
      <c r="M32" s="20">
        <v>226079</v>
      </c>
      <c r="N32" s="20">
        <v>21878</v>
      </c>
      <c r="O32" s="132">
        <v>4364841</v>
      </c>
      <c r="P32" s="23">
        <v>45244643</v>
      </c>
    </row>
    <row r="33" spans="2:16" x14ac:dyDescent="0.15">
      <c r="B33" s="51" t="s">
        <v>66</v>
      </c>
      <c r="C33" s="52" t="s">
        <v>67</v>
      </c>
      <c r="D33" s="53">
        <v>8925175</v>
      </c>
      <c r="E33" s="54">
        <v>3443078</v>
      </c>
      <c r="F33" s="54">
        <v>3856936</v>
      </c>
      <c r="G33" s="55">
        <v>1625161</v>
      </c>
      <c r="H33" s="56">
        <v>2971570</v>
      </c>
      <c r="I33" s="56">
        <v>39882</v>
      </c>
      <c r="J33" s="53">
        <v>1876009</v>
      </c>
      <c r="K33" s="55">
        <v>1139619</v>
      </c>
      <c r="L33" s="56">
        <v>1773565</v>
      </c>
      <c r="M33" s="56">
        <v>460102</v>
      </c>
      <c r="N33" s="56">
        <v>39200</v>
      </c>
      <c r="O33" s="134">
        <v>5385683</v>
      </c>
      <c r="P33" s="57">
        <v>21471186</v>
      </c>
    </row>
    <row r="34" spans="2:16" x14ac:dyDescent="0.15">
      <c r="B34" s="4" t="s">
        <v>68</v>
      </c>
      <c r="C34" s="14" t="s">
        <v>69</v>
      </c>
      <c r="D34" s="17">
        <v>14044343</v>
      </c>
      <c r="E34" s="5">
        <v>5167995</v>
      </c>
      <c r="F34" s="5">
        <v>5805728</v>
      </c>
      <c r="G34" s="6">
        <v>3070620</v>
      </c>
      <c r="H34" s="20">
        <v>4009678</v>
      </c>
      <c r="I34" s="20">
        <v>181286</v>
      </c>
      <c r="J34" s="17">
        <v>1793279</v>
      </c>
      <c r="K34" s="6">
        <v>473753</v>
      </c>
      <c r="L34" s="20">
        <v>3149852</v>
      </c>
      <c r="M34" s="20">
        <v>1042435</v>
      </c>
      <c r="N34" s="20">
        <v>247504</v>
      </c>
      <c r="O34" s="132">
        <v>4411266</v>
      </c>
      <c r="P34" s="23">
        <v>28879643</v>
      </c>
    </row>
    <row r="35" spans="2:16" x14ac:dyDescent="0.15">
      <c r="B35" s="4" t="s">
        <v>70</v>
      </c>
      <c r="C35" s="14" t="s">
        <v>71</v>
      </c>
      <c r="D35" s="17">
        <v>15373204</v>
      </c>
      <c r="E35" s="5">
        <v>4733956</v>
      </c>
      <c r="F35" s="5">
        <v>7744916</v>
      </c>
      <c r="G35" s="6">
        <v>2894332</v>
      </c>
      <c r="H35" s="20">
        <v>4311032</v>
      </c>
      <c r="I35" s="20">
        <v>109677</v>
      </c>
      <c r="J35" s="17">
        <v>2961318</v>
      </c>
      <c r="K35" s="6">
        <v>1395779</v>
      </c>
      <c r="L35" s="20">
        <v>2497745</v>
      </c>
      <c r="M35" s="20">
        <v>661056</v>
      </c>
      <c r="N35" s="20">
        <v>9528</v>
      </c>
      <c r="O35" s="132">
        <v>4830760</v>
      </c>
      <c r="P35" s="23">
        <v>30754320</v>
      </c>
    </row>
    <row r="36" spans="2:16" x14ac:dyDescent="0.15">
      <c r="B36" s="4" t="s">
        <v>72</v>
      </c>
      <c r="C36" s="14" t="s">
        <v>73</v>
      </c>
      <c r="D36" s="17">
        <v>21622891</v>
      </c>
      <c r="E36" s="5">
        <v>7005886</v>
      </c>
      <c r="F36" s="5">
        <v>10284786</v>
      </c>
      <c r="G36" s="6">
        <v>4332219</v>
      </c>
      <c r="H36" s="20">
        <v>6113896</v>
      </c>
      <c r="I36" s="20">
        <v>767135</v>
      </c>
      <c r="J36" s="17">
        <v>2178636</v>
      </c>
      <c r="K36" s="6">
        <v>664858</v>
      </c>
      <c r="L36" s="20">
        <v>4231302</v>
      </c>
      <c r="M36" s="20">
        <v>1520638</v>
      </c>
      <c r="N36" s="20">
        <v>337700</v>
      </c>
      <c r="O36" s="132">
        <v>6366960</v>
      </c>
      <c r="P36" s="23">
        <v>43139158</v>
      </c>
    </row>
    <row r="37" spans="2:16" x14ac:dyDescent="0.15">
      <c r="B37" s="58" t="s">
        <v>74</v>
      </c>
      <c r="C37" s="59" t="s">
        <v>75</v>
      </c>
      <c r="D37" s="60">
        <v>8540923</v>
      </c>
      <c r="E37" s="61">
        <v>3587977</v>
      </c>
      <c r="F37" s="61">
        <v>3380103</v>
      </c>
      <c r="G37" s="62">
        <v>1572843</v>
      </c>
      <c r="H37" s="63">
        <v>1910855</v>
      </c>
      <c r="I37" s="63">
        <v>38403</v>
      </c>
      <c r="J37" s="60">
        <v>1196824</v>
      </c>
      <c r="K37" s="62">
        <v>667183</v>
      </c>
      <c r="L37" s="63">
        <v>2267785</v>
      </c>
      <c r="M37" s="63">
        <v>790304</v>
      </c>
      <c r="N37" s="63">
        <v>15024</v>
      </c>
      <c r="O37" s="135">
        <v>2255405</v>
      </c>
      <c r="P37" s="64">
        <v>17015523</v>
      </c>
    </row>
    <row r="38" spans="2:16" x14ac:dyDescent="0.15">
      <c r="B38" s="4" t="s">
        <v>76</v>
      </c>
      <c r="C38" s="14" t="s">
        <v>77</v>
      </c>
      <c r="D38" s="17">
        <v>12639435</v>
      </c>
      <c r="E38" s="5">
        <v>4755130</v>
      </c>
      <c r="F38" s="5">
        <v>5517439</v>
      </c>
      <c r="G38" s="6">
        <v>2366866</v>
      </c>
      <c r="H38" s="20">
        <v>4303894</v>
      </c>
      <c r="I38" s="20">
        <v>413517</v>
      </c>
      <c r="J38" s="17">
        <v>2363539</v>
      </c>
      <c r="K38" s="6">
        <v>1370451</v>
      </c>
      <c r="L38" s="20">
        <v>2861002</v>
      </c>
      <c r="M38" s="20">
        <v>2739543</v>
      </c>
      <c r="N38" s="20">
        <v>22150</v>
      </c>
      <c r="O38" s="132">
        <v>4699002</v>
      </c>
      <c r="P38" s="23">
        <v>30042082</v>
      </c>
    </row>
    <row r="39" spans="2:16" x14ac:dyDescent="0.15">
      <c r="B39" s="4" t="s">
        <v>78</v>
      </c>
      <c r="C39" s="14" t="s">
        <v>79</v>
      </c>
      <c r="D39" s="17">
        <v>7106125</v>
      </c>
      <c r="E39" s="5">
        <v>2457148</v>
      </c>
      <c r="F39" s="5">
        <v>3391846</v>
      </c>
      <c r="G39" s="6">
        <v>1257131</v>
      </c>
      <c r="H39" s="20">
        <v>2120381</v>
      </c>
      <c r="I39" s="20">
        <v>116610</v>
      </c>
      <c r="J39" s="17">
        <v>1672201</v>
      </c>
      <c r="K39" s="6">
        <v>820853</v>
      </c>
      <c r="L39" s="20">
        <v>1749399</v>
      </c>
      <c r="M39" s="20">
        <v>791898</v>
      </c>
      <c r="N39" s="20">
        <v>34000</v>
      </c>
      <c r="O39" s="132">
        <v>1832112</v>
      </c>
      <c r="P39" s="23">
        <v>15422726</v>
      </c>
    </row>
    <row r="40" spans="2:16" x14ac:dyDescent="0.15">
      <c r="B40" s="58" t="s">
        <v>80</v>
      </c>
      <c r="C40" s="59" t="s">
        <v>81</v>
      </c>
      <c r="D40" s="60">
        <v>9460953</v>
      </c>
      <c r="E40" s="61">
        <v>3878722</v>
      </c>
      <c r="F40" s="61">
        <v>4054979</v>
      </c>
      <c r="G40" s="62">
        <v>1527252</v>
      </c>
      <c r="H40" s="63">
        <v>2412765</v>
      </c>
      <c r="I40" s="63">
        <v>160021</v>
      </c>
      <c r="J40" s="60">
        <v>2590369</v>
      </c>
      <c r="K40" s="62">
        <v>1668735</v>
      </c>
      <c r="L40" s="63">
        <v>1979355</v>
      </c>
      <c r="M40" s="63">
        <v>278538</v>
      </c>
      <c r="N40" s="63">
        <v>36400</v>
      </c>
      <c r="O40" s="135">
        <v>3637369</v>
      </c>
      <c r="P40" s="64">
        <v>20555770</v>
      </c>
    </row>
    <row r="41" spans="2:16" x14ac:dyDescent="0.15">
      <c r="B41" s="58" t="s">
        <v>82</v>
      </c>
      <c r="C41" s="59" t="s">
        <v>83</v>
      </c>
      <c r="D41" s="60">
        <v>7928428</v>
      </c>
      <c r="E41" s="61">
        <v>2788017</v>
      </c>
      <c r="F41" s="61">
        <v>3905795</v>
      </c>
      <c r="G41" s="62">
        <v>1234616</v>
      </c>
      <c r="H41" s="63">
        <v>2465012</v>
      </c>
      <c r="I41" s="63">
        <v>132355</v>
      </c>
      <c r="J41" s="60">
        <v>1730527</v>
      </c>
      <c r="K41" s="62">
        <v>797576</v>
      </c>
      <c r="L41" s="63">
        <v>1508876</v>
      </c>
      <c r="M41" s="63">
        <v>522957</v>
      </c>
      <c r="N41" s="63">
        <v>5500</v>
      </c>
      <c r="O41" s="135">
        <v>3124876</v>
      </c>
      <c r="P41" s="64">
        <v>17418531</v>
      </c>
    </row>
    <row r="42" spans="2:16" x14ac:dyDescent="0.15">
      <c r="B42" s="4" t="s">
        <v>84</v>
      </c>
      <c r="C42" s="14" t="s">
        <v>85</v>
      </c>
      <c r="D42" s="17">
        <v>8865693</v>
      </c>
      <c r="E42" s="5">
        <v>3152080</v>
      </c>
      <c r="F42" s="5">
        <v>4295457</v>
      </c>
      <c r="G42" s="6">
        <v>1418156</v>
      </c>
      <c r="H42" s="20">
        <v>2885535</v>
      </c>
      <c r="I42" s="20">
        <v>76590</v>
      </c>
      <c r="J42" s="17">
        <v>2137816</v>
      </c>
      <c r="K42" s="6">
        <v>1287918</v>
      </c>
      <c r="L42" s="20">
        <v>2075690</v>
      </c>
      <c r="M42" s="20">
        <v>1042697</v>
      </c>
      <c r="N42" s="20">
        <v>30000</v>
      </c>
      <c r="O42" s="132">
        <v>1473258</v>
      </c>
      <c r="P42" s="23">
        <v>18587279</v>
      </c>
    </row>
    <row r="43" spans="2:16" x14ac:dyDescent="0.15">
      <c r="B43" s="4">
        <v>39</v>
      </c>
      <c r="C43" s="14" t="s">
        <v>86</v>
      </c>
      <c r="D43" s="17">
        <v>16437479</v>
      </c>
      <c r="E43" s="5">
        <v>5407596</v>
      </c>
      <c r="F43" s="5">
        <v>7857745</v>
      </c>
      <c r="G43" s="6">
        <v>3172138</v>
      </c>
      <c r="H43" s="20">
        <v>5687973</v>
      </c>
      <c r="I43" s="20">
        <v>149118</v>
      </c>
      <c r="J43" s="17">
        <v>2086265</v>
      </c>
      <c r="K43" s="6">
        <v>1045492</v>
      </c>
      <c r="L43" s="20">
        <v>3140370</v>
      </c>
      <c r="M43" s="20">
        <v>2131576</v>
      </c>
      <c r="N43" s="20">
        <v>63318</v>
      </c>
      <c r="O43" s="132">
        <v>4447998</v>
      </c>
      <c r="P43" s="23">
        <v>34144097</v>
      </c>
    </row>
    <row r="44" spans="2:16" x14ac:dyDescent="0.15">
      <c r="B44" s="7">
        <v>40</v>
      </c>
      <c r="C44" s="15" t="s">
        <v>87</v>
      </c>
      <c r="D44" s="18">
        <v>5868410</v>
      </c>
      <c r="E44" s="8">
        <v>2251757</v>
      </c>
      <c r="F44" s="8">
        <v>2314549</v>
      </c>
      <c r="G44" s="9">
        <v>1302104</v>
      </c>
      <c r="H44" s="21">
        <v>1626914</v>
      </c>
      <c r="I44" s="21">
        <v>82178</v>
      </c>
      <c r="J44" s="18">
        <v>1808132</v>
      </c>
      <c r="K44" s="9">
        <v>1176212</v>
      </c>
      <c r="L44" s="21">
        <v>1525905</v>
      </c>
      <c r="M44" s="21">
        <v>453240</v>
      </c>
      <c r="N44" s="21">
        <v>32727</v>
      </c>
      <c r="O44" s="136">
        <v>1030926</v>
      </c>
      <c r="P44" s="24">
        <v>12428432</v>
      </c>
    </row>
    <row r="45" spans="2:16" x14ac:dyDescent="0.15">
      <c r="B45" s="10">
        <v>41</v>
      </c>
      <c r="C45" s="13" t="s">
        <v>88</v>
      </c>
      <c r="D45" s="16">
        <v>5480387</v>
      </c>
      <c r="E45" s="11">
        <v>2336487</v>
      </c>
      <c r="F45" s="11">
        <v>1999222</v>
      </c>
      <c r="G45" s="12">
        <v>1144678</v>
      </c>
      <c r="H45" s="19">
        <v>2043151</v>
      </c>
      <c r="I45" s="19">
        <v>155561</v>
      </c>
      <c r="J45" s="16">
        <v>466905</v>
      </c>
      <c r="K45" s="12">
        <v>38733</v>
      </c>
      <c r="L45" s="19">
        <v>1060242</v>
      </c>
      <c r="M45" s="19">
        <v>100139</v>
      </c>
      <c r="N45" s="19">
        <v>17650</v>
      </c>
      <c r="O45" s="137">
        <v>646837</v>
      </c>
      <c r="P45" s="22">
        <v>9970872</v>
      </c>
    </row>
    <row r="46" spans="2:16" x14ac:dyDescent="0.15">
      <c r="B46" s="4">
        <v>42</v>
      </c>
      <c r="C46" s="14" t="s">
        <v>89</v>
      </c>
      <c r="D46" s="17">
        <v>5271972</v>
      </c>
      <c r="E46" s="5">
        <v>2258824</v>
      </c>
      <c r="F46" s="5">
        <v>1855226</v>
      </c>
      <c r="G46" s="6">
        <v>1157922</v>
      </c>
      <c r="H46" s="20">
        <v>1806434</v>
      </c>
      <c r="I46" s="20">
        <v>63605</v>
      </c>
      <c r="J46" s="17">
        <v>1077781</v>
      </c>
      <c r="K46" s="6">
        <v>433858</v>
      </c>
      <c r="L46" s="20">
        <v>1342704</v>
      </c>
      <c r="M46" s="20">
        <v>522970</v>
      </c>
      <c r="N46" s="20">
        <v>55600</v>
      </c>
      <c r="O46" s="132">
        <v>1764964</v>
      </c>
      <c r="P46" s="23">
        <v>11906030</v>
      </c>
    </row>
    <row r="47" spans="2:16" x14ac:dyDescent="0.15">
      <c r="B47" s="4">
        <v>43</v>
      </c>
      <c r="C47" s="14" t="s">
        <v>90</v>
      </c>
      <c r="D47" s="17">
        <v>4202967</v>
      </c>
      <c r="E47" s="5">
        <v>1742980</v>
      </c>
      <c r="F47" s="5">
        <v>1730669</v>
      </c>
      <c r="G47" s="6">
        <v>729318</v>
      </c>
      <c r="H47" s="20">
        <v>1106344</v>
      </c>
      <c r="I47" s="20">
        <v>15883</v>
      </c>
      <c r="J47" s="17">
        <v>1301419</v>
      </c>
      <c r="K47" s="6">
        <v>1060038</v>
      </c>
      <c r="L47" s="20">
        <v>1299535</v>
      </c>
      <c r="M47" s="20">
        <v>449148</v>
      </c>
      <c r="N47" s="20">
        <v>32500</v>
      </c>
      <c r="O47" s="132">
        <v>2079220</v>
      </c>
      <c r="P47" s="23">
        <v>10487016</v>
      </c>
    </row>
    <row r="48" spans="2:16" x14ac:dyDescent="0.15">
      <c r="B48" s="4">
        <v>44</v>
      </c>
      <c r="C48" s="14" t="s">
        <v>91</v>
      </c>
      <c r="D48" s="17">
        <v>1659301</v>
      </c>
      <c r="E48" s="5">
        <v>871218</v>
      </c>
      <c r="F48" s="5">
        <v>528250</v>
      </c>
      <c r="G48" s="6">
        <v>259833</v>
      </c>
      <c r="H48" s="20">
        <v>571755</v>
      </c>
      <c r="I48" s="20">
        <v>30655</v>
      </c>
      <c r="J48" s="17">
        <v>633972</v>
      </c>
      <c r="K48" s="6">
        <v>451975</v>
      </c>
      <c r="L48" s="20">
        <v>558391</v>
      </c>
      <c r="M48" s="20">
        <v>5543</v>
      </c>
      <c r="N48" s="20">
        <v>13221</v>
      </c>
      <c r="O48" s="132">
        <v>490645</v>
      </c>
      <c r="P48" s="23">
        <v>3963483</v>
      </c>
    </row>
    <row r="49" spans="2:16" x14ac:dyDescent="0.15">
      <c r="B49" s="4">
        <v>45</v>
      </c>
      <c r="C49" s="14" t="s">
        <v>92</v>
      </c>
      <c r="D49" s="17">
        <v>2604112</v>
      </c>
      <c r="E49" s="5">
        <v>947256</v>
      </c>
      <c r="F49" s="5">
        <v>1071035</v>
      </c>
      <c r="G49" s="6">
        <v>585821</v>
      </c>
      <c r="H49" s="20">
        <v>1032122</v>
      </c>
      <c r="I49" s="20">
        <v>37142</v>
      </c>
      <c r="J49" s="17">
        <v>799363</v>
      </c>
      <c r="K49" s="6">
        <v>500038</v>
      </c>
      <c r="L49" s="20">
        <v>549364</v>
      </c>
      <c r="M49" s="20">
        <v>567</v>
      </c>
      <c r="N49" s="20">
        <v>0</v>
      </c>
      <c r="O49" s="132">
        <v>503411</v>
      </c>
      <c r="P49" s="23">
        <v>5526081</v>
      </c>
    </row>
    <row r="50" spans="2:16" x14ac:dyDescent="0.15">
      <c r="B50" s="4">
        <v>46</v>
      </c>
      <c r="C50" s="14" t="s">
        <v>93</v>
      </c>
      <c r="D50" s="17">
        <v>2740827</v>
      </c>
      <c r="E50" s="5">
        <v>1132551</v>
      </c>
      <c r="F50" s="5">
        <v>930862</v>
      </c>
      <c r="G50" s="6">
        <v>677414</v>
      </c>
      <c r="H50" s="20">
        <v>755997</v>
      </c>
      <c r="I50" s="20">
        <v>26693</v>
      </c>
      <c r="J50" s="17">
        <v>767136</v>
      </c>
      <c r="K50" s="6">
        <v>571869</v>
      </c>
      <c r="L50" s="20">
        <v>657743</v>
      </c>
      <c r="M50" s="20">
        <v>393533</v>
      </c>
      <c r="N50" s="20">
        <v>0</v>
      </c>
      <c r="O50" s="132">
        <v>611331</v>
      </c>
      <c r="P50" s="23">
        <v>5953260</v>
      </c>
    </row>
    <row r="51" spans="2:16" x14ac:dyDescent="0.15">
      <c r="B51" s="4">
        <v>47</v>
      </c>
      <c r="C51" s="14" t="s">
        <v>94</v>
      </c>
      <c r="D51" s="17">
        <v>4266530</v>
      </c>
      <c r="E51" s="5">
        <v>2052966</v>
      </c>
      <c r="F51" s="5">
        <v>1393137</v>
      </c>
      <c r="G51" s="6">
        <v>820427</v>
      </c>
      <c r="H51" s="20">
        <v>1209475</v>
      </c>
      <c r="I51" s="20">
        <v>17009</v>
      </c>
      <c r="J51" s="17">
        <v>1178042</v>
      </c>
      <c r="K51" s="6">
        <v>919788</v>
      </c>
      <c r="L51" s="20">
        <v>1144586</v>
      </c>
      <c r="M51" s="20">
        <v>352988</v>
      </c>
      <c r="N51" s="20">
        <v>0</v>
      </c>
      <c r="O51" s="132">
        <v>1300708</v>
      </c>
      <c r="P51" s="23">
        <v>9469338</v>
      </c>
    </row>
    <row r="52" spans="2:16" x14ac:dyDescent="0.15">
      <c r="B52" s="4">
        <v>48</v>
      </c>
      <c r="C52" s="14" t="s">
        <v>95</v>
      </c>
      <c r="D52" s="17">
        <v>2568398</v>
      </c>
      <c r="E52" s="5">
        <v>1318525</v>
      </c>
      <c r="F52" s="5">
        <v>728765</v>
      </c>
      <c r="G52" s="6">
        <v>521108</v>
      </c>
      <c r="H52" s="20">
        <v>1101447</v>
      </c>
      <c r="I52" s="20">
        <v>105435</v>
      </c>
      <c r="J52" s="17">
        <v>765078</v>
      </c>
      <c r="K52" s="6">
        <v>461706</v>
      </c>
      <c r="L52" s="20">
        <v>808156</v>
      </c>
      <c r="M52" s="20">
        <v>234686</v>
      </c>
      <c r="N52" s="20">
        <v>0</v>
      </c>
      <c r="O52" s="132">
        <v>777657</v>
      </c>
      <c r="P52" s="23">
        <v>6360857</v>
      </c>
    </row>
    <row r="53" spans="2:16" x14ac:dyDescent="0.15">
      <c r="B53" s="4">
        <v>49</v>
      </c>
      <c r="C53" s="14" t="s">
        <v>96</v>
      </c>
      <c r="D53" s="17">
        <v>2616523</v>
      </c>
      <c r="E53" s="5">
        <v>1257032</v>
      </c>
      <c r="F53" s="5">
        <v>786362</v>
      </c>
      <c r="G53" s="6">
        <v>573129</v>
      </c>
      <c r="H53" s="20">
        <v>1141248</v>
      </c>
      <c r="I53" s="20">
        <v>45346</v>
      </c>
      <c r="J53" s="17">
        <v>746116</v>
      </c>
      <c r="K53" s="6">
        <v>485661</v>
      </c>
      <c r="L53" s="20">
        <v>971417</v>
      </c>
      <c r="M53" s="20">
        <v>300497</v>
      </c>
      <c r="N53" s="20">
        <v>0</v>
      </c>
      <c r="O53" s="132">
        <v>431849</v>
      </c>
      <c r="P53" s="23">
        <v>6252996</v>
      </c>
    </row>
    <row r="54" spans="2:16" x14ac:dyDescent="0.15">
      <c r="B54" s="4">
        <v>50</v>
      </c>
      <c r="C54" s="14" t="s">
        <v>97</v>
      </c>
      <c r="D54" s="17">
        <v>2034543</v>
      </c>
      <c r="E54" s="5">
        <v>1024064</v>
      </c>
      <c r="F54" s="5">
        <v>605438</v>
      </c>
      <c r="G54" s="6">
        <v>405041</v>
      </c>
      <c r="H54" s="20">
        <v>692057</v>
      </c>
      <c r="I54" s="20">
        <v>39334</v>
      </c>
      <c r="J54" s="17">
        <v>708611</v>
      </c>
      <c r="K54" s="6">
        <v>516527</v>
      </c>
      <c r="L54" s="20">
        <v>637560</v>
      </c>
      <c r="M54" s="20">
        <v>377449</v>
      </c>
      <c r="N54" s="20">
        <v>3000</v>
      </c>
      <c r="O54" s="132">
        <v>2219856</v>
      </c>
      <c r="P54" s="23">
        <v>6712410</v>
      </c>
    </row>
    <row r="55" spans="2:16" x14ac:dyDescent="0.15">
      <c r="B55" s="4">
        <v>51</v>
      </c>
      <c r="C55" s="14" t="s">
        <v>98</v>
      </c>
      <c r="D55" s="17">
        <v>2170366</v>
      </c>
      <c r="E55" s="5">
        <v>1099067</v>
      </c>
      <c r="F55" s="5">
        <v>607503</v>
      </c>
      <c r="G55" s="6">
        <v>463796</v>
      </c>
      <c r="H55" s="20">
        <v>1049362</v>
      </c>
      <c r="I55" s="20">
        <v>49457</v>
      </c>
      <c r="J55" s="17">
        <v>782420</v>
      </c>
      <c r="K55" s="6">
        <v>452972</v>
      </c>
      <c r="L55" s="20">
        <v>474123</v>
      </c>
      <c r="M55" s="20">
        <v>119151</v>
      </c>
      <c r="N55" s="20">
        <v>37180</v>
      </c>
      <c r="O55" s="132">
        <v>871422</v>
      </c>
      <c r="P55" s="23">
        <v>5553481</v>
      </c>
    </row>
    <row r="56" spans="2:16" x14ac:dyDescent="0.15">
      <c r="B56" s="4">
        <v>52</v>
      </c>
      <c r="C56" s="14" t="s">
        <v>99</v>
      </c>
      <c r="D56" s="17">
        <v>1296214</v>
      </c>
      <c r="E56" s="5">
        <v>656822</v>
      </c>
      <c r="F56" s="5">
        <v>334337</v>
      </c>
      <c r="G56" s="6">
        <v>305055</v>
      </c>
      <c r="H56" s="20">
        <v>581828</v>
      </c>
      <c r="I56" s="20">
        <v>6720</v>
      </c>
      <c r="J56" s="17">
        <v>466511</v>
      </c>
      <c r="K56" s="6">
        <v>224826</v>
      </c>
      <c r="L56" s="20">
        <v>421792</v>
      </c>
      <c r="M56" s="20">
        <v>147267</v>
      </c>
      <c r="N56" s="20">
        <v>9240</v>
      </c>
      <c r="O56" s="132">
        <v>271986</v>
      </c>
      <c r="P56" s="23">
        <v>3201558</v>
      </c>
    </row>
    <row r="57" spans="2:16" x14ac:dyDescent="0.15">
      <c r="B57" s="4">
        <v>53</v>
      </c>
      <c r="C57" s="14" t="s">
        <v>100</v>
      </c>
      <c r="D57" s="17">
        <v>1528096</v>
      </c>
      <c r="E57" s="5">
        <v>658833</v>
      </c>
      <c r="F57" s="5">
        <v>595945</v>
      </c>
      <c r="G57" s="6">
        <v>273318</v>
      </c>
      <c r="H57" s="20">
        <v>396301</v>
      </c>
      <c r="I57" s="20">
        <v>260385</v>
      </c>
      <c r="J57" s="17">
        <v>815672</v>
      </c>
      <c r="K57" s="6">
        <v>301989</v>
      </c>
      <c r="L57" s="20">
        <v>406149</v>
      </c>
      <c r="M57" s="20">
        <v>63123</v>
      </c>
      <c r="N57" s="20">
        <v>7320</v>
      </c>
      <c r="O57" s="132">
        <v>576461</v>
      </c>
      <c r="P57" s="23">
        <v>4053507</v>
      </c>
    </row>
    <row r="58" spans="2:16" x14ac:dyDescent="0.15">
      <c r="B58" s="4">
        <v>54</v>
      </c>
      <c r="C58" s="14" t="s">
        <v>101</v>
      </c>
      <c r="D58" s="17">
        <v>1335214</v>
      </c>
      <c r="E58" s="5">
        <v>667302</v>
      </c>
      <c r="F58" s="5">
        <v>372979</v>
      </c>
      <c r="G58" s="6">
        <v>294933</v>
      </c>
      <c r="H58" s="20">
        <v>329840</v>
      </c>
      <c r="I58" s="20">
        <v>49406</v>
      </c>
      <c r="J58" s="17">
        <v>772243</v>
      </c>
      <c r="K58" s="6">
        <v>245946</v>
      </c>
      <c r="L58" s="20">
        <v>274724</v>
      </c>
      <c r="M58" s="20">
        <v>85393</v>
      </c>
      <c r="N58" s="20">
        <v>3380</v>
      </c>
      <c r="O58" s="132">
        <v>269014</v>
      </c>
      <c r="P58" s="23">
        <v>3119214</v>
      </c>
    </row>
    <row r="59" spans="2:16" x14ac:dyDescent="0.15">
      <c r="B59" s="4">
        <v>55</v>
      </c>
      <c r="C59" s="14" t="s">
        <v>102</v>
      </c>
      <c r="D59" s="17">
        <v>2640732</v>
      </c>
      <c r="E59" s="5">
        <v>1216406</v>
      </c>
      <c r="F59" s="5">
        <v>637882</v>
      </c>
      <c r="G59" s="6">
        <v>786444</v>
      </c>
      <c r="H59" s="20">
        <v>1237308</v>
      </c>
      <c r="I59" s="20">
        <v>78679</v>
      </c>
      <c r="J59" s="17">
        <v>987567</v>
      </c>
      <c r="K59" s="6">
        <v>345070</v>
      </c>
      <c r="L59" s="20">
        <v>588612</v>
      </c>
      <c r="M59" s="20">
        <v>43701</v>
      </c>
      <c r="N59" s="20">
        <v>77723</v>
      </c>
      <c r="O59" s="132">
        <v>615465</v>
      </c>
      <c r="P59" s="23">
        <v>6269787</v>
      </c>
    </row>
    <row r="60" spans="2:16" x14ac:dyDescent="0.15">
      <c r="B60" s="4">
        <v>56</v>
      </c>
      <c r="C60" s="14" t="s">
        <v>103</v>
      </c>
      <c r="D60" s="17">
        <v>618577</v>
      </c>
      <c r="E60" s="5">
        <v>377606</v>
      </c>
      <c r="F60" s="5">
        <v>123061</v>
      </c>
      <c r="G60" s="6">
        <v>117910</v>
      </c>
      <c r="H60" s="20">
        <v>352414</v>
      </c>
      <c r="I60" s="20">
        <v>23852</v>
      </c>
      <c r="J60" s="17">
        <v>286700</v>
      </c>
      <c r="K60" s="6">
        <v>193298</v>
      </c>
      <c r="L60" s="20">
        <v>212991</v>
      </c>
      <c r="M60" s="20">
        <v>182600</v>
      </c>
      <c r="N60" s="20">
        <v>0</v>
      </c>
      <c r="O60" s="132">
        <v>691887</v>
      </c>
      <c r="P60" s="23">
        <v>2369021</v>
      </c>
    </row>
    <row r="61" spans="2:16" x14ac:dyDescent="0.15">
      <c r="B61" s="4">
        <v>57</v>
      </c>
      <c r="C61" s="14" t="s">
        <v>104</v>
      </c>
      <c r="D61" s="17">
        <v>1687950</v>
      </c>
      <c r="E61" s="5">
        <v>746992</v>
      </c>
      <c r="F61" s="5">
        <v>698292</v>
      </c>
      <c r="G61" s="6">
        <v>242666</v>
      </c>
      <c r="H61" s="20">
        <v>486166</v>
      </c>
      <c r="I61" s="20">
        <v>71658</v>
      </c>
      <c r="J61" s="17">
        <v>1460886</v>
      </c>
      <c r="K61" s="6">
        <v>404288</v>
      </c>
      <c r="L61" s="20">
        <v>699900</v>
      </c>
      <c r="M61" s="20">
        <v>190566</v>
      </c>
      <c r="N61" s="20">
        <v>2440</v>
      </c>
      <c r="O61" s="132">
        <v>363005</v>
      </c>
      <c r="P61" s="23">
        <v>4962571</v>
      </c>
    </row>
    <row r="62" spans="2:16" x14ac:dyDescent="0.15">
      <c r="B62" s="4">
        <v>58</v>
      </c>
      <c r="C62" s="14" t="s">
        <v>105</v>
      </c>
      <c r="D62" s="17">
        <v>2064765</v>
      </c>
      <c r="E62" s="5">
        <v>1147538</v>
      </c>
      <c r="F62" s="5">
        <v>553650</v>
      </c>
      <c r="G62" s="6">
        <v>363577</v>
      </c>
      <c r="H62" s="20">
        <v>755458</v>
      </c>
      <c r="I62" s="20">
        <v>24140</v>
      </c>
      <c r="J62" s="17">
        <v>745823</v>
      </c>
      <c r="K62" s="6">
        <v>502137</v>
      </c>
      <c r="L62" s="20">
        <v>716665</v>
      </c>
      <c r="M62" s="20">
        <v>569803</v>
      </c>
      <c r="N62" s="20">
        <v>2760</v>
      </c>
      <c r="O62" s="132">
        <v>953051</v>
      </c>
      <c r="P62" s="23">
        <v>5832465</v>
      </c>
    </row>
    <row r="63" spans="2:16" x14ac:dyDescent="0.15">
      <c r="B63" s="4">
        <v>59</v>
      </c>
      <c r="C63" s="14" t="s">
        <v>106</v>
      </c>
      <c r="D63" s="17">
        <v>3487614</v>
      </c>
      <c r="E63" s="5">
        <v>1180602</v>
      </c>
      <c r="F63" s="5">
        <v>1631805</v>
      </c>
      <c r="G63" s="6">
        <v>675207</v>
      </c>
      <c r="H63" s="20">
        <v>1030208</v>
      </c>
      <c r="I63" s="20">
        <v>57439</v>
      </c>
      <c r="J63" s="17">
        <v>2090327</v>
      </c>
      <c r="K63" s="6">
        <v>990646</v>
      </c>
      <c r="L63" s="20">
        <v>838256</v>
      </c>
      <c r="M63" s="20">
        <v>780120</v>
      </c>
      <c r="N63" s="20">
        <v>0</v>
      </c>
      <c r="O63" s="132">
        <v>1856441</v>
      </c>
      <c r="P63" s="23">
        <v>10140405</v>
      </c>
    </row>
    <row r="64" spans="2:16" x14ac:dyDescent="0.15">
      <c r="B64" s="4">
        <v>60</v>
      </c>
      <c r="C64" s="14" t="s">
        <v>107</v>
      </c>
      <c r="D64" s="17">
        <v>4579336</v>
      </c>
      <c r="E64" s="5">
        <v>1652856</v>
      </c>
      <c r="F64" s="5">
        <v>1931051</v>
      </c>
      <c r="G64" s="6">
        <v>995429</v>
      </c>
      <c r="H64" s="20">
        <v>1813898</v>
      </c>
      <c r="I64" s="20">
        <v>65473</v>
      </c>
      <c r="J64" s="17">
        <v>1394625</v>
      </c>
      <c r="K64" s="6">
        <v>352652</v>
      </c>
      <c r="L64" s="20">
        <v>1477746</v>
      </c>
      <c r="M64" s="20">
        <v>72560</v>
      </c>
      <c r="N64" s="20">
        <v>13000</v>
      </c>
      <c r="O64" s="132">
        <v>852257</v>
      </c>
      <c r="P64" s="23">
        <v>10268895</v>
      </c>
    </row>
    <row r="65" spans="2:17" x14ac:dyDescent="0.15">
      <c r="B65" s="4">
        <v>61</v>
      </c>
      <c r="C65" s="14" t="s">
        <v>108</v>
      </c>
      <c r="D65" s="17">
        <v>3645541</v>
      </c>
      <c r="E65" s="5">
        <v>1598094</v>
      </c>
      <c r="F65" s="5">
        <v>1412745</v>
      </c>
      <c r="G65" s="6">
        <v>634702</v>
      </c>
      <c r="H65" s="20">
        <v>1332542</v>
      </c>
      <c r="I65" s="20">
        <v>64220</v>
      </c>
      <c r="J65" s="17">
        <v>1247283</v>
      </c>
      <c r="K65" s="6">
        <v>974099</v>
      </c>
      <c r="L65" s="20">
        <v>1673890</v>
      </c>
      <c r="M65" s="20">
        <v>164908</v>
      </c>
      <c r="N65" s="20">
        <v>14500</v>
      </c>
      <c r="O65" s="132">
        <v>788788</v>
      </c>
      <c r="P65" s="23">
        <v>8931672</v>
      </c>
    </row>
    <row r="66" spans="2:17" x14ac:dyDescent="0.15">
      <c r="B66" s="4">
        <v>62</v>
      </c>
      <c r="C66" s="14" t="s">
        <v>109</v>
      </c>
      <c r="D66" s="17">
        <v>5279313</v>
      </c>
      <c r="E66" s="5">
        <v>2375960</v>
      </c>
      <c r="F66" s="5">
        <v>1828643</v>
      </c>
      <c r="G66" s="6">
        <v>1074710</v>
      </c>
      <c r="H66" s="20">
        <v>2377482</v>
      </c>
      <c r="I66" s="20">
        <v>129776</v>
      </c>
      <c r="J66" s="17">
        <v>1126422</v>
      </c>
      <c r="K66" s="6">
        <v>768639</v>
      </c>
      <c r="L66" s="20">
        <v>1471264</v>
      </c>
      <c r="M66" s="20">
        <v>193017</v>
      </c>
      <c r="N66" s="20">
        <v>8500</v>
      </c>
      <c r="O66" s="132">
        <v>979842</v>
      </c>
      <c r="P66" s="23">
        <v>11565616</v>
      </c>
    </row>
    <row r="67" spans="2:17" ht="12.75" thickBot="1" x14ac:dyDescent="0.2">
      <c r="B67" s="31">
        <v>63</v>
      </c>
      <c r="C67" s="32" t="s">
        <v>110</v>
      </c>
      <c r="D67" s="33">
        <v>3672892</v>
      </c>
      <c r="E67" s="34">
        <v>1517838</v>
      </c>
      <c r="F67" s="34">
        <v>1482594</v>
      </c>
      <c r="G67" s="35">
        <v>672460</v>
      </c>
      <c r="H67" s="36">
        <v>1234568</v>
      </c>
      <c r="I67" s="36">
        <v>69843</v>
      </c>
      <c r="J67" s="33">
        <v>1048006</v>
      </c>
      <c r="K67" s="35">
        <v>760343</v>
      </c>
      <c r="L67" s="36">
        <v>1021262</v>
      </c>
      <c r="M67" s="36">
        <v>108975</v>
      </c>
      <c r="N67" s="36">
        <v>0</v>
      </c>
      <c r="O67" s="138">
        <v>1091351</v>
      </c>
      <c r="P67" s="37">
        <v>8246897</v>
      </c>
    </row>
    <row r="68" spans="2:17" ht="12.75" thickTop="1" x14ac:dyDescent="0.15">
      <c r="B68" s="25"/>
      <c r="C68" s="76" t="s">
        <v>111</v>
      </c>
      <c r="D68" s="26">
        <v>1081929171</v>
      </c>
      <c r="E68" s="27">
        <v>369674940</v>
      </c>
      <c r="F68" s="27">
        <v>503550371</v>
      </c>
      <c r="G68" s="28">
        <v>208703860</v>
      </c>
      <c r="H68" s="29">
        <v>322470949</v>
      </c>
      <c r="I68" s="29">
        <v>22809586</v>
      </c>
      <c r="J68" s="26">
        <v>209044667</v>
      </c>
      <c r="K68" s="28">
        <v>64382254</v>
      </c>
      <c r="L68" s="29">
        <v>211106587</v>
      </c>
      <c r="M68" s="29">
        <v>65089963</v>
      </c>
      <c r="N68" s="29">
        <v>36346558</v>
      </c>
      <c r="O68" s="139">
        <v>296909501</v>
      </c>
      <c r="P68" s="30">
        <v>2245706982</v>
      </c>
    </row>
    <row r="70" spans="2:17" ht="13.5" x14ac:dyDescent="0.15">
      <c r="B70" s="74" t="str">
        <f>+B1</f>
        <v>平成２５年度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175437.69693566117</v>
      </c>
      <c r="E74" s="41">
        <f t="shared" si="0"/>
        <v>56377.90108664611</v>
      </c>
      <c r="F74" s="41">
        <f t="shared" si="0"/>
        <v>79569.639640645764</v>
      </c>
      <c r="G74" s="42">
        <f t="shared" si="0"/>
        <v>39490.156208369299</v>
      </c>
      <c r="H74" s="43">
        <f t="shared" si="0"/>
        <v>49474.966137037707</v>
      </c>
      <c r="I74" s="43">
        <f t="shared" si="0"/>
        <v>5694.7730583240664</v>
      </c>
      <c r="J74" s="40">
        <f t="shared" si="0"/>
        <v>18238.743855607372</v>
      </c>
      <c r="K74" s="42">
        <f t="shared" si="0"/>
        <v>15.633600354823219</v>
      </c>
      <c r="L74" s="43">
        <f t="shared" si="0"/>
        <v>20902.908625044074</v>
      </c>
      <c r="M74" s="43">
        <f t="shared" si="0"/>
        <v>5016.8533051687082</v>
      </c>
      <c r="N74" s="43">
        <f t="shared" si="0"/>
        <v>18506.486213107717</v>
      </c>
      <c r="O74" s="131">
        <f t="shared" si="0"/>
        <v>52536.766641512084</v>
      </c>
      <c r="P74" s="44">
        <f t="shared" si="0"/>
        <v>345809.19477146288</v>
      </c>
      <c r="Q74" s="44">
        <v>1253582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148234.79682726372</v>
      </c>
      <c r="E75" s="5">
        <f t="shared" si="1"/>
        <v>49866.84547971141</v>
      </c>
      <c r="F75" s="5">
        <f t="shared" si="1"/>
        <v>69315.796267875325</v>
      </c>
      <c r="G75" s="6">
        <f t="shared" si="1"/>
        <v>29052.155079676988</v>
      </c>
      <c r="H75" s="20">
        <f t="shared" si="1"/>
        <v>43173.746037665485</v>
      </c>
      <c r="I75" s="20">
        <f t="shared" si="1"/>
        <v>3912.537471851289</v>
      </c>
      <c r="J75" s="17">
        <f t="shared" si="1"/>
        <v>27634.561597269036</v>
      </c>
      <c r="K75" s="6">
        <f t="shared" si="1"/>
        <v>11221.738693899797</v>
      </c>
      <c r="L75" s="20">
        <f t="shared" si="1"/>
        <v>22236.142228087036</v>
      </c>
      <c r="M75" s="20">
        <f t="shared" si="1"/>
        <v>4810.6398542721499</v>
      </c>
      <c r="N75" s="20">
        <f t="shared" si="1"/>
        <v>3919.149729628939</v>
      </c>
      <c r="O75" s="132">
        <f t="shared" si="1"/>
        <v>40472.430757756134</v>
      </c>
      <c r="P75" s="23">
        <f t="shared" si="1"/>
        <v>294394.00450379378</v>
      </c>
      <c r="Q75" s="23">
        <v>348595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154669.87049477131</v>
      </c>
      <c r="E76" s="5">
        <f t="shared" si="2"/>
        <v>59105.523511778149</v>
      </c>
      <c r="F76" s="5">
        <f t="shared" si="2"/>
        <v>69757.185116297478</v>
      </c>
      <c r="G76" s="6">
        <f t="shared" si="2"/>
        <v>25807.161866695689</v>
      </c>
      <c r="H76" s="20">
        <f t="shared" si="2"/>
        <v>35227.109035685666</v>
      </c>
      <c r="I76" s="20">
        <f t="shared" si="2"/>
        <v>2946.3973010675031</v>
      </c>
      <c r="J76" s="17">
        <f t="shared" si="2"/>
        <v>22343.416405314762</v>
      </c>
      <c r="K76" s="6">
        <f t="shared" si="2"/>
        <v>8898.3003057075293</v>
      </c>
      <c r="L76" s="20">
        <f t="shared" si="2"/>
        <v>40595.496502666283</v>
      </c>
      <c r="M76" s="20">
        <f t="shared" si="2"/>
        <v>5094.5714653185196</v>
      </c>
      <c r="N76" s="20">
        <f t="shared" si="2"/>
        <v>5283.2939244338477</v>
      </c>
      <c r="O76" s="132">
        <f t="shared" si="2"/>
        <v>26033.088635396776</v>
      </c>
      <c r="P76" s="23">
        <f t="shared" si="2"/>
        <v>292193.24376465468</v>
      </c>
      <c r="Q76" s="23">
        <v>202154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154965.72538181371</v>
      </c>
      <c r="E77" s="5">
        <f t="shared" si="3"/>
        <v>46774.309105137254</v>
      </c>
      <c r="F77" s="5">
        <f t="shared" si="3"/>
        <v>81010.048134468292</v>
      </c>
      <c r="G77" s="6">
        <f t="shared" si="3"/>
        <v>27181.368142208157</v>
      </c>
      <c r="H77" s="20">
        <f t="shared" si="3"/>
        <v>46394.784833275968</v>
      </c>
      <c r="I77" s="20">
        <f t="shared" si="3"/>
        <v>3928.9541412595099</v>
      </c>
      <c r="J77" s="17">
        <f t="shared" si="3"/>
        <v>54140.057432588626</v>
      </c>
      <c r="K77" s="6">
        <f t="shared" si="3"/>
        <v>14.128690780134557</v>
      </c>
      <c r="L77" s="20">
        <f t="shared" si="3"/>
        <v>32004.885365991482</v>
      </c>
      <c r="M77" s="20">
        <f t="shared" si="3"/>
        <v>10636.825351162437</v>
      </c>
      <c r="N77" s="20">
        <f t="shared" si="3"/>
        <v>4477.9165360991392</v>
      </c>
      <c r="O77" s="132">
        <f t="shared" si="3"/>
        <v>41875.293883960141</v>
      </c>
      <c r="P77" s="23">
        <f t="shared" si="3"/>
        <v>348424.44292615098</v>
      </c>
      <c r="Q77" s="23">
        <v>583989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146138.81491735391</v>
      </c>
      <c r="E78" s="5">
        <f t="shared" si="4"/>
        <v>50314.876294827729</v>
      </c>
      <c r="F78" s="5">
        <f t="shared" si="4"/>
        <v>67564.597679574857</v>
      </c>
      <c r="G78" s="6">
        <f t="shared" si="4"/>
        <v>28259.340942951327</v>
      </c>
      <c r="H78" s="20">
        <f t="shared" si="4"/>
        <v>47302.429525004984</v>
      </c>
      <c r="I78" s="20">
        <f t="shared" si="4"/>
        <v>3843.8698778785356</v>
      </c>
      <c r="J78" s="17">
        <f t="shared" si="4"/>
        <v>13971.176518893048</v>
      </c>
      <c r="K78" s="6">
        <f t="shared" si="4"/>
        <v>4136.1284797578683</v>
      </c>
      <c r="L78" s="20">
        <f t="shared" si="4"/>
        <v>41887.380781999695</v>
      </c>
      <c r="M78" s="20">
        <f t="shared" si="4"/>
        <v>2419.5183182196779</v>
      </c>
      <c r="N78" s="20">
        <f t="shared" si="4"/>
        <v>9.7368698896097037</v>
      </c>
      <c r="O78" s="132">
        <f t="shared" si="4"/>
        <v>43096.172119704846</v>
      </c>
      <c r="P78" s="23">
        <f t="shared" si="4"/>
        <v>298669.09892894432</v>
      </c>
      <c r="Q78" s="23">
        <v>85243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179084.80475635626</v>
      </c>
      <c r="E79" s="5">
        <f t="shared" si="5"/>
        <v>64112.754324639238</v>
      </c>
      <c r="F79" s="5">
        <f t="shared" si="5"/>
        <v>73670.700008962987</v>
      </c>
      <c r="G79" s="6">
        <f t="shared" si="5"/>
        <v>41301.350422754025</v>
      </c>
      <c r="H79" s="20">
        <f t="shared" si="5"/>
        <v>59021.809925009708</v>
      </c>
      <c r="I79" s="20">
        <f t="shared" si="5"/>
        <v>3342.3112545188374</v>
      </c>
      <c r="J79" s="17">
        <f t="shared" si="5"/>
        <v>42906.740163126291</v>
      </c>
      <c r="K79" s="6">
        <f t="shared" si="5"/>
        <v>21724.433091332794</v>
      </c>
      <c r="L79" s="20">
        <f t="shared" si="5"/>
        <v>45211.869976995011</v>
      </c>
      <c r="M79" s="20">
        <f t="shared" si="5"/>
        <v>24060.365689701532</v>
      </c>
      <c r="N79" s="20">
        <f t="shared" si="5"/>
        <v>3664.5006124704969</v>
      </c>
      <c r="O79" s="132">
        <f t="shared" si="5"/>
        <v>54324.041707747005</v>
      </c>
      <c r="P79" s="23">
        <f t="shared" si="5"/>
        <v>411616.44408592512</v>
      </c>
      <c r="Q79" s="23">
        <v>66942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141185.9123715098</v>
      </c>
      <c r="E80" s="5">
        <f t="shared" si="6"/>
        <v>49405.686374571698</v>
      </c>
      <c r="F80" s="5">
        <f t="shared" si="6"/>
        <v>71720.551140920026</v>
      </c>
      <c r="G80" s="6">
        <f t="shared" si="6"/>
        <v>20059.674856018079</v>
      </c>
      <c r="H80" s="20">
        <f t="shared" si="6"/>
        <v>38741.302033972446</v>
      </c>
      <c r="I80" s="20">
        <f t="shared" si="6"/>
        <v>3963.4934752496902</v>
      </c>
      <c r="J80" s="17">
        <f t="shared" si="6"/>
        <v>28434.558576948311</v>
      </c>
      <c r="K80" s="6">
        <f t="shared" si="6"/>
        <v>10758.714004519939</v>
      </c>
      <c r="L80" s="20">
        <f t="shared" si="6"/>
        <v>21739.919807538092</v>
      </c>
      <c r="M80" s="20">
        <f t="shared" si="6"/>
        <v>4757.8275133046582</v>
      </c>
      <c r="N80" s="20">
        <f t="shared" si="6"/>
        <v>0</v>
      </c>
      <c r="O80" s="132">
        <f t="shared" si="6"/>
        <v>15776.012247576</v>
      </c>
      <c r="P80" s="23">
        <f t="shared" si="6"/>
        <v>254599.02602609899</v>
      </c>
      <c r="Q80" s="23">
        <v>342925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148938.12910688357</v>
      </c>
      <c r="E81" s="5">
        <f t="shared" si="7"/>
        <v>57517.141239878918</v>
      </c>
      <c r="F81" s="5">
        <f t="shared" si="7"/>
        <v>61267.898013929567</v>
      </c>
      <c r="G81" s="6">
        <f t="shared" si="7"/>
        <v>30153.089853075086</v>
      </c>
      <c r="H81" s="20">
        <f t="shared" si="7"/>
        <v>46063.630546600056</v>
      </c>
      <c r="I81" s="20">
        <f t="shared" si="7"/>
        <v>4879.3837521226587</v>
      </c>
      <c r="J81" s="17">
        <f t="shared" si="7"/>
        <v>26127.851746117689</v>
      </c>
      <c r="K81" s="6">
        <f t="shared" si="7"/>
        <v>14174.78404252701</v>
      </c>
      <c r="L81" s="20">
        <f t="shared" si="7"/>
        <v>35503.679275465751</v>
      </c>
      <c r="M81" s="20">
        <f t="shared" si="7"/>
        <v>11386.41006078803</v>
      </c>
      <c r="N81" s="20">
        <f t="shared" si="7"/>
        <v>1889.8432308714591</v>
      </c>
      <c r="O81" s="132">
        <f t="shared" si="7"/>
        <v>53098.245268624021</v>
      </c>
      <c r="P81" s="23">
        <f t="shared" si="7"/>
        <v>327887.17298747326</v>
      </c>
      <c r="Q81" s="23">
        <v>81266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155609.97996753358</v>
      </c>
      <c r="E82" s="5">
        <f t="shared" si="8"/>
        <v>51251.51970434843</v>
      </c>
      <c r="F82" s="5">
        <f t="shared" si="8"/>
        <v>67941.223707387835</v>
      </c>
      <c r="G82" s="6">
        <f t="shared" si="8"/>
        <v>36417.236555797324</v>
      </c>
      <c r="H82" s="20">
        <f t="shared" si="8"/>
        <v>48561.556660795082</v>
      </c>
      <c r="I82" s="20">
        <f t="shared" si="8"/>
        <v>4750.7943909094047</v>
      </c>
      <c r="J82" s="17">
        <f t="shared" si="8"/>
        <v>33236.538527959106</v>
      </c>
      <c r="K82" s="6">
        <f t="shared" si="8"/>
        <v>11770.800953269092</v>
      </c>
      <c r="L82" s="20">
        <f t="shared" si="8"/>
        <v>29901.452353814802</v>
      </c>
      <c r="M82" s="20">
        <f t="shared" si="8"/>
        <v>15025.377335681967</v>
      </c>
      <c r="N82" s="20">
        <f t="shared" si="8"/>
        <v>3648.6029081615029</v>
      </c>
      <c r="O82" s="132">
        <f t="shared" si="8"/>
        <v>40977.385763133352</v>
      </c>
      <c r="P82" s="23">
        <f t="shared" si="8"/>
        <v>331711.68790798879</v>
      </c>
      <c r="Q82" s="23">
        <v>115812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155736.71494560796</v>
      </c>
      <c r="E83" s="5">
        <f t="shared" si="9"/>
        <v>48606.274175982377</v>
      </c>
      <c r="F83" s="5">
        <f t="shared" si="9"/>
        <v>78153.18653530789</v>
      </c>
      <c r="G83" s="6">
        <f t="shared" si="9"/>
        <v>28977.25423431769</v>
      </c>
      <c r="H83" s="20">
        <f t="shared" si="9"/>
        <v>29374.447629658374</v>
      </c>
      <c r="I83" s="20">
        <f t="shared" si="9"/>
        <v>1867.1682335415546</v>
      </c>
      <c r="J83" s="17">
        <f t="shared" si="9"/>
        <v>54155.352202596296</v>
      </c>
      <c r="K83" s="6">
        <f t="shared" si="9"/>
        <v>28286.368814391048</v>
      </c>
      <c r="L83" s="20">
        <f t="shared" si="9"/>
        <v>36581.725773944396</v>
      </c>
      <c r="M83" s="20">
        <f t="shared" si="9"/>
        <v>15742.248037755217</v>
      </c>
      <c r="N83" s="20">
        <f t="shared" si="9"/>
        <v>1666.2869446565603</v>
      </c>
      <c r="O83" s="132">
        <f t="shared" si="9"/>
        <v>47918.205375361467</v>
      </c>
      <c r="P83" s="23">
        <f t="shared" si="9"/>
        <v>343042.14914312179</v>
      </c>
      <c r="Q83" s="23">
        <v>79883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135005.42815252548</v>
      </c>
      <c r="E84" s="5">
        <f t="shared" si="10"/>
        <v>46339.276320943718</v>
      </c>
      <c r="F84" s="5">
        <f t="shared" si="10"/>
        <v>64913.093599256848</v>
      </c>
      <c r="G84" s="6">
        <f t="shared" si="10"/>
        <v>23753.058232324929</v>
      </c>
      <c r="H84" s="20">
        <f t="shared" si="10"/>
        <v>44077.202878599652</v>
      </c>
      <c r="I84" s="20">
        <f t="shared" si="10"/>
        <v>4407.6262744966371</v>
      </c>
      <c r="J84" s="17">
        <f t="shared" si="10"/>
        <v>30496.647975914671</v>
      </c>
      <c r="K84" s="6">
        <f t="shared" si="10"/>
        <v>12899.002786824698</v>
      </c>
      <c r="L84" s="20">
        <f t="shared" si="10"/>
        <v>35508.175804989427</v>
      </c>
      <c r="M84" s="20">
        <f t="shared" si="10"/>
        <v>12338.280226975119</v>
      </c>
      <c r="N84" s="20">
        <f t="shared" si="10"/>
        <v>3375.3819292885205</v>
      </c>
      <c r="O84" s="132">
        <f t="shared" si="10"/>
        <v>46218.782526944902</v>
      </c>
      <c r="P84" s="23">
        <f t="shared" si="10"/>
        <v>311427.52576973441</v>
      </c>
      <c r="Q84" s="23">
        <v>89349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141798.69686938982</v>
      </c>
      <c r="E85" s="5">
        <f t="shared" si="11"/>
        <v>45385.281403397181</v>
      </c>
      <c r="F85" s="5">
        <f t="shared" si="11"/>
        <v>67595.313918891203</v>
      </c>
      <c r="G85" s="6">
        <f t="shared" si="11"/>
        <v>28818.101547101433</v>
      </c>
      <c r="H85" s="20">
        <f t="shared" si="11"/>
        <v>39180.30824855731</v>
      </c>
      <c r="I85" s="20">
        <f t="shared" si="11"/>
        <v>3375.7443620978979</v>
      </c>
      <c r="J85" s="17">
        <f t="shared" si="11"/>
        <v>21185.229512518676</v>
      </c>
      <c r="K85" s="6">
        <f t="shared" si="11"/>
        <v>831.11192946188316</v>
      </c>
      <c r="L85" s="20">
        <f t="shared" si="11"/>
        <v>25624.351887112232</v>
      </c>
      <c r="M85" s="20">
        <f t="shared" si="11"/>
        <v>7571.004716211296</v>
      </c>
      <c r="N85" s="20">
        <f t="shared" si="11"/>
        <v>3234.1324807606197</v>
      </c>
      <c r="O85" s="132">
        <f t="shared" si="11"/>
        <v>31404.64004887786</v>
      </c>
      <c r="P85" s="23">
        <f t="shared" si="11"/>
        <v>273374.1081255257</v>
      </c>
      <c r="Q85" s="23">
        <v>238963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134357.24808104825</v>
      </c>
      <c r="E86" s="5">
        <f t="shared" si="12"/>
        <v>49848.105600496216</v>
      </c>
      <c r="F86" s="5">
        <f t="shared" si="12"/>
        <v>63203.854702400953</v>
      </c>
      <c r="G86" s="6">
        <f t="shared" si="12"/>
        <v>21305.287778151087</v>
      </c>
      <c r="H86" s="20">
        <f t="shared" si="12"/>
        <v>48195.616778228621</v>
      </c>
      <c r="I86" s="20">
        <f t="shared" si="12"/>
        <v>990.60553588504376</v>
      </c>
      <c r="J86" s="17">
        <f t="shared" si="12"/>
        <v>27946.902540511204</v>
      </c>
      <c r="K86" s="6">
        <f t="shared" si="12"/>
        <v>11923.661902669734</v>
      </c>
      <c r="L86" s="20">
        <f t="shared" si="12"/>
        <v>25152.4694389166</v>
      </c>
      <c r="M86" s="20">
        <f t="shared" si="12"/>
        <v>17743.829633267</v>
      </c>
      <c r="N86" s="20">
        <f t="shared" si="12"/>
        <v>2549.9573566278136</v>
      </c>
      <c r="O86" s="132">
        <f t="shared" si="12"/>
        <v>24777.59543069806</v>
      </c>
      <c r="P86" s="23">
        <f t="shared" si="12"/>
        <v>281714.22479518258</v>
      </c>
      <c r="Q86" s="23">
        <v>154772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148907.4295078463</v>
      </c>
      <c r="E87" s="5">
        <f t="shared" si="13"/>
        <v>50861.20660479863</v>
      </c>
      <c r="F87" s="5">
        <f t="shared" si="13"/>
        <v>66104.950036515205</v>
      </c>
      <c r="G87" s="6">
        <f t="shared" si="13"/>
        <v>31941.272866532479</v>
      </c>
      <c r="H87" s="20">
        <f t="shared" si="13"/>
        <v>49246.290589765056</v>
      </c>
      <c r="I87" s="20">
        <f t="shared" si="13"/>
        <v>390.76610676689052</v>
      </c>
      <c r="J87" s="17">
        <f t="shared" si="13"/>
        <v>56102.117881761995</v>
      </c>
      <c r="K87" s="6">
        <f t="shared" si="13"/>
        <v>63.429579095491711</v>
      </c>
      <c r="L87" s="20">
        <f t="shared" si="13"/>
        <v>34723.12570135908</v>
      </c>
      <c r="M87" s="20">
        <f t="shared" si="13"/>
        <v>6551.8070572309007</v>
      </c>
      <c r="N87" s="20">
        <f t="shared" si="13"/>
        <v>3220.4627633992982</v>
      </c>
      <c r="O87" s="132">
        <f t="shared" si="13"/>
        <v>56278.014285459823</v>
      </c>
      <c r="P87" s="23">
        <f t="shared" si="13"/>
        <v>355420.01389358938</v>
      </c>
      <c r="Q87" s="23">
        <v>56141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135890.96921817848</v>
      </c>
      <c r="E88" s="68">
        <f t="shared" si="14"/>
        <v>48951.889833480869</v>
      </c>
      <c r="F88" s="68">
        <f t="shared" si="14"/>
        <v>55027.900723197432</v>
      </c>
      <c r="G88" s="69">
        <f t="shared" si="14"/>
        <v>31911.178661500177</v>
      </c>
      <c r="H88" s="70">
        <f t="shared" si="14"/>
        <v>42539.516977602594</v>
      </c>
      <c r="I88" s="70">
        <f t="shared" si="14"/>
        <v>2583.7689776694001</v>
      </c>
      <c r="J88" s="67">
        <f t="shared" si="14"/>
        <v>40313.538656823614</v>
      </c>
      <c r="K88" s="69">
        <f t="shared" si="14"/>
        <v>20897.491356705024</v>
      </c>
      <c r="L88" s="70">
        <f t="shared" si="14"/>
        <v>23543.951363719872</v>
      </c>
      <c r="M88" s="70">
        <f t="shared" si="14"/>
        <v>7006.4803834783625</v>
      </c>
      <c r="N88" s="70">
        <f t="shared" si="14"/>
        <v>817.73086366141672</v>
      </c>
      <c r="O88" s="133">
        <f t="shared" si="14"/>
        <v>58224.942795583986</v>
      </c>
      <c r="P88" s="71">
        <f t="shared" si="14"/>
        <v>310920.89923671773</v>
      </c>
      <c r="Q88" s="71">
        <v>119746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159920.27342653033</v>
      </c>
      <c r="E89" s="5">
        <f t="shared" si="15"/>
        <v>56584.771128569373</v>
      </c>
      <c r="F89" s="5">
        <f t="shared" si="15"/>
        <v>76926.444701676039</v>
      </c>
      <c r="G89" s="6">
        <f t="shared" si="15"/>
        <v>26409.057596284907</v>
      </c>
      <c r="H89" s="20">
        <f t="shared" si="15"/>
        <v>39545.264008657592</v>
      </c>
      <c r="I89" s="20">
        <f t="shared" si="15"/>
        <v>1134.4187288954033</v>
      </c>
      <c r="J89" s="17">
        <f t="shared" si="15"/>
        <v>28458.989445133186</v>
      </c>
      <c r="K89" s="6">
        <f t="shared" si="15"/>
        <v>8164.9942807827447</v>
      </c>
      <c r="L89" s="20">
        <f t="shared" si="15"/>
        <v>32660.641511243226</v>
      </c>
      <c r="M89" s="20">
        <f t="shared" si="15"/>
        <v>12383.345091404735</v>
      </c>
      <c r="N89" s="20">
        <f t="shared" si="15"/>
        <v>15861.704532222824</v>
      </c>
      <c r="O89" s="132">
        <f t="shared" si="15"/>
        <v>35516.017232994745</v>
      </c>
      <c r="P89" s="23">
        <f t="shared" si="15"/>
        <v>325480.65397708205</v>
      </c>
      <c r="Q89" s="23">
        <v>145999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139560.17619600709</v>
      </c>
      <c r="E90" s="68">
        <f t="shared" si="16"/>
        <v>48773.298853849359</v>
      </c>
      <c r="F90" s="68">
        <f t="shared" si="16"/>
        <v>62531.327387083344</v>
      </c>
      <c r="G90" s="69">
        <f t="shared" si="16"/>
        <v>28255.549955074403</v>
      </c>
      <c r="H90" s="70">
        <f t="shared" si="16"/>
        <v>38694.387587385769</v>
      </c>
      <c r="I90" s="70">
        <f t="shared" si="16"/>
        <v>381.45558940194167</v>
      </c>
      <c r="J90" s="67">
        <f t="shared" si="16"/>
        <v>13821.06462711753</v>
      </c>
      <c r="K90" s="69">
        <f t="shared" si="16"/>
        <v>881.01071639893928</v>
      </c>
      <c r="L90" s="70">
        <f t="shared" si="16"/>
        <v>21682.798974381451</v>
      </c>
      <c r="M90" s="70">
        <f t="shared" si="16"/>
        <v>2928.2855953189719</v>
      </c>
      <c r="N90" s="70">
        <f t="shared" si="16"/>
        <v>960.06662137581907</v>
      </c>
      <c r="O90" s="133">
        <f t="shared" si="16"/>
        <v>30715.829151234906</v>
      </c>
      <c r="P90" s="71">
        <f t="shared" si="16"/>
        <v>248744.06434222349</v>
      </c>
      <c r="Q90" s="71">
        <v>228155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124623.20038970237</v>
      </c>
      <c r="E91" s="5">
        <f t="shared" si="17"/>
        <v>40418.909570222153</v>
      </c>
      <c r="F91" s="5">
        <f t="shared" si="17"/>
        <v>60812.083229289899</v>
      </c>
      <c r="G91" s="6">
        <f t="shared" si="17"/>
        <v>23392.207590190308</v>
      </c>
      <c r="H91" s="20">
        <f t="shared" si="17"/>
        <v>39244.538231357124</v>
      </c>
      <c r="I91" s="20">
        <f t="shared" si="17"/>
        <v>780.34622926124382</v>
      </c>
      <c r="J91" s="17">
        <f t="shared" si="17"/>
        <v>32942.973281645922</v>
      </c>
      <c r="K91" s="6">
        <f t="shared" si="17"/>
        <v>3970.1255480189448</v>
      </c>
      <c r="L91" s="20">
        <f t="shared" si="17"/>
        <v>28425.708893973941</v>
      </c>
      <c r="M91" s="20">
        <f t="shared" si="17"/>
        <v>5986.4136330330057</v>
      </c>
      <c r="N91" s="20">
        <f t="shared" si="17"/>
        <v>748.42092767173312</v>
      </c>
      <c r="O91" s="132">
        <f t="shared" si="17"/>
        <v>39014.335479698224</v>
      </c>
      <c r="P91" s="23">
        <f t="shared" si="17"/>
        <v>271765.93706634355</v>
      </c>
      <c r="Q91" s="23">
        <v>244289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138342.11693031533</v>
      </c>
      <c r="E92" s="5">
        <f t="shared" si="18"/>
        <v>48998.235640070576</v>
      </c>
      <c r="F92" s="5">
        <f t="shared" si="18"/>
        <v>62166.643041334275</v>
      </c>
      <c r="G92" s="6">
        <f t="shared" si="18"/>
        <v>27177.238248910471</v>
      </c>
      <c r="H92" s="20">
        <f t="shared" si="18"/>
        <v>39625.093118996272</v>
      </c>
      <c r="I92" s="20">
        <f t="shared" si="18"/>
        <v>1275.617148975314</v>
      </c>
      <c r="J92" s="17">
        <f t="shared" si="18"/>
        <v>16155.673849773046</v>
      </c>
      <c r="K92" s="6">
        <f t="shared" si="18"/>
        <v>3983.939800642408</v>
      </c>
      <c r="L92" s="20">
        <f t="shared" si="18"/>
        <v>31013.692639452296</v>
      </c>
      <c r="M92" s="20">
        <f t="shared" si="18"/>
        <v>9463.5199734592006</v>
      </c>
      <c r="N92" s="20">
        <f t="shared" si="18"/>
        <v>1211.6417595343296</v>
      </c>
      <c r="O92" s="132">
        <f t="shared" si="18"/>
        <v>34219.977983200879</v>
      </c>
      <c r="P92" s="23">
        <f t="shared" si="18"/>
        <v>271307.33340370667</v>
      </c>
      <c r="Q92" s="23">
        <v>331565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156004.49833215686</v>
      </c>
      <c r="E93" s="5">
        <f t="shared" si="19"/>
        <v>53124.029398330771</v>
      </c>
      <c r="F93" s="5">
        <f t="shared" si="19"/>
        <v>81431.895251145339</v>
      </c>
      <c r="G93" s="6">
        <f t="shared" si="19"/>
        <v>21448.57368268073</v>
      </c>
      <c r="H93" s="20">
        <f t="shared" si="19"/>
        <v>41479.522207919836</v>
      </c>
      <c r="I93" s="20">
        <f t="shared" si="19"/>
        <v>550.9418815485335</v>
      </c>
      <c r="J93" s="17">
        <f t="shared" si="19"/>
        <v>24928.026685490455</v>
      </c>
      <c r="K93" s="6">
        <f t="shared" si="19"/>
        <v>8374.0536201193099</v>
      </c>
      <c r="L93" s="20">
        <f t="shared" si="19"/>
        <v>40676.02319755291</v>
      </c>
      <c r="M93" s="20">
        <f t="shared" si="19"/>
        <v>5173.2480726376834</v>
      </c>
      <c r="N93" s="20">
        <f t="shared" si="19"/>
        <v>2952.4284073135959</v>
      </c>
      <c r="O93" s="132">
        <f t="shared" si="19"/>
        <v>42806.059599440821</v>
      </c>
      <c r="P93" s="23">
        <f t="shared" si="19"/>
        <v>314570.74838406069</v>
      </c>
      <c r="Q93" s="23">
        <v>72249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159299.76676026944</v>
      </c>
      <c r="E94" s="5">
        <f t="shared" si="20"/>
        <v>51768.356120241217</v>
      </c>
      <c r="F94" s="5">
        <f t="shared" si="20"/>
        <v>92052.578680047256</v>
      </c>
      <c r="G94" s="6">
        <f t="shared" si="20"/>
        <v>15478.831959980973</v>
      </c>
      <c r="H94" s="20">
        <f t="shared" si="20"/>
        <v>63320.344028602558</v>
      </c>
      <c r="I94" s="20">
        <f t="shared" si="20"/>
        <v>1543.6250364437078</v>
      </c>
      <c r="J94" s="17">
        <f t="shared" si="20"/>
        <v>29595.896822108672</v>
      </c>
      <c r="K94" s="6">
        <f t="shared" si="20"/>
        <v>5907.3716030628057</v>
      </c>
      <c r="L94" s="20">
        <f t="shared" si="20"/>
        <v>34012.743789224936</v>
      </c>
      <c r="M94" s="20">
        <f t="shared" si="20"/>
        <v>19768.394482039006</v>
      </c>
      <c r="N94" s="20">
        <f t="shared" si="20"/>
        <v>2883.8097868618515</v>
      </c>
      <c r="O94" s="132">
        <f t="shared" si="20"/>
        <v>67033.627951940347</v>
      </c>
      <c r="P94" s="23">
        <f t="shared" si="20"/>
        <v>377458.2086574905</v>
      </c>
      <c r="Q94" s="23">
        <v>130338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124459.73797731267</v>
      </c>
      <c r="E95" s="5">
        <f t="shared" si="21"/>
        <v>44325.351493848859</v>
      </c>
      <c r="F95" s="5">
        <f t="shared" si="21"/>
        <v>61164.59631464025</v>
      </c>
      <c r="G95" s="6">
        <f t="shared" si="21"/>
        <v>18969.790168823562</v>
      </c>
      <c r="H95" s="20">
        <f t="shared" si="21"/>
        <v>41414.722799169198</v>
      </c>
      <c r="I95" s="20">
        <f t="shared" si="21"/>
        <v>2540.5549342280451</v>
      </c>
      <c r="J95" s="17">
        <f t="shared" si="21"/>
        <v>23675.201043830217</v>
      </c>
      <c r="K95" s="6">
        <f t="shared" si="21"/>
        <v>12928.84912392821</v>
      </c>
      <c r="L95" s="20">
        <f t="shared" si="21"/>
        <v>34284.516962241039</v>
      </c>
      <c r="M95" s="20">
        <f t="shared" si="21"/>
        <v>6759.3132555786333</v>
      </c>
      <c r="N95" s="20">
        <f t="shared" si="21"/>
        <v>865.42046120253497</v>
      </c>
      <c r="O95" s="132">
        <f t="shared" si="21"/>
        <v>26745.806039303403</v>
      </c>
      <c r="P95" s="23">
        <f t="shared" si="21"/>
        <v>260745.27347286575</v>
      </c>
      <c r="Q95" s="23">
        <v>150216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141701.31899825594</v>
      </c>
      <c r="E96" s="5">
        <f t="shared" si="22"/>
        <v>43416.998240832319</v>
      </c>
      <c r="F96" s="5">
        <f t="shared" si="22"/>
        <v>74160.05405854329</v>
      </c>
      <c r="G96" s="6">
        <f t="shared" si="22"/>
        <v>24124.266698880325</v>
      </c>
      <c r="H96" s="20">
        <f t="shared" si="22"/>
        <v>56205.784868137926</v>
      </c>
      <c r="I96" s="20">
        <f t="shared" si="22"/>
        <v>2787.7824672137954</v>
      </c>
      <c r="J96" s="17">
        <f t="shared" si="22"/>
        <v>23116.346669284027</v>
      </c>
      <c r="K96" s="6">
        <f t="shared" si="22"/>
        <v>9552.4239518607155</v>
      </c>
      <c r="L96" s="20">
        <f t="shared" si="22"/>
        <v>27500.426579287123</v>
      </c>
      <c r="M96" s="20">
        <f t="shared" si="22"/>
        <v>3818.5943268729852</v>
      </c>
      <c r="N96" s="20">
        <f t="shared" si="22"/>
        <v>975.92280802422067</v>
      </c>
      <c r="O96" s="132">
        <f t="shared" si="22"/>
        <v>12286.011974420342</v>
      </c>
      <c r="P96" s="23">
        <f t="shared" si="22"/>
        <v>268392.18869149633</v>
      </c>
      <c r="Q96" s="23">
        <v>132449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127580.35114650293</v>
      </c>
      <c r="E97" s="5">
        <f t="shared" si="23"/>
        <v>40852.72954043941</v>
      </c>
      <c r="F97" s="5">
        <f t="shared" si="23"/>
        <v>66349.296199339369</v>
      </c>
      <c r="G97" s="6">
        <f t="shared" si="23"/>
        <v>20378.32540672414</v>
      </c>
      <c r="H97" s="20">
        <f t="shared" si="23"/>
        <v>42666.972766272389</v>
      </c>
      <c r="I97" s="20">
        <f t="shared" si="23"/>
        <v>2235.7697948218911</v>
      </c>
      <c r="J97" s="17">
        <f t="shared" si="23"/>
        <v>43325.406724140295</v>
      </c>
      <c r="K97" s="6">
        <f t="shared" si="23"/>
        <v>16323.213771741068</v>
      </c>
      <c r="L97" s="20">
        <f t="shared" si="23"/>
        <v>34636.970436260468</v>
      </c>
      <c r="M97" s="20">
        <f t="shared" si="23"/>
        <v>3436.7264703060541</v>
      </c>
      <c r="N97" s="20">
        <f t="shared" si="23"/>
        <v>569.1533833143734</v>
      </c>
      <c r="O97" s="132">
        <f t="shared" si="23"/>
        <v>44891.106207425888</v>
      </c>
      <c r="P97" s="23">
        <f t="shared" si="23"/>
        <v>299342.45692904427</v>
      </c>
      <c r="Q97" s="23">
        <v>72961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129714.98595027784</v>
      </c>
      <c r="E98" s="5">
        <f t="shared" si="24"/>
        <v>43054.10718110911</v>
      </c>
      <c r="F98" s="5">
        <f t="shared" si="24"/>
        <v>66766.09417724071</v>
      </c>
      <c r="G98" s="6">
        <f t="shared" si="24"/>
        <v>19894.784591928026</v>
      </c>
      <c r="H98" s="20">
        <f t="shared" si="24"/>
        <v>56006.300323836644</v>
      </c>
      <c r="I98" s="20">
        <f t="shared" si="24"/>
        <v>790.89225186174565</v>
      </c>
      <c r="J98" s="17">
        <f t="shared" si="24"/>
        <v>20800.897166114337</v>
      </c>
      <c r="K98" s="6">
        <f t="shared" si="24"/>
        <v>10472.347878680965</v>
      </c>
      <c r="L98" s="20">
        <f t="shared" si="24"/>
        <v>26040.322072554529</v>
      </c>
      <c r="M98" s="20">
        <f t="shared" si="24"/>
        <v>10576.668640768135</v>
      </c>
      <c r="N98" s="20">
        <f t="shared" si="24"/>
        <v>37.801943019871224</v>
      </c>
      <c r="O98" s="132">
        <f t="shared" si="24"/>
        <v>36472.095865727497</v>
      </c>
      <c r="P98" s="23">
        <f t="shared" si="24"/>
        <v>280439.96421416063</v>
      </c>
      <c r="Q98" s="23">
        <v>79361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150004.4915614021</v>
      </c>
      <c r="E99" s="5">
        <f t="shared" si="25"/>
        <v>41511.878026420229</v>
      </c>
      <c r="F99" s="5">
        <f t="shared" si="25"/>
        <v>82152.866908267548</v>
      </c>
      <c r="G99" s="6">
        <f t="shared" si="25"/>
        <v>26339.746626714332</v>
      </c>
      <c r="H99" s="20">
        <f t="shared" si="25"/>
        <v>32815.32914531124</v>
      </c>
      <c r="I99" s="20">
        <f t="shared" si="25"/>
        <v>2487.734345677949</v>
      </c>
      <c r="J99" s="17">
        <f t="shared" si="25"/>
        <v>29742.448946944201</v>
      </c>
      <c r="K99" s="6">
        <f t="shared" si="25"/>
        <v>13963.84600712497</v>
      </c>
      <c r="L99" s="20">
        <f t="shared" si="25"/>
        <v>30987.558990198551</v>
      </c>
      <c r="M99" s="20">
        <f t="shared" si="25"/>
        <v>26118.091147932344</v>
      </c>
      <c r="N99" s="20">
        <f t="shared" si="25"/>
        <v>503.36251822774062</v>
      </c>
      <c r="O99" s="132">
        <f t="shared" si="25"/>
        <v>47371.507503368673</v>
      </c>
      <c r="P99" s="23">
        <f t="shared" si="25"/>
        <v>320030.52415906283</v>
      </c>
      <c r="Q99" s="23">
        <v>162527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135163.9784231924</v>
      </c>
      <c r="E100" s="68">
        <f t="shared" si="26"/>
        <v>45652.193553530145</v>
      </c>
      <c r="F100" s="68">
        <f t="shared" si="26"/>
        <v>61852.124465229987</v>
      </c>
      <c r="G100" s="69">
        <f t="shared" si="26"/>
        <v>27659.660404432281</v>
      </c>
      <c r="H100" s="70">
        <f t="shared" si="26"/>
        <v>39029.242951664761</v>
      </c>
      <c r="I100" s="70">
        <f t="shared" si="26"/>
        <v>1796.8538251003108</v>
      </c>
      <c r="J100" s="67">
        <f t="shared" si="26"/>
        <v>21294.542024287195</v>
      </c>
      <c r="K100" s="69">
        <f t="shared" si="26"/>
        <v>13629.513990380783</v>
      </c>
      <c r="L100" s="70">
        <f t="shared" si="26"/>
        <v>31747.243111099302</v>
      </c>
      <c r="M100" s="70">
        <f t="shared" si="26"/>
        <v>8551.8029389099993</v>
      </c>
      <c r="N100" s="70">
        <f t="shared" si="26"/>
        <v>1429.0649164297292</v>
      </c>
      <c r="O100" s="133">
        <f t="shared" si="26"/>
        <v>36314.923072835008</v>
      </c>
      <c r="P100" s="71">
        <f t="shared" si="26"/>
        <v>275327.65126351872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143985.40842238234</v>
      </c>
      <c r="E101" s="5">
        <f t="shared" si="27"/>
        <v>47488.224906224619</v>
      </c>
      <c r="F101" s="5">
        <f t="shared" si="27"/>
        <v>61635.983964732724</v>
      </c>
      <c r="G101" s="6">
        <f t="shared" si="27"/>
        <v>34861.199551425001</v>
      </c>
      <c r="H101" s="20">
        <f t="shared" si="27"/>
        <v>40312.694156923913</v>
      </c>
      <c r="I101" s="20">
        <f t="shared" si="27"/>
        <v>2236.9520102089482</v>
      </c>
      <c r="J101" s="17">
        <f t="shared" si="27"/>
        <v>38087.47212518852</v>
      </c>
      <c r="K101" s="6">
        <f t="shared" si="27"/>
        <v>29783.188749532736</v>
      </c>
      <c r="L101" s="20">
        <f t="shared" si="27"/>
        <v>37251.466247309196</v>
      </c>
      <c r="M101" s="20">
        <f t="shared" si="27"/>
        <v>1457.0889029247605</v>
      </c>
      <c r="N101" s="20">
        <f t="shared" si="27"/>
        <v>141.00465332113072</v>
      </c>
      <c r="O101" s="132">
        <f t="shared" si="27"/>
        <v>28131.588445326699</v>
      </c>
      <c r="P101" s="23">
        <f t="shared" si="27"/>
        <v>291603.67496358551</v>
      </c>
      <c r="Q101" s="23">
        <v>155158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129476.08547430113</v>
      </c>
      <c r="E102" s="54">
        <f t="shared" si="28"/>
        <v>49948.181567609128</v>
      </c>
      <c r="F102" s="54">
        <f t="shared" si="28"/>
        <v>55951.953346002643</v>
      </c>
      <c r="G102" s="55">
        <f t="shared" si="28"/>
        <v>23575.950560689365</v>
      </c>
      <c r="H102" s="56">
        <f t="shared" si="28"/>
        <v>43108.090464654088</v>
      </c>
      <c r="I102" s="56">
        <f t="shared" si="28"/>
        <v>578.56179188487374</v>
      </c>
      <c r="J102" s="53">
        <f t="shared" si="28"/>
        <v>27214.962354750263</v>
      </c>
      <c r="K102" s="55">
        <f t="shared" si="28"/>
        <v>16532.270465524496</v>
      </c>
      <c r="L102" s="56">
        <f t="shared" si="28"/>
        <v>25728.823640346422</v>
      </c>
      <c r="M102" s="56">
        <f t="shared" si="28"/>
        <v>6674.6260861996434</v>
      </c>
      <c r="N102" s="56">
        <f t="shared" si="28"/>
        <v>568.66812702189077</v>
      </c>
      <c r="O102" s="134">
        <f t="shared" si="28"/>
        <v>78129.241437337711</v>
      </c>
      <c r="P102" s="57">
        <f t="shared" si="28"/>
        <v>311479.05937649601</v>
      </c>
      <c r="Q102" s="57">
        <v>68933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165414.38565909734</v>
      </c>
      <c r="E103" s="5">
        <f t="shared" si="29"/>
        <v>60868.686987656649</v>
      </c>
      <c r="F103" s="5">
        <f t="shared" si="29"/>
        <v>68379.911429379063</v>
      </c>
      <c r="G103" s="6">
        <f t="shared" si="29"/>
        <v>36165.787242061626</v>
      </c>
      <c r="H103" s="20">
        <f t="shared" si="29"/>
        <v>47226.019975501746</v>
      </c>
      <c r="I103" s="20">
        <f t="shared" si="29"/>
        <v>2135.1879770093283</v>
      </c>
      <c r="J103" s="17">
        <f t="shared" si="29"/>
        <v>21121.25459342316</v>
      </c>
      <c r="K103" s="6">
        <f t="shared" si="29"/>
        <v>5579.8666729482711</v>
      </c>
      <c r="L103" s="20">
        <f t="shared" si="29"/>
        <v>37098.982380099878</v>
      </c>
      <c r="M103" s="20">
        <f t="shared" si="29"/>
        <v>12277.80787713182</v>
      </c>
      <c r="N103" s="20">
        <f t="shared" si="29"/>
        <v>2915.104117591633</v>
      </c>
      <c r="O103" s="132">
        <f t="shared" si="29"/>
        <v>51955.926693677568</v>
      </c>
      <c r="P103" s="23">
        <f t="shared" si="29"/>
        <v>340144.66927353246</v>
      </c>
      <c r="Q103" s="23">
        <v>84904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141729.01013192709</v>
      </c>
      <c r="E104" s="5">
        <f t="shared" si="30"/>
        <v>43643.400418552766</v>
      </c>
      <c r="F104" s="5">
        <f t="shared" si="30"/>
        <v>71402.114889968565</v>
      </c>
      <c r="G104" s="6">
        <f t="shared" si="30"/>
        <v>26683.494823405767</v>
      </c>
      <c r="H104" s="20">
        <f t="shared" si="30"/>
        <v>39744.369358987358</v>
      </c>
      <c r="I104" s="20">
        <f t="shared" si="30"/>
        <v>1011.1368225022818</v>
      </c>
      <c r="J104" s="17">
        <f t="shared" si="30"/>
        <v>27301.053757294711</v>
      </c>
      <c r="K104" s="6">
        <f t="shared" si="30"/>
        <v>12867.999151831398</v>
      </c>
      <c r="L104" s="20">
        <f t="shared" si="30"/>
        <v>23027.270464372308</v>
      </c>
      <c r="M104" s="20">
        <f t="shared" si="30"/>
        <v>6094.4232914473259</v>
      </c>
      <c r="N104" s="20">
        <f t="shared" si="30"/>
        <v>87.840765564354797</v>
      </c>
      <c r="O104" s="132">
        <f t="shared" si="30"/>
        <v>44535.858171459127</v>
      </c>
      <c r="P104" s="23">
        <f t="shared" si="30"/>
        <v>283530.96276355459</v>
      </c>
      <c r="Q104" s="23">
        <v>108469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159449.08930019909</v>
      </c>
      <c r="E105" s="5">
        <f t="shared" si="31"/>
        <v>51662.016075510655</v>
      </c>
      <c r="F105" s="5">
        <f t="shared" si="31"/>
        <v>75840.911437209652</v>
      </c>
      <c r="G105" s="6">
        <f t="shared" si="31"/>
        <v>31946.161787478799</v>
      </c>
      <c r="H105" s="20">
        <f t="shared" si="31"/>
        <v>45084.403805029127</v>
      </c>
      <c r="I105" s="20">
        <f t="shared" si="31"/>
        <v>5656.9205810780913</v>
      </c>
      <c r="J105" s="17">
        <f t="shared" si="31"/>
        <v>16065.452400265467</v>
      </c>
      <c r="K105" s="6">
        <f t="shared" si="31"/>
        <v>4902.7210382715139</v>
      </c>
      <c r="L105" s="20">
        <f t="shared" si="31"/>
        <v>31201.991003613304</v>
      </c>
      <c r="M105" s="20">
        <f t="shared" si="31"/>
        <v>11213.317601946759</v>
      </c>
      <c r="N105" s="20">
        <f t="shared" si="31"/>
        <v>2490.2293341199029</v>
      </c>
      <c r="O105" s="132">
        <f t="shared" si="31"/>
        <v>46950.519873165693</v>
      </c>
      <c r="P105" s="23">
        <f t="shared" si="31"/>
        <v>318111.92389941745</v>
      </c>
      <c r="Q105" s="23">
        <v>135610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135404.7117015711</v>
      </c>
      <c r="E106" s="61">
        <f t="shared" si="32"/>
        <v>56882.492826228263</v>
      </c>
      <c r="F106" s="61">
        <f t="shared" si="32"/>
        <v>53586.933430568984</v>
      </c>
      <c r="G106" s="62">
        <f t="shared" si="32"/>
        <v>24935.285444773846</v>
      </c>
      <c r="H106" s="63">
        <f t="shared" si="32"/>
        <v>30294.00573901739</v>
      </c>
      <c r="I106" s="63">
        <f t="shared" si="32"/>
        <v>608.82730630816309</v>
      </c>
      <c r="J106" s="60">
        <f t="shared" si="32"/>
        <v>18974.015885346482</v>
      </c>
      <c r="K106" s="62">
        <f t="shared" si="32"/>
        <v>10577.278564294435</v>
      </c>
      <c r="L106" s="63">
        <f t="shared" si="32"/>
        <v>35952.645179701001</v>
      </c>
      <c r="M106" s="63">
        <f t="shared" si="32"/>
        <v>12529.194476592102</v>
      </c>
      <c r="N106" s="63">
        <f t="shared" si="32"/>
        <v>238.18507538405441</v>
      </c>
      <c r="O106" s="135">
        <f t="shared" si="32"/>
        <v>35756.377126369356</v>
      </c>
      <c r="P106" s="64">
        <f t="shared" si="32"/>
        <v>269757.96249028965</v>
      </c>
      <c r="Q106" s="64">
        <v>63077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125021.61269263487</v>
      </c>
      <c r="E107" s="5">
        <f t="shared" si="33"/>
        <v>47034.857267206076</v>
      </c>
      <c r="F107" s="5">
        <f t="shared" si="33"/>
        <v>54575.154800292788</v>
      </c>
      <c r="G107" s="6">
        <f t="shared" si="33"/>
        <v>23411.600625136005</v>
      </c>
      <c r="H107" s="20">
        <f t="shared" si="33"/>
        <v>42571.504876456507</v>
      </c>
      <c r="I107" s="20">
        <f t="shared" si="33"/>
        <v>4090.2589566559182</v>
      </c>
      <c r="J107" s="17">
        <f t="shared" si="33"/>
        <v>23378.691962254445</v>
      </c>
      <c r="K107" s="6">
        <f t="shared" si="33"/>
        <v>13555.668757047617</v>
      </c>
      <c r="L107" s="20">
        <f t="shared" si="33"/>
        <v>28299.29375457477</v>
      </c>
      <c r="M107" s="20">
        <f t="shared" si="33"/>
        <v>27097.895111673821</v>
      </c>
      <c r="N107" s="20">
        <f t="shared" si="33"/>
        <v>219.09434410176266</v>
      </c>
      <c r="O107" s="132">
        <f t="shared" si="33"/>
        <v>46479.673188391462</v>
      </c>
      <c r="P107" s="23">
        <f t="shared" si="33"/>
        <v>297158.02488674357</v>
      </c>
      <c r="Q107" s="23">
        <v>101098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132505.26767234146</v>
      </c>
      <c r="E108" s="5">
        <f t="shared" si="34"/>
        <v>45817.524100766379</v>
      </c>
      <c r="F108" s="5">
        <f t="shared" si="34"/>
        <v>63246.489772324676</v>
      </c>
      <c r="G108" s="6">
        <f t="shared" si="34"/>
        <v>23441.253799250404</v>
      </c>
      <c r="H108" s="20">
        <f t="shared" si="34"/>
        <v>39537.95521080013</v>
      </c>
      <c r="I108" s="20">
        <f t="shared" si="34"/>
        <v>2174.3832627869251</v>
      </c>
      <c r="J108" s="17">
        <f t="shared" si="34"/>
        <v>31180.909582502005</v>
      </c>
      <c r="K108" s="6">
        <f t="shared" si="34"/>
        <v>15306.140334520502</v>
      </c>
      <c r="L108" s="20">
        <f t="shared" si="34"/>
        <v>32620.39195211546</v>
      </c>
      <c r="M108" s="20">
        <f t="shared" si="34"/>
        <v>14766.227227805852</v>
      </c>
      <c r="N108" s="20">
        <f t="shared" si="34"/>
        <v>633.98534375058273</v>
      </c>
      <c r="O108" s="132">
        <f t="shared" si="34"/>
        <v>34162.71047381081</v>
      </c>
      <c r="P108" s="23">
        <f t="shared" si="34"/>
        <v>287581.83072591323</v>
      </c>
      <c r="Q108" s="23">
        <v>53629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134736.86234298898</v>
      </c>
      <c r="E109" s="61">
        <f t="shared" si="35"/>
        <v>55238.286479250331</v>
      </c>
      <c r="F109" s="61">
        <f t="shared" si="35"/>
        <v>57748.426329431197</v>
      </c>
      <c r="G109" s="62">
        <f t="shared" si="35"/>
        <v>21750.149534307442</v>
      </c>
      <c r="H109" s="63">
        <f t="shared" si="35"/>
        <v>34361.061266341967</v>
      </c>
      <c r="I109" s="63">
        <f t="shared" si="35"/>
        <v>2278.9170867868638</v>
      </c>
      <c r="J109" s="60">
        <f t="shared" si="35"/>
        <v>36890.384231963311</v>
      </c>
      <c r="K109" s="62">
        <f t="shared" si="35"/>
        <v>23765.060240963856</v>
      </c>
      <c r="L109" s="63">
        <f t="shared" si="35"/>
        <v>28188.712295992482</v>
      </c>
      <c r="M109" s="63">
        <f t="shared" si="35"/>
        <v>3966.7606596599162</v>
      </c>
      <c r="N109" s="63">
        <f t="shared" si="35"/>
        <v>518.38559913412519</v>
      </c>
      <c r="O109" s="135">
        <f t="shared" si="35"/>
        <v>51801.090888376202</v>
      </c>
      <c r="P109" s="64">
        <f t="shared" si="35"/>
        <v>292742.17437124386</v>
      </c>
      <c r="Q109" s="64">
        <v>70218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137873.7153291018</v>
      </c>
      <c r="E110" s="61">
        <f t="shared" si="36"/>
        <v>48483.036257716718</v>
      </c>
      <c r="F110" s="61">
        <f t="shared" si="36"/>
        <v>67920.963394487437</v>
      </c>
      <c r="G110" s="62">
        <f t="shared" si="36"/>
        <v>21469.71567689766</v>
      </c>
      <c r="H110" s="63">
        <f t="shared" si="36"/>
        <v>42866.046430745155</v>
      </c>
      <c r="I110" s="63">
        <f t="shared" si="36"/>
        <v>2301.6259455699505</v>
      </c>
      <c r="J110" s="60">
        <f t="shared" si="36"/>
        <v>30093.504912616296</v>
      </c>
      <c r="K110" s="62">
        <f t="shared" si="36"/>
        <v>13869.680897313277</v>
      </c>
      <c r="L110" s="63">
        <f t="shared" si="36"/>
        <v>26239.040083471002</v>
      </c>
      <c r="M110" s="63">
        <f t="shared" si="36"/>
        <v>9094.113555343014</v>
      </c>
      <c r="N110" s="63">
        <f t="shared" si="36"/>
        <v>95.643857055908185</v>
      </c>
      <c r="O110" s="135">
        <f t="shared" si="36"/>
        <v>54340.944265716025</v>
      </c>
      <c r="P110" s="64">
        <f t="shared" si="36"/>
        <v>302904.63437961915</v>
      </c>
      <c r="Q110" s="64">
        <v>57505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129164.07581695537</v>
      </c>
      <c r="E111" s="5">
        <f t="shared" si="37"/>
        <v>45922.580457174496</v>
      </c>
      <c r="F111" s="5">
        <f t="shared" si="37"/>
        <v>62580.413467562175</v>
      </c>
      <c r="G111" s="6">
        <f t="shared" si="37"/>
        <v>20661.08189221871</v>
      </c>
      <c r="H111" s="20">
        <f t="shared" si="37"/>
        <v>42039.292530485582</v>
      </c>
      <c r="I111" s="20">
        <f t="shared" si="37"/>
        <v>1115.8379347018458</v>
      </c>
      <c r="J111" s="17">
        <f t="shared" si="37"/>
        <v>31145.791751045323</v>
      </c>
      <c r="K111" s="6">
        <f t="shared" si="37"/>
        <v>18763.647489036844</v>
      </c>
      <c r="L111" s="20">
        <f t="shared" si="37"/>
        <v>30240.67949707892</v>
      </c>
      <c r="M111" s="20">
        <f t="shared" si="37"/>
        <v>15191.028424073776</v>
      </c>
      <c r="N111" s="20">
        <f t="shared" si="37"/>
        <v>437.06930462273635</v>
      </c>
      <c r="O111" s="132">
        <f t="shared" si="37"/>
        <v>21463.861652996111</v>
      </c>
      <c r="P111" s="23">
        <f t="shared" si="37"/>
        <v>270797.63691195968</v>
      </c>
      <c r="Q111" s="23">
        <v>68639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149267.43309632133</v>
      </c>
      <c r="E112" s="5">
        <f t="shared" si="38"/>
        <v>49105.947094559619</v>
      </c>
      <c r="F112" s="5">
        <f t="shared" si="38"/>
        <v>71355.554344766206</v>
      </c>
      <c r="G112" s="6">
        <f t="shared" si="38"/>
        <v>28805.931656995486</v>
      </c>
      <c r="H112" s="20">
        <f t="shared" si="38"/>
        <v>51652.028223499605</v>
      </c>
      <c r="I112" s="20">
        <f t="shared" si="38"/>
        <v>1354.1286403138365</v>
      </c>
      <c r="J112" s="17">
        <f t="shared" si="38"/>
        <v>18945.205728244386</v>
      </c>
      <c r="K112" s="6">
        <f t="shared" si="38"/>
        <v>9494.0292950481744</v>
      </c>
      <c r="L112" s="20">
        <f t="shared" si="38"/>
        <v>28517.448987931457</v>
      </c>
      <c r="M112" s="20">
        <f t="shared" si="38"/>
        <v>19356.671297935907</v>
      </c>
      <c r="N112" s="20">
        <f t="shared" si="38"/>
        <v>574.9856975508759</v>
      </c>
      <c r="O112" s="132">
        <f t="shared" si="38"/>
        <v>40391.914348761813</v>
      </c>
      <c r="P112" s="23">
        <f t="shared" si="38"/>
        <v>310059.81602055923</v>
      </c>
      <c r="Q112" s="23">
        <v>110121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114467.59123802836</v>
      </c>
      <c r="E113" s="8">
        <f t="shared" si="39"/>
        <v>43922.152651803306</v>
      </c>
      <c r="F113" s="8">
        <f t="shared" si="39"/>
        <v>45146.956131624633</v>
      </c>
      <c r="G113" s="9">
        <f t="shared" si="39"/>
        <v>25398.482454600424</v>
      </c>
      <c r="H113" s="21">
        <f t="shared" si="39"/>
        <v>31734.136969200459</v>
      </c>
      <c r="I113" s="21">
        <f t="shared" si="39"/>
        <v>1602.9414633194842</v>
      </c>
      <c r="J113" s="18">
        <f t="shared" si="39"/>
        <v>35268.925429613591</v>
      </c>
      <c r="K113" s="9">
        <f t="shared" si="39"/>
        <v>22942.867731679249</v>
      </c>
      <c r="L113" s="21">
        <f t="shared" si="39"/>
        <v>29763.883199719119</v>
      </c>
      <c r="M113" s="21">
        <f t="shared" si="39"/>
        <v>8840.7747673942304</v>
      </c>
      <c r="N113" s="21">
        <f t="shared" si="39"/>
        <v>638.36385979284921</v>
      </c>
      <c r="O113" s="136">
        <f t="shared" si="39"/>
        <v>20108.958979460473</v>
      </c>
      <c r="P113" s="24">
        <f t="shared" si="39"/>
        <v>242425.57590652857</v>
      </c>
      <c r="Q113" s="24">
        <v>51267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124860.72632826028</v>
      </c>
      <c r="E114" s="11">
        <f t="shared" si="40"/>
        <v>53232.639205322157</v>
      </c>
      <c r="F114" s="11">
        <f t="shared" si="40"/>
        <v>45548.664904766243</v>
      </c>
      <c r="G114" s="12">
        <f t="shared" si="40"/>
        <v>26079.422218171876</v>
      </c>
      <c r="H114" s="19">
        <f t="shared" si="40"/>
        <v>46549.507882985512</v>
      </c>
      <c r="I114" s="19">
        <f t="shared" si="40"/>
        <v>3544.1766153285339</v>
      </c>
      <c r="J114" s="16">
        <f t="shared" si="40"/>
        <v>10637.587715301193</v>
      </c>
      <c r="K114" s="12">
        <f t="shared" si="40"/>
        <v>882.46149640025521</v>
      </c>
      <c r="L114" s="19">
        <f t="shared" si="40"/>
        <v>24155.700355417845</v>
      </c>
      <c r="M114" s="19">
        <f t="shared" si="40"/>
        <v>2281.486375649321</v>
      </c>
      <c r="N114" s="19">
        <f t="shared" si="40"/>
        <v>402.12339378474439</v>
      </c>
      <c r="O114" s="137">
        <f t="shared" si="40"/>
        <v>14737.013578784288</v>
      </c>
      <c r="P114" s="22">
        <f t="shared" si="40"/>
        <v>227168.32224551172</v>
      </c>
      <c r="Q114" s="22">
        <v>43892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137696.13707002377</v>
      </c>
      <c r="E115" s="5">
        <f t="shared" si="41"/>
        <v>58997.153080680124</v>
      </c>
      <c r="F115" s="5">
        <f t="shared" si="41"/>
        <v>48455.768276438481</v>
      </c>
      <c r="G115" s="6">
        <f t="shared" si="41"/>
        <v>30243.215712905163</v>
      </c>
      <c r="H115" s="20">
        <f t="shared" si="41"/>
        <v>47181.39316216993</v>
      </c>
      <c r="I115" s="20">
        <f t="shared" si="41"/>
        <v>1661.2688379867841</v>
      </c>
      <c r="J115" s="17">
        <f t="shared" si="41"/>
        <v>28150.050931125446</v>
      </c>
      <c r="K115" s="6">
        <f t="shared" si="41"/>
        <v>11331.73139707995</v>
      </c>
      <c r="L115" s="20">
        <f t="shared" si="41"/>
        <v>35069.44916028939</v>
      </c>
      <c r="M115" s="20">
        <f t="shared" si="41"/>
        <v>13659.205474443022</v>
      </c>
      <c r="N115" s="20">
        <f t="shared" si="41"/>
        <v>1452.1900383942329</v>
      </c>
      <c r="O115" s="132">
        <f t="shared" si="41"/>
        <v>46098.257894324444</v>
      </c>
      <c r="P115" s="23">
        <f t="shared" si="41"/>
        <v>310967.952568757</v>
      </c>
      <c r="Q115" s="23">
        <v>38287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118011.14698862839</v>
      </c>
      <c r="E116" s="5">
        <f t="shared" si="42"/>
        <v>48939.491787168328</v>
      </c>
      <c r="F116" s="5">
        <f t="shared" si="42"/>
        <v>48593.822827460339</v>
      </c>
      <c r="G116" s="6">
        <f t="shared" si="42"/>
        <v>20477.832373999718</v>
      </c>
      <c r="H116" s="20">
        <f t="shared" si="42"/>
        <v>31063.98989189948</v>
      </c>
      <c r="I116" s="20">
        <f t="shared" si="42"/>
        <v>445.96377930647202</v>
      </c>
      <c r="J116" s="17">
        <f t="shared" si="42"/>
        <v>36541.31686087323</v>
      </c>
      <c r="K116" s="6">
        <f t="shared" si="42"/>
        <v>29763.807384528991</v>
      </c>
      <c r="L116" s="20">
        <f t="shared" si="42"/>
        <v>36488.41780148814</v>
      </c>
      <c r="M116" s="20">
        <f t="shared" si="42"/>
        <v>12611.203144742383</v>
      </c>
      <c r="N116" s="20">
        <f t="shared" si="42"/>
        <v>912.53685244981045</v>
      </c>
      <c r="O116" s="132">
        <f t="shared" si="42"/>
        <v>58380.457672329074</v>
      </c>
      <c r="P116" s="23">
        <f t="shared" si="42"/>
        <v>294455.03299171699</v>
      </c>
      <c r="Q116" s="23">
        <v>35615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133298.60218508999</v>
      </c>
      <c r="E117" s="5">
        <f t="shared" si="43"/>
        <v>69988.592544987143</v>
      </c>
      <c r="F117" s="5">
        <f t="shared" si="43"/>
        <v>42436.535989717224</v>
      </c>
      <c r="G117" s="6">
        <f t="shared" si="43"/>
        <v>20873.473650385604</v>
      </c>
      <c r="H117" s="20">
        <f t="shared" si="43"/>
        <v>45931.474935732651</v>
      </c>
      <c r="I117" s="20">
        <f t="shared" si="43"/>
        <v>2462.6446015424162</v>
      </c>
      <c r="J117" s="17">
        <f t="shared" si="43"/>
        <v>50929.627249357327</v>
      </c>
      <c r="K117" s="6">
        <f t="shared" si="43"/>
        <v>36309.045629820052</v>
      </c>
      <c r="L117" s="20">
        <f t="shared" si="43"/>
        <v>44857.888817480722</v>
      </c>
      <c r="M117" s="20">
        <f t="shared" si="43"/>
        <v>445.29241645244218</v>
      </c>
      <c r="N117" s="20">
        <f t="shared" si="43"/>
        <v>1062.0983290488432</v>
      </c>
      <c r="O117" s="132">
        <f t="shared" si="43"/>
        <v>39415.568766066841</v>
      </c>
      <c r="P117" s="23">
        <f t="shared" si="43"/>
        <v>318403.19730077119</v>
      </c>
      <c r="Q117" s="23">
        <v>12448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147994.54421459424</v>
      </c>
      <c r="E118" s="5">
        <f t="shared" si="44"/>
        <v>53833.598545123888</v>
      </c>
      <c r="F118" s="5">
        <f t="shared" si="44"/>
        <v>60868.095021595815</v>
      </c>
      <c r="G118" s="6">
        <f t="shared" si="44"/>
        <v>33292.850647874518</v>
      </c>
      <c r="H118" s="20">
        <f t="shared" si="44"/>
        <v>58656.626506024098</v>
      </c>
      <c r="I118" s="20">
        <f t="shared" si="44"/>
        <v>2110.820641054785</v>
      </c>
      <c r="J118" s="17">
        <f t="shared" si="44"/>
        <v>45428.676972039102</v>
      </c>
      <c r="K118" s="6">
        <f t="shared" si="44"/>
        <v>28417.708570129576</v>
      </c>
      <c r="L118" s="20">
        <f t="shared" si="44"/>
        <v>31220.959308933849</v>
      </c>
      <c r="M118" s="20">
        <f t="shared" si="44"/>
        <v>32.22323255285292</v>
      </c>
      <c r="N118" s="20">
        <f t="shared" si="44"/>
        <v>0</v>
      </c>
      <c r="O118" s="132">
        <f t="shared" si="44"/>
        <v>28609.399863605366</v>
      </c>
      <c r="P118" s="23">
        <f t="shared" si="44"/>
        <v>314053.25073880429</v>
      </c>
      <c r="Q118" s="23">
        <v>17596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149404.57890433361</v>
      </c>
      <c r="E119" s="5">
        <f t="shared" si="45"/>
        <v>61736.222403924774</v>
      </c>
      <c r="F119" s="5">
        <f t="shared" si="45"/>
        <v>50742.000545107658</v>
      </c>
      <c r="G119" s="6">
        <f t="shared" si="45"/>
        <v>36926.355955301173</v>
      </c>
      <c r="H119" s="20">
        <f t="shared" si="45"/>
        <v>41209.975470155354</v>
      </c>
      <c r="I119" s="20">
        <f t="shared" si="45"/>
        <v>1455.0558735350232</v>
      </c>
      <c r="J119" s="17">
        <f t="shared" si="45"/>
        <v>41817.170891251022</v>
      </c>
      <c r="K119" s="6">
        <f t="shared" si="45"/>
        <v>31173.017170891249</v>
      </c>
      <c r="L119" s="20">
        <f t="shared" si="45"/>
        <v>35854.074679749254</v>
      </c>
      <c r="M119" s="20">
        <f t="shared" si="45"/>
        <v>21451.785227582448</v>
      </c>
      <c r="N119" s="20">
        <f t="shared" si="45"/>
        <v>0</v>
      </c>
      <c r="O119" s="132">
        <f t="shared" si="45"/>
        <v>33324.121013900243</v>
      </c>
      <c r="P119" s="23">
        <f t="shared" si="45"/>
        <v>324516.76206050697</v>
      </c>
      <c r="Q119" s="23">
        <v>18345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130124.74075881419</v>
      </c>
      <c r="E120" s="5">
        <f t="shared" si="46"/>
        <v>62613.334146639012</v>
      </c>
      <c r="F120" s="5">
        <f t="shared" si="46"/>
        <v>42489.233866048555</v>
      </c>
      <c r="G120" s="6">
        <f t="shared" si="46"/>
        <v>25022.172746126631</v>
      </c>
      <c r="H120" s="20">
        <f t="shared" si="46"/>
        <v>36887.733317067221</v>
      </c>
      <c r="I120" s="20">
        <f t="shared" si="46"/>
        <v>518.7568622666829</v>
      </c>
      <c r="J120" s="17">
        <f t="shared" si="46"/>
        <v>35929.059411979993</v>
      </c>
      <c r="K120" s="6">
        <f t="shared" si="46"/>
        <v>28052.580212272784</v>
      </c>
      <c r="L120" s="20">
        <f t="shared" si="46"/>
        <v>34908.686104672444</v>
      </c>
      <c r="M120" s="20">
        <f t="shared" si="46"/>
        <v>10765.767963889228</v>
      </c>
      <c r="N120" s="20">
        <f t="shared" si="46"/>
        <v>0</v>
      </c>
      <c r="O120" s="132">
        <f t="shared" si="46"/>
        <v>39670.245211662805</v>
      </c>
      <c r="P120" s="23">
        <f t="shared" si="46"/>
        <v>288804.98963035259</v>
      </c>
      <c r="Q120" s="23">
        <v>32788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119249.60534868605</v>
      </c>
      <c r="E121" s="5">
        <f t="shared" si="47"/>
        <v>61218.543968799335</v>
      </c>
      <c r="F121" s="5">
        <f t="shared" si="47"/>
        <v>33836.242919491131</v>
      </c>
      <c r="G121" s="6">
        <f t="shared" si="47"/>
        <v>24194.818460395581</v>
      </c>
      <c r="H121" s="20">
        <f t="shared" si="47"/>
        <v>51139.706565140681</v>
      </c>
      <c r="I121" s="20">
        <f t="shared" si="47"/>
        <v>4895.3013278855979</v>
      </c>
      <c r="J121" s="17">
        <f t="shared" si="47"/>
        <v>35522.239762280624</v>
      </c>
      <c r="K121" s="6">
        <f t="shared" si="47"/>
        <v>21436.809360200576</v>
      </c>
      <c r="L121" s="20">
        <f t="shared" si="47"/>
        <v>37522.332621413319</v>
      </c>
      <c r="M121" s="20">
        <f t="shared" si="47"/>
        <v>10896.369207911599</v>
      </c>
      <c r="N121" s="20">
        <f t="shared" si="47"/>
        <v>0</v>
      </c>
      <c r="O121" s="132">
        <f t="shared" si="47"/>
        <v>36106.277277370231</v>
      </c>
      <c r="P121" s="23">
        <f t="shared" si="47"/>
        <v>295331.83211068809</v>
      </c>
      <c r="Q121" s="23">
        <v>21538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126365.44962812711</v>
      </c>
      <c r="E122" s="5">
        <f t="shared" si="48"/>
        <v>60708.586883029071</v>
      </c>
      <c r="F122" s="5">
        <f t="shared" si="48"/>
        <v>37977.494446054283</v>
      </c>
      <c r="G122" s="6">
        <f t="shared" si="48"/>
        <v>27679.368299043756</v>
      </c>
      <c r="H122" s="20">
        <f t="shared" si="48"/>
        <v>55116.777745580992</v>
      </c>
      <c r="I122" s="20">
        <f t="shared" si="48"/>
        <v>2189.9932386747801</v>
      </c>
      <c r="J122" s="17">
        <f t="shared" si="48"/>
        <v>36033.806626098718</v>
      </c>
      <c r="K122" s="6">
        <f t="shared" si="48"/>
        <v>23455.08548246885</v>
      </c>
      <c r="L122" s="20">
        <f t="shared" si="48"/>
        <v>46914.7590070511</v>
      </c>
      <c r="M122" s="20">
        <f t="shared" si="48"/>
        <v>14512.556746836666</v>
      </c>
      <c r="N122" s="20">
        <f t="shared" si="48"/>
        <v>0</v>
      </c>
      <c r="O122" s="132">
        <f t="shared" si="48"/>
        <v>20856.225248720177</v>
      </c>
      <c r="P122" s="23">
        <f t="shared" si="48"/>
        <v>301989.56824108952</v>
      </c>
      <c r="Q122" s="23">
        <v>20706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138291.39477977162</v>
      </c>
      <c r="E123" s="5">
        <f t="shared" si="49"/>
        <v>69607.39532354541</v>
      </c>
      <c r="F123" s="5">
        <f t="shared" si="49"/>
        <v>41152.664491571508</v>
      </c>
      <c r="G123" s="6">
        <f t="shared" si="49"/>
        <v>27531.334964654703</v>
      </c>
      <c r="H123" s="20">
        <f t="shared" si="49"/>
        <v>47040.307232191408</v>
      </c>
      <c r="I123" s="20">
        <f t="shared" si="49"/>
        <v>2673.5997824904839</v>
      </c>
      <c r="J123" s="17">
        <f t="shared" si="49"/>
        <v>48165.511147362697</v>
      </c>
      <c r="K123" s="6">
        <f t="shared" si="49"/>
        <v>35109.230560087002</v>
      </c>
      <c r="L123" s="20">
        <f t="shared" si="49"/>
        <v>43336.052202283849</v>
      </c>
      <c r="M123" s="20">
        <f t="shared" si="49"/>
        <v>25655.859162588364</v>
      </c>
      <c r="N123" s="20">
        <f t="shared" si="49"/>
        <v>203.91517128874389</v>
      </c>
      <c r="O123" s="132">
        <f t="shared" si="49"/>
        <v>150887.43882544863</v>
      </c>
      <c r="P123" s="23">
        <f t="shared" si="49"/>
        <v>456254.07830342575</v>
      </c>
      <c r="Q123" s="23">
        <v>14712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176999.3475778829</v>
      </c>
      <c r="E124" s="5">
        <f t="shared" si="50"/>
        <v>89631.952373185457</v>
      </c>
      <c r="F124" s="5">
        <f t="shared" si="50"/>
        <v>49543.549176317079</v>
      </c>
      <c r="G124" s="6">
        <f t="shared" si="50"/>
        <v>37823.846028380365</v>
      </c>
      <c r="H124" s="20">
        <f t="shared" si="50"/>
        <v>85578.372206817818</v>
      </c>
      <c r="I124" s="20">
        <f t="shared" si="50"/>
        <v>4033.3550807372371</v>
      </c>
      <c r="J124" s="17">
        <f t="shared" si="50"/>
        <v>63808.514108628282</v>
      </c>
      <c r="K124" s="6">
        <f t="shared" si="50"/>
        <v>36941.118903930845</v>
      </c>
      <c r="L124" s="20">
        <f t="shared" si="50"/>
        <v>38666.041428804434</v>
      </c>
      <c r="M124" s="20">
        <f t="shared" si="50"/>
        <v>9717.0934594682767</v>
      </c>
      <c r="N124" s="20">
        <f t="shared" si="50"/>
        <v>3032.1317892676561</v>
      </c>
      <c r="O124" s="132">
        <f t="shared" si="50"/>
        <v>71066.873267003757</v>
      </c>
      <c r="P124" s="23">
        <f t="shared" si="50"/>
        <v>452901.72891861032</v>
      </c>
      <c r="Q124" s="23">
        <v>12262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145217.79072372842</v>
      </c>
      <c r="E125" s="5">
        <f t="shared" si="51"/>
        <v>73585.256553887521</v>
      </c>
      <c r="F125" s="5">
        <f t="shared" si="51"/>
        <v>37456.531481066544</v>
      </c>
      <c r="G125" s="6">
        <f t="shared" si="51"/>
        <v>34176.002688774366</v>
      </c>
      <c r="H125" s="20">
        <f t="shared" si="51"/>
        <v>65183.508850548955</v>
      </c>
      <c r="I125" s="20">
        <f t="shared" si="51"/>
        <v>752.85682276495629</v>
      </c>
      <c r="J125" s="17">
        <f t="shared" si="51"/>
        <v>52264.284113824782</v>
      </c>
      <c r="K125" s="6">
        <f t="shared" si="51"/>
        <v>25187.766076630069</v>
      </c>
      <c r="L125" s="20">
        <f t="shared" si="51"/>
        <v>47254.313242213757</v>
      </c>
      <c r="M125" s="20">
        <f t="shared" si="51"/>
        <v>16498.655612816492</v>
      </c>
      <c r="N125" s="20">
        <f t="shared" si="51"/>
        <v>1035.178131301815</v>
      </c>
      <c r="O125" s="132">
        <f t="shared" si="51"/>
        <v>30471.207707819853</v>
      </c>
      <c r="P125" s="23">
        <f t="shared" si="51"/>
        <v>358677.79520501907</v>
      </c>
      <c r="Q125" s="23">
        <v>8926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143456.2523469771</v>
      </c>
      <c r="E126" s="5">
        <f t="shared" si="52"/>
        <v>61850.638377769435</v>
      </c>
      <c r="F126" s="5">
        <f t="shared" si="52"/>
        <v>55946.77055951934</v>
      </c>
      <c r="G126" s="6">
        <f t="shared" si="52"/>
        <v>25658.843409688321</v>
      </c>
      <c r="H126" s="20">
        <f t="shared" si="52"/>
        <v>37204.374765302287</v>
      </c>
      <c r="I126" s="20">
        <f t="shared" si="52"/>
        <v>24444.705219677056</v>
      </c>
      <c r="J126" s="17">
        <f t="shared" si="52"/>
        <v>76574.539992489677</v>
      </c>
      <c r="K126" s="6">
        <f t="shared" si="52"/>
        <v>28350.450619601954</v>
      </c>
      <c r="L126" s="20">
        <f t="shared" si="52"/>
        <v>38128.895981975213</v>
      </c>
      <c r="M126" s="20">
        <f t="shared" si="52"/>
        <v>5925.9294029290277</v>
      </c>
      <c r="N126" s="20">
        <f t="shared" si="52"/>
        <v>687.19489297784457</v>
      </c>
      <c r="O126" s="132">
        <f t="shared" si="52"/>
        <v>54117.6304919264</v>
      </c>
      <c r="P126" s="23">
        <f t="shared" si="52"/>
        <v>380539.5230942546</v>
      </c>
      <c r="Q126" s="23">
        <v>10652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173314.38213914848</v>
      </c>
      <c r="E127" s="5">
        <f t="shared" si="53"/>
        <v>86617.601246105914</v>
      </c>
      <c r="F127" s="5">
        <f t="shared" si="53"/>
        <v>48413.681204569053</v>
      </c>
      <c r="G127" s="6">
        <f t="shared" si="53"/>
        <v>38283.099688473521</v>
      </c>
      <c r="H127" s="20">
        <f t="shared" si="53"/>
        <v>42814.122533748705</v>
      </c>
      <c r="I127" s="20">
        <f t="shared" si="53"/>
        <v>6413.0321910695739</v>
      </c>
      <c r="J127" s="17">
        <f t="shared" si="53"/>
        <v>100239.22637590862</v>
      </c>
      <c r="K127" s="6">
        <f t="shared" si="53"/>
        <v>31924.454828660437</v>
      </c>
      <c r="L127" s="20">
        <f t="shared" si="53"/>
        <v>35659.916926272068</v>
      </c>
      <c r="M127" s="20">
        <f t="shared" si="53"/>
        <v>11084.241952232607</v>
      </c>
      <c r="N127" s="20">
        <f t="shared" si="53"/>
        <v>438.73312564901352</v>
      </c>
      <c r="O127" s="132">
        <f t="shared" si="53"/>
        <v>34918.743509865002</v>
      </c>
      <c r="P127" s="23">
        <f t="shared" si="53"/>
        <v>404882.39875389409</v>
      </c>
      <c r="Q127" s="23">
        <v>7704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202556.72317250902</v>
      </c>
      <c r="E128" s="5">
        <f t="shared" si="54"/>
        <v>93304.134386745412</v>
      </c>
      <c r="F128" s="5">
        <f t="shared" si="54"/>
        <v>48928.587865306436</v>
      </c>
      <c r="G128" s="6">
        <f t="shared" si="54"/>
        <v>60324.000920457162</v>
      </c>
      <c r="H128" s="20">
        <f t="shared" si="54"/>
        <v>94907.41735061747</v>
      </c>
      <c r="I128" s="20">
        <f t="shared" si="54"/>
        <v>6035.0540768581732</v>
      </c>
      <c r="J128" s="17">
        <f t="shared" si="54"/>
        <v>75751.093042877968</v>
      </c>
      <c r="K128" s="6">
        <f t="shared" si="54"/>
        <v>26468.512694638335</v>
      </c>
      <c r="L128" s="20">
        <f t="shared" si="54"/>
        <v>45149.344174273225</v>
      </c>
      <c r="M128" s="20">
        <f t="shared" si="54"/>
        <v>3352.074863849045</v>
      </c>
      <c r="N128" s="20">
        <f t="shared" si="54"/>
        <v>5961.7243230804634</v>
      </c>
      <c r="O128" s="132">
        <f t="shared" si="54"/>
        <v>47209.097184935184</v>
      </c>
      <c r="P128" s="23">
        <f t="shared" si="54"/>
        <v>480922.52818900056</v>
      </c>
      <c r="Q128" s="23">
        <v>13037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192823.25436408978</v>
      </c>
      <c r="E129" s="5">
        <f t="shared" si="55"/>
        <v>117707.6059850374</v>
      </c>
      <c r="F129" s="5">
        <f t="shared" si="55"/>
        <v>38360.660847880303</v>
      </c>
      <c r="G129" s="6">
        <f t="shared" si="55"/>
        <v>36754.987531172068</v>
      </c>
      <c r="H129" s="20">
        <f t="shared" si="55"/>
        <v>109854.73815461347</v>
      </c>
      <c r="I129" s="20">
        <f t="shared" si="55"/>
        <v>7435.1620947630927</v>
      </c>
      <c r="J129" s="17">
        <f t="shared" si="55"/>
        <v>89370.324189526189</v>
      </c>
      <c r="K129" s="6">
        <f t="shared" si="55"/>
        <v>60254.987531172068</v>
      </c>
      <c r="L129" s="20">
        <f t="shared" si="55"/>
        <v>66393.703241895259</v>
      </c>
      <c r="M129" s="20">
        <f t="shared" si="55"/>
        <v>56920.199501246883</v>
      </c>
      <c r="N129" s="20">
        <f t="shared" si="55"/>
        <v>0</v>
      </c>
      <c r="O129" s="132">
        <f t="shared" si="55"/>
        <v>215675.49875311719</v>
      </c>
      <c r="P129" s="23">
        <f t="shared" si="55"/>
        <v>738472.88029925188</v>
      </c>
      <c r="Q129" s="23">
        <v>3208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144925.73194814115</v>
      </c>
      <c r="E130" s="5">
        <f t="shared" si="56"/>
        <v>64136.000686872154</v>
      </c>
      <c r="F130" s="5">
        <f t="shared" si="56"/>
        <v>59954.666437709282</v>
      </c>
      <c r="G130" s="6">
        <f t="shared" si="56"/>
        <v>20835.064823559715</v>
      </c>
      <c r="H130" s="20">
        <f t="shared" si="56"/>
        <v>41741.736069374085</v>
      </c>
      <c r="I130" s="20">
        <f t="shared" si="56"/>
        <v>6152.4856186142351</v>
      </c>
      <c r="J130" s="17">
        <f t="shared" si="56"/>
        <v>125430.23954666438</v>
      </c>
      <c r="K130" s="6">
        <f t="shared" si="56"/>
        <v>34711.771271572077</v>
      </c>
      <c r="L130" s="20">
        <f t="shared" si="56"/>
        <v>60092.727741049195</v>
      </c>
      <c r="M130" s="20">
        <f t="shared" si="56"/>
        <v>16361.809908130848</v>
      </c>
      <c r="N130" s="20">
        <f t="shared" si="56"/>
        <v>209.49600755559371</v>
      </c>
      <c r="O130" s="132">
        <f t="shared" si="56"/>
        <v>31167.253369966515</v>
      </c>
      <c r="P130" s="23">
        <f t="shared" si="56"/>
        <v>426081.48020949599</v>
      </c>
      <c r="Q130" s="23">
        <v>11647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144601.51271097414</v>
      </c>
      <c r="E131" s="5">
        <f t="shared" si="57"/>
        <v>80365.431752923876</v>
      </c>
      <c r="F131" s="5">
        <f t="shared" si="57"/>
        <v>38773.723650115557</v>
      </c>
      <c r="G131" s="6">
        <f t="shared" si="57"/>
        <v>25462.35730793473</v>
      </c>
      <c r="H131" s="20">
        <f t="shared" si="57"/>
        <v>52906.926255340011</v>
      </c>
      <c r="I131" s="20">
        <f t="shared" si="57"/>
        <v>1690.5945794523427</v>
      </c>
      <c r="J131" s="17">
        <f t="shared" si="57"/>
        <v>52232.15911478395</v>
      </c>
      <c r="K131" s="6">
        <f t="shared" si="57"/>
        <v>35166.118075495484</v>
      </c>
      <c r="L131" s="20">
        <f t="shared" si="57"/>
        <v>50190.139365501789</v>
      </c>
      <c r="M131" s="20">
        <f t="shared" si="57"/>
        <v>39904.965333706845</v>
      </c>
      <c r="N131" s="20">
        <f t="shared" si="57"/>
        <v>193.29084669794804</v>
      </c>
      <c r="O131" s="132">
        <f t="shared" si="57"/>
        <v>66744.940121857275</v>
      </c>
      <c r="P131" s="23">
        <f t="shared" si="57"/>
        <v>408464.52832831431</v>
      </c>
      <c r="Q131" s="23">
        <v>14279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110402.46913580247</v>
      </c>
      <c r="E132" s="5">
        <f t="shared" si="58"/>
        <v>37372.64957264957</v>
      </c>
      <c r="F132" s="5">
        <f t="shared" si="58"/>
        <v>51655.745489078821</v>
      </c>
      <c r="G132" s="6">
        <f t="shared" si="58"/>
        <v>21374.074074074073</v>
      </c>
      <c r="H132" s="20">
        <f t="shared" si="58"/>
        <v>32611.839189616967</v>
      </c>
      <c r="I132" s="20">
        <f t="shared" si="58"/>
        <v>1818.2652738208294</v>
      </c>
      <c r="J132" s="17">
        <f t="shared" si="58"/>
        <v>66170.528648306426</v>
      </c>
      <c r="K132" s="6">
        <f t="shared" si="58"/>
        <v>31359.480848369738</v>
      </c>
      <c r="L132" s="20">
        <f t="shared" si="58"/>
        <v>26535.485913263692</v>
      </c>
      <c r="M132" s="20">
        <f t="shared" si="58"/>
        <v>24695.156695156697</v>
      </c>
      <c r="N132" s="20">
        <f t="shared" si="58"/>
        <v>0</v>
      </c>
      <c r="O132" s="132">
        <f t="shared" si="58"/>
        <v>58766.729977841089</v>
      </c>
      <c r="P132" s="23">
        <f t="shared" si="58"/>
        <v>321000.47483380814</v>
      </c>
      <c r="Q132" s="23">
        <v>31590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128593.29982308837</v>
      </c>
      <c r="E133" s="5">
        <f t="shared" si="59"/>
        <v>46414.197860211731</v>
      </c>
      <c r="F133" s="5">
        <f t="shared" si="59"/>
        <v>54226.250315913625</v>
      </c>
      <c r="G133" s="6">
        <f t="shared" si="59"/>
        <v>27952.851646963016</v>
      </c>
      <c r="H133" s="20">
        <f t="shared" si="59"/>
        <v>50936.452219819716</v>
      </c>
      <c r="I133" s="20">
        <f t="shared" si="59"/>
        <v>1838.5611187554407</v>
      </c>
      <c r="J133" s="17">
        <f t="shared" si="59"/>
        <v>39162.758698155063</v>
      </c>
      <c r="K133" s="6">
        <f t="shared" si="59"/>
        <v>9902.8951728398533</v>
      </c>
      <c r="L133" s="20">
        <f t="shared" si="59"/>
        <v>41496.897026199767</v>
      </c>
      <c r="M133" s="20">
        <f t="shared" si="59"/>
        <v>2037.572660133105</v>
      </c>
      <c r="N133" s="20">
        <f t="shared" si="59"/>
        <v>365.05574120356067</v>
      </c>
      <c r="O133" s="132">
        <f t="shared" si="59"/>
        <v>23932.408525455619</v>
      </c>
      <c r="P133" s="23">
        <f t="shared" si="59"/>
        <v>288363.00581281068</v>
      </c>
      <c r="Q133" s="23">
        <v>35611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109719.52687654247</v>
      </c>
      <c r="E134" s="5">
        <f t="shared" si="60"/>
        <v>48097.694576536451</v>
      </c>
      <c r="F134" s="5">
        <f t="shared" si="60"/>
        <v>42519.262023716365</v>
      </c>
      <c r="G134" s="6">
        <f t="shared" si="60"/>
        <v>19102.570276289654</v>
      </c>
      <c r="H134" s="20">
        <f t="shared" si="60"/>
        <v>40105.399386022997</v>
      </c>
      <c r="I134" s="20">
        <f t="shared" si="60"/>
        <v>1932.823692289171</v>
      </c>
      <c r="J134" s="17">
        <f t="shared" si="60"/>
        <v>37539.366760970326</v>
      </c>
      <c r="K134" s="6">
        <f t="shared" si="60"/>
        <v>29317.371937639196</v>
      </c>
      <c r="L134" s="20">
        <f t="shared" si="60"/>
        <v>50378.920122795404</v>
      </c>
      <c r="M134" s="20">
        <f t="shared" si="60"/>
        <v>4963.2215734665624</v>
      </c>
      <c r="N134" s="20">
        <f t="shared" si="60"/>
        <v>436.40522482393305</v>
      </c>
      <c r="O134" s="132">
        <f t="shared" si="60"/>
        <v>23740.083067477277</v>
      </c>
      <c r="P134" s="23">
        <f t="shared" si="60"/>
        <v>268815.74670438812</v>
      </c>
      <c r="Q134" s="23">
        <v>33226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113333.75552788631</v>
      </c>
      <c r="E135" s="5">
        <f t="shared" si="61"/>
        <v>51005.96797046069</v>
      </c>
      <c r="F135" s="5">
        <f t="shared" si="61"/>
        <v>39256.42952213301</v>
      </c>
      <c r="G135" s="6">
        <f t="shared" si="61"/>
        <v>23071.358035292604</v>
      </c>
      <c r="H135" s="20">
        <f t="shared" si="61"/>
        <v>51038.641535357005</v>
      </c>
      <c r="I135" s="20">
        <f t="shared" si="61"/>
        <v>2785.9688291614789</v>
      </c>
      <c r="J135" s="17">
        <f t="shared" si="61"/>
        <v>24181.486411060065</v>
      </c>
      <c r="K135" s="6">
        <f t="shared" si="61"/>
        <v>16500.772830707141</v>
      </c>
      <c r="L135" s="20">
        <f t="shared" si="61"/>
        <v>31584.388819715768</v>
      </c>
      <c r="M135" s="20">
        <f t="shared" si="61"/>
        <v>4143.5962388905582</v>
      </c>
      <c r="N135" s="20">
        <f t="shared" si="61"/>
        <v>182.47391696363403</v>
      </c>
      <c r="O135" s="132">
        <f t="shared" si="61"/>
        <v>21034.777381821303</v>
      </c>
      <c r="P135" s="23">
        <f t="shared" si="61"/>
        <v>248285.08866085613</v>
      </c>
      <c r="Q135" s="23">
        <v>46582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119125.9730150493</v>
      </c>
      <c r="E136" s="34">
        <f t="shared" si="62"/>
        <v>49229.307213284897</v>
      </c>
      <c r="F136" s="34">
        <f t="shared" si="62"/>
        <v>48086.209133367927</v>
      </c>
      <c r="G136" s="35">
        <f t="shared" si="62"/>
        <v>21810.456668396469</v>
      </c>
      <c r="H136" s="36">
        <f t="shared" si="62"/>
        <v>40041.774779449923</v>
      </c>
      <c r="I136" s="36">
        <f t="shared" si="62"/>
        <v>2265.2763362740011</v>
      </c>
      <c r="J136" s="33">
        <f t="shared" si="62"/>
        <v>33990.853658536587</v>
      </c>
      <c r="K136" s="35">
        <f t="shared" si="62"/>
        <v>24660.839387649197</v>
      </c>
      <c r="L136" s="36">
        <f t="shared" si="62"/>
        <v>33123.443175921122</v>
      </c>
      <c r="M136" s="36">
        <f t="shared" si="62"/>
        <v>3534.4771665801763</v>
      </c>
      <c r="N136" s="36">
        <f t="shared" si="62"/>
        <v>0</v>
      </c>
      <c r="O136" s="138">
        <f t="shared" si="62"/>
        <v>35396.698235599375</v>
      </c>
      <c r="P136" s="37">
        <f t="shared" si="62"/>
        <v>267478.49636741047</v>
      </c>
      <c r="Q136" s="37">
        <v>30832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148436.23724901382</v>
      </c>
      <c r="E137" s="27">
        <f t="shared" si="63"/>
        <v>50717.882990563121</v>
      </c>
      <c r="F137" s="27">
        <f t="shared" si="63"/>
        <v>69085.042108163048</v>
      </c>
      <c r="G137" s="28">
        <f t="shared" si="63"/>
        <v>28633.312150287671</v>
      </c>
      <c r="H137" s="29">
        <f t="shared" si="63"/>
        <v>44241.689358867137</v>
      </c>
      <c r="I137" s="29">
        <f t="shared" si="63"/>
        <v>3129.3814879937131</v>
      </c>
      <c r="J137" s="26">
        <f t="shared" si="63"/>
        <v>28680.069470511662</v>
      </c>
      <c r="K137" s="28">
        <f t="shared" si="63"/>
        <v>8832.9807398919547</v>
      </c>
      <c r="L137" s="29">
        <f t="shared" si="63"/>
        <v>28962.956423292129</v>
      </c>
      <c r="M137" s="29">
        <f t="shared" si="63"/>
        <v>8930.075507130894</v>
      </c>
      <c r="N137" s="29">
        <f t="shared" si="63"/>
        <v>4986.5984309180267</v>
      </c>
      <c r="O137" s="139">
        <f t="shared" si="63"/>
        <v>40734.763710259838</v>
      </c>
      <c r="P137" s="30">
        <f t="shared" si="63"/>
        <v>308101.77163798723</v>
      </c>
      <c r="Q137" s="30">
        <v>7288848</v>
      </c>
    </row>
    <row r="139" spans="2:17" ht="13.5" x14ac:dyDescent="0.15">
      <c r="B139" s="74" t="str">
        <f>+B70</f>
        <v>平成２５年度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5</v>
      </c>
      <c r="E143" s="41">
        <f t="shared" ref="E143:Q143" si="64">RANK(E74,E$74:E$136)</f>
        <v>22</v>
      </c>
      <c r="F143" s="41">
        <f t="shared" si="64"/>
        <v>5</v>
      </c>
      <c r="G143" s="42">
        <f t="shared" si="64"/>
        <v>3</v>
      </c>
      <c r="H143" s="43">
        <f t="shared" si="64"/>
        <v>16</v>
      </c>
      <c r="I143" s="43">
        <f t="shared" si="64"/>
        <v>6</v>
      </c>
      <c r="J143" s="40">
        <f t="shared" si="64"/>
        <v>58</v>
      </c>
      <c r="K143" s="42">
        <f t="shared" si="64"/>
        <v>62</v>
      </c>
      <c r="L143" s="43">
        <f t="shared" si="64"/>
        <v>63</v>
      </c>
      <c r="M143" s="43">
        <f t="shared" si="64"/>
        <v>47</v>
      </c>
      <c r="N143" s="43">
        <f t="shared" si="64"/>
        <v>1</v>
      </c>
      <c r="O143" s="131">
        <f t="shared" si="64"/>
        <v>15</v>
      </c>
      <c r="P143" s="44">
        <f t="shared" si="64"/>
        <v>14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21</v>
      </c>
      <c r="E144" s="5">
        <f t="shared" si="65"/>
        <v>34</v>
      </c>
      <c r="F144" s="5">
        <f t="shared" si="65"/>
        <v>15</v>
      </c>
      <c r="G144" s="6">
        <f t="shared" si="65"/>
        <v>18</v>
      </c>
      <c r="H144" s="20">
        <f t="shared" si="65"/>
        <v>30</v>
      </c>
      <c r="I144" s="20">
        <f t="shared" si="65"/>
        <v>16</v>
      </c>
      <c r="J144" s="17">
        <f t="shared" si="65"/>
        <v>42</v>
      </c>
      <c r="K144" s="6">
        <f t="shared" si="65"/>
        <v>42</v>
      </c>
      <c r="L144" s="20">
        <f t="shared" si="65"/>
        <v>60</v>
      </c>
      <c r="M144" s="20">
        <f t="shared" si="65"/>
        <v>49</v>
      </c>
      <c r="N144" s="20">
        <f t="shared" si="65"/>
        <v>6</v>
      </c>
      <c r="O144" s="132">
        <f t="shared" si="65"/>
        <v>31</v>
      </c>
      <c r="P144" s="23">
        <f t="shared" si="65"/>
        <v>39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15</v>
      </c>
      <c r="E145" s="5">
        <f t="shared" si="65"/>
        <v>17</v>
      </c>
      <c r="F145" s="5">
        <f t="shared" si="65"/>
        <v>14</v>
      </c>
      <c r="G145" s="6">
        <f t="shared" si="65"/>
        <v>34</v>
      </c>
      <c r="H145" s="20">
        <f t="shared" si="65"/>
        <v>56</v>
      </c>
      <c r="I145" s="20">
        <f t="shared" si="65"/>
        <v>21</v>
      </c>
      <c r="J145" s="17">
        <f t="shared" si="65"/>
        <v>51</v>
      </c>
      <c r="K145" s="6">
        <f t="shared" si="65"/>
        <v>49</v>
      </c>
      <c r="L145" s="20">
        <f t="shared" si="65"/>
        <v>14</v>
      </c>
      <c r="M145" s="20">
        <f t="shared" si="65"/>
        <v>46</v>
      </c>
      <c r="N145" s="20">
        <f t="shared" si="65"/>
        <v>4</v>
      </c>
      <c r="O145" s="132">
        <f t="shared" si="65"/>
        <v>53</v>
      </c>
      <c r="P145" s="23">
        <f t="shared" si="65"/>
        <v>41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14</v>
      </c>
      <c r="E146" s="5">
        <f t="shared" si="65"/>
        <v>48</v>
      </c>
      <c r="F146" s="5">
        <f t="shared" si="65"/>
        <v>4</v>
      </c>
      <c r="G146" s="6">
        <f t="shared" si="65"/>
        <v>28</v>
      </c>
      <c r="H146" s="20">
        <f t="shared" si="65"/>
        <v>25</v>
      </c>
      <c r="I146" s="20">
        <f t="shared" si="65"/>
        <v>15</v>
      </c>
      <c r="J146" s="17">
        <f t="shared" si="65"/>
        <v>10</v>
      </c>
      <c r="K146" s="6">
        <f t="shared" si="65"/>
        <v>63</v>
      </c>
      <c r="L146" s="20">
        <f t="shared" si="65"/>
        <v>36</v>
      </c>
      <c r="M146" s="20">
        <f t="shared" si="65"/>
        <v>30</v>
      </c>
      <c r="N146" s="20">
        <f t="shared" si="65"/>
        <v>5</v>
      </c>
      <c r="O146" s="132">
        <f t="shared" si="65"/>
        <v>29</v>
      </c>
      <c r="P146" s="23">
        <f t="shared" si="65"/>
        <v>13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23</v>
      </c>
      <c r="E147" s="5">
        <f t="shared" si="65"/>
        <v>32</v>
      </c>
      <c r="F147" s="5">
        <f t="shared" si="65"/>
        <v>20</v>
      </c>
      <c r="G147" s="6">
        <f t="shared" si="65"/>
        <v>22</v>
      </c>
      <c r="H147" s="20">
        <f t="shared" si="65"/>
        <v>20</v>
      </c>
      <c r="I147" s="20">
        <f t="shared" si="65"/>
        <v>17</v>
      </c>
      <c r="J147" s="17">
        <f t="shared" si="65"/>
        <v>61</v>
      </c>
      <c r="K147" s="6">
        <f t="shared" si="65"/>
        <v>55</v>
      </c>
      <c r="L147" s="20">
        <f t="shared" si="65"/>
        <v>11</v>
      </c>
      <c r="M147" s="20">
        <f t="shared" si="65"/>
        <v>58</v>
      </c>
      <c r="N147" s="20">
        <f t="shared" si="65"/>
        <v>54</v>
      </c>
      <c r="O147" s="132">
        <f t="shared" si="65"/>
        <v>27</v>
      </c>
      <c r="P147" s="23">
        <f t="shared" si="65"/>
        <v>35</v>
      </c>
      <c r="Q147" s="23">
        <f t="shared" si="65"/>
        <v>24</v>
      </c>
    </row>
    <row r="148" spans="2:17" x14ac:dyDescent="0.15">
      <c r="B148" s="4" t="s">
        <v>20</v>
      </c>
      <c r="C148" s="14" t="s">
        <v>21</v>
      </c>
      <c r="D148" s="17">
        <f t="shared" si="65"/>
        <v>3</v>
      </c>
      <c r="E148" s="5">
        <f t="shared" si="65"/>
        <v>10</v>
      </c>
      <c r="F148" s="5">
        <f t="shared" si="65"/>
        <v>10</v>
      </c>
      <c r="G148" s="6">
        <f t="shared" si="65"/>
        <v>2</v>
      </c>
      <c r="H148" s="20">
        <f t="shared" si="65"/>
        <v>6</v>
      </c>
      <c r="I148" s="20">
        <f t="shared" si="65"/>
        <v>20</v>
      </c>
      <c r="J148" s="17">
        <f t="shared" si="65"/>
        <v>17</v>
      </c>
      <c r="K148" s="6">
        <f t="shared" si="65"/>
        <v>23</v>
      </c>
      <c r="L148" s="20">
        <f t="shared" si="65"/>
        <v>7</v>
      </c>
      <c r="M148" s="20">
        <f t="shared" si="65"/>
        <v>7</v>
      </c>
      <c r="N148" s="20">
        <f t="shared" si="65"/>
        <v>7</v>
      </c>
      <c r="O148" s="132">
        <f t="shared" si="65"/>
        <v>12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32</v>
      </c>
      <c r="E149" s="5">
        <f t="shared" si="65"/>
        <v>36</v>
      </c>
      <c r="F149" s="5">
        <f t="shared" si="65"/>
        <v>11</v>
      </c>
      <c r="G149" s="6">
        <f t="shared" si="65"/>
        <v>59</v>
      </c>
      <c r="H149" s="20">
        <f t="shared" si="65"/>
        <v>52</v>
      </c>
      <c r="I149" s="20">
        <f t="shared" si="65"/>
        <v>14</v>
      </c>
      <c r="J149" s="17">
        <f t="shared" si="65"/>
        <v>39</v>
      </c>
      <c r="K149" s="6">
        <f t="shared" si="65"/>
        <v>43</v>
      </c>
      <c r="L149" s="20">
        <f t="shared" si="65"/>
        <v>61</v>
      </c>
      <c r="M149" s="20">
        <f t="shared" si="65"/>
        <v>50</v>
      </c>
      <c r="N149" s="20">
        <f t="shared" si="65"/>
        <v>55</v>
      </c>
      <c r="O149" s="132">
        <f t="shared" si="65"/>
        <v>61</v>
      </c>
      <c r="P149" s="23">
        <f t="shared" si="65"/>
        <v>59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19</v>
      </c>
      <c r="E150" s="5">
        <f t="shared" si="65"/>
        <v>19</v>
      </c>
      <c r="F150" s="5">
        <f t="shared" si="65"/>
        <v>32</v>
      </c>
      <c r="G150" s="6">
        <f t="shared" si="65"/>
        <v>17</v>
      </c>
      <c r="H150" s="20">
        <f t="shared" si="65"/>
        <v>26</v>
      </c>
      <c r="I150" s="20">
        <f t="shared" si="65"/>
        <v>9</v>
      </c>
      <c r="J150" s="17">
        <f t="shared" si="65"/>
        <v>45</v>
      </c>
      <c r="K150" s="6">
        <f t="shared" si="65"/>
        <v>31</v>
      </c>
      <c r="L150" s="20">
        <f t="shared" si="65"/>
        <v>26</v>
      </c>
      <c r="M150" s="20">
        <f t="shared" si="65"/>
        <v>25</v>
      </c>
      <c r="N150" s="20">
        <f t="shared" si="65"/>
        <v>18</v>
      </c>
      <c r="O150" s="132">
        <f t="shared" si="65"/>
        <v>14</v>
      </c>
      <c r="P150" s="23">
        <f t="shared" si="65"/>
        <v>18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13</v>
      </c>
      <c r="E151" s="5">
        <f t="shared" si="65"/>
        <v>29</v>
      </c>
      <c r="F151" s="5">
        <f t="shared" si="65"/>
        <v>17</v>
      </c>
      <c r="G151" s="6">
        <f t="shared" si="65"/>
        <v>8</v>
      </c>
      <c r="H151" s="20">
        <f t="shared" si="65"/>
        <v>18</v>
      </c>
      <c r="I151" s="20">
        <f t="shared" si="65"/>
        <v>10</v>
      </c>
      <c r="J151" s="17">
        <f t="shared" si="65"/>
        <v>30</v>
      </c>
      <c r="K151" s="6">
        <f t="shared" si="65"/>
        <v>40</v>
      </c>
      <c r="L151" s="20">
        <f t="shared" si="65"/>
        <v>44</v>
      </c>
      <c r="M151" s="20">
        <f t="shared" si="65"/>
        <v>16</v>
      </c>
      <c r="N151" s="20">
        <f t="shared" si="65"/>
        <v>8</v>
      </c>
      <c r="O151" s="132">
        <f t="shared" si="65"/>
        <v>30</v>
      </c>
      <c r="P151" s="23">
        <f t="shared" si="65"/>
        <v>17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12</v>
      </c>
      <c r="E152" s="5">
        <f t="shared" si="65"/>
        <v>43</v>
      </c>
      <c r="F152" s="5">
        <f t="shared" si="65"/>
        <v>6</v>
      </c>
      <c r="G152" s="6">
        <f t="shared" si="65"/>
        <v>19</v>
      </c>
      <c r="H152" s="20">
        <f t="shared" si="65"/>
        <v>63</v>
      </c>
      <c r="I152" s="20">
        <f t="shared" si="65"/>
        <v>39</v>
      </c>
      <c r="J152" s="17">
        <f t="shared" si="65"/>
        <v>9</v>
      </c>
      <c r="K152" s="6">
        <f t="shared" si="65"/>
        <v>15</v>
      </c>
      <c r="L152" s="20">
        <f t="shared" si="65"/>
        <v>20</v>
      </c>
      <c r="M152" s="20">
        <f t="shared" si="65"/>
        <v>14</v>
      </c>
      <c r="N152" s="20">
        <f t="shared" si="65"/>
        <v>19</v>
      </c>
      <c r="O152" s="132">
        <f t="shared" si="65"/>
        <v>18</v>
      </c>
      <c r="P152" s="23">
        <f t="shared" si="65"/>
        <v>15</v>
      </c>
      <c r="Q152" s="23">
        <f t="shared" si="65"/>
        <v>27</v>
      </c>
    </row>
    <row r="153" spans="2:17" x14ac:dyDescent="0.15">
      <c r="B153" s="4" t="s">
        <v>30</v>
      </c>
      <c r="C153" s="14" t="s">
        <v>31</v>
      </c>
      <c r="D153" s="17">
        <f t="shared" si="65"/>
        <v>41</v>
      </c>
      <c r="E153" s="5">
        <f t="shared" si="65"/>
        <v>50</v>
      </c>
      <c r="F153" s="5">
        <f t="shared" si="65"/>
        <v>24</v>
      </c>
      <c r="G153" s="6">
        <f t="shared" si="65"/>
        <v>42</v>
      </c>
      <c r="H153" s="20">
        <f t="shared" si="65"/>
        <v>29</v>
      </c>
      <c r="I153" s="20">
        <f t="shared" si="65"/>
        <v>11</v>
      </c>
      <c r="J153" s="17">
        <f t="shared" si="65"/>
        <v>34</v>
      </c>
      <c r="K153" s="6">
        <f t="shared" si="65"/>
        <v>37</v>
      </c>
      <c r="L153" s="20">
        <f t="shared" si="65"/>
        <v>25</v>
      </c>
      <c r="M153" s="20">
        <f t="shared" si="65"/>
        <v>23</v>
      </c>
      <c r="N153" s="20">
        <f t="shared" si="65"/>
        <v>9</v>
      </c>
      <c r="O153" s="132">
        <f t="shared" si="65"/>
        <v>23</v>
      </c>
      <c r="P153" s="23">
        <f t="shared" si="65"/>
        <v>28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29</v>
      </c>
      <c r="E154" s="5">
        <f t="shared" si="65"/>
        <v>54</v>
      </c>
      <c r="F154" s="5">
        <f t="shared" si="65"/>
        <v>19</v>
      </c>
      <c r="G154" s="6">
        <f t="shared" si="65"/>
        <v>20</v>
      </c>
      <c r="H154" s="20">
        <f t="shared" si="65"/>
        <v>50</v>
      </c>
      <c r="I154" s="20">
        <f t="shared" si="65"/>
        <v>19</v>
      </c>
      <c r="J154" s="17">
        <f t="shared" si="65"/>
        <v>53</v>
      </c>
      <c r="K154" s="6">
        <f t="shared" si="65"/>
        <v>60</v>
      </c>
      <c r="L154" s="20">
        <f t="shared" si="65"/>
        <v>55</v>
      </c>
      <c r="M154" s="20">
        <f t="shared" si="65"/>
        <v>37</v>
      </c>
      <c r="N154" s="20">
        <f t="shared" si="65"/>
        <v>10</v>
      </c>
      <c r="O154" s="132">
        <f t="shared" si="65"/>
        <v>46</v>
      </c>
      <c r="P154" s="23">
        <f t="shared" si="65"/>
        <v>50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43</v>
      </c>
      <c r="E155" s="5">
        <f t="shared" si="65"/>
        <v>35</v>
      </c>
      <c r="F155" s="5">
        <f t="shared" si="65"/>
        <v>26</v>
      </c>
      <c r="G155" s="6">
        <f t="shared" si="65"/>
        <v>53</v>
      </c>
      <c r="H155" s="20">
        <f t="shared" si="65"/>
        <v>19</v>
      </c>
      <c r="I155" s="20">
        <f t="shared" si="65"/>
        <v>53</v>
      </c>
      <c r="J155" s="17">
        <f t="shared" si="65"/>
        <v>41</v>
      </c>
      <c r="K155" s="6">
        <f t="shared" si="65"/>
        <v>39</v>
      </c>
      <c r="L155" s="20">
        <f t="shared" si="65"/>
        <v>56</v>
      </c>
      <c r="M155" s="20">
        <f t="shared" si="65"/>
        <v>11</v>
      </c>
      <c r="N155" s="20">
        <f t="shared" si="65"/>
        <v>16</v>
      </c>
      <c r="O155" s="132">
        <f t="shared" si="65"/>
        <v>54</v>
      </c>
      <c r="P155" s="23">
        <f t="shared" si="65"/>
        <v>47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20</v>
      </c>
      <c r="E156" s="5">
        <f t="shared" si="65"/>
        <v>31</v>
      </c>
      <c r="F156" s="5">
        <f t="shared" si="65"/>
        <v>23</v>
      </c>
      <c r="G156" s="6">
        <f t="shared" si="65"/>
        <v>14</v>
      </c>
      <c r="H156" s="20">
        <f t="shared" si="65"/>
        <v>17</v>
      </c>
      <c r="I156" s="20">
        <f t="shared" si="65"/>
        <v>62</v>
      </c>
      <c r="J156" s="17">
        <f t="shared" si="65"/>
        <v>8</v>
      </c>
      <c r="K156" s="6">
        <f t="shared" si="65"/>
        <v>61</v>
      </c>
      <c r="L156" s="20">
        <f t="shared" si="65"/>
        <v>29</v>
      </c>
      <c r="M156" s="20">
        <f t="shared" si="65"/>
        <v>41</v>
      </c>
      <c r="N156" s="20">
        <f t="shared" si="65"/>
        <v>11</v>
      </c>
      <c r="O156" s="132">
        <f t="shared" si="65"/>
        <v>10</v>
      </c>
      <c r="P156" s="23">
        <f t="shared" si="65"/>
        <v>12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38</v>
      </c>
      <c r="E157" s="68">
        <f t="shared" si="65"/>
        <v>40</v>
      </c>
      <c r="F157" s="68">
        <f t="shared" si="65"/>
        <v>40</v>
      </c>
      <c r="G157" s="69">
        <f t="shared" si="65"/>
        <v>15</v>
      </c>
      <c r="H157" s="70">
        <f t="shared" si="65"/>
        <v>36</v>
      </c>
      <c r="I157" s="70">
        <f t="shared" si="65"/>
        <v>25</v>
      </c>
      <c r="J157" s="67">
        <f t="shared" si="65"/>
        <v>19</v>
      </c>
      <c r="K157" s="69">
        <f t="shared" si="65"/>
        <v>25</v>
      </c>
      <c r="L157" s="70">
        <f t="shared" si="65"/>
        <v>58</v>
      </c>
      <c r="M157" s="70">
        <f t="shared" si="65"/>
        <v>38</v>
      </c>
      <c r="N157" s="70">
        <f t="shared" si="65"/>
        <v>29</v>
      </c>
      <c r="O157" s="133">
        <f t="shared" si="65"/>
        <v>9</v>
      </c>
      <c r="P157" s="71">
        <f t="shared" si="65"/>
        <v>30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21</v>
      </c>
      <c r="F158" s="5">
        <f t="shared" si="65"/>
        <v>7</v>
      </c>
      <c r="G158" s="6">
        <f t="shared" si="65"/>
        <v>31</v>
      </c>
      <c r="H158" s="20">
        <f t="shared" si="65"/>
        <v>47</v>
      </c>
      <c r="I158" s="20">
        <f t="shared" si="65"/>
        <v>50</v>
      </c>
      <c r="J158" s="17">
        <f t="shared" si="65"/>
        <v>38</v>
      </c>
      <c r="K158" s="6">
        <f t="shared" si="65"/>
        <v>51</v>
      </c>
      <c r="L158" s="20">
        <f t="shared" si="65"/>
        <v>34</v>
      </c>
      <c r="M158" s="20">
        <f t="shared" si="65"/>
        <v>22</v>
      </c>
      <c r="N158" s="20">
        <f t="shared" si="65"/>
        <v>2</v>
      </c>
      <c r="O158" s="132">
        <f t="shared" si="65"/>
        <v>40</v>
      </c>
      <c r="P158" s="23">
        <f t="shared" si="65"/>
        <v>19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42</v>
      </c>
      <c r="F159" s="68">
        <f t="shared" si="65"/>
        <v>28</v>
      </c>
      <c r="G159" s="69">
        <f t="shared" si="65"/>
        <v>23</v>
      </c>
      <c r="H159" s="70">
        <f t="shared" si="65"/>
        <v>53</v>
      </c>
      <c r="I159" s="70">
        <f t="shared" si="65"/>
        <v>63</v>
      </c>
      <c r="J159" s="67">
        <f t="shared" si="65"/>
        <v>62</v>
      </c>
      <c r="K159" s="69">
        <f t="shared" si="65"/>
        <v>59</v>
      </c>
      <c r="L159" s="70">
        <f t="shared" si="65"/>
        <v>62</v>
      </c>
      <c r="M159" s="70">
        <f t="shared" si="65"/>
        <v>57</v>
      </c>
      <c r="N159" s="70">
        <f t="shared" si="65"/>
        <v>26</v>
      </c>
      <c r="O159" s="133">
        <f t="shared" si="65"/>
        <v>48</v>
      </c>
      <c r="P159" s="71">
        <f t="shared" si="65"/>
        <v>60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55</v>
      </c>
      <c r="E160" s="5">
        <f t="shared" si="66"/>
        <v>62</v>
      </c>
      <c r="F160" s="5">
        <f t="shared" si="66"/>
        <v>35</v>
      </c>
      <c r="G160" s="6">
        <f t="shared" si="66"/>
        <v>46</v>
      </c>
      <c r="H160" s="20">
        <f t="shared" si="66"/>
        <v>49</v>
      </c>
      <c r="I160" s="20">
        <f t="shared" si="66"/>
        <v>55</v>
      </c>
      <c r="J160" s="17">
        <f t="shared" si="66"/>
        <v>31</v>
      </c>
      <c r="K160" s="6">
        <f t="shared" si="66"/>
        <v>57</v>
      </c>
      <c r="L160" s="20">
        <f t="shared" si="66"/>
        <v>47</v>
      </c>
      <c r="M160" s="20">
        <f t="shared" si="66"/>
        <v>43</v>
      </c>
      <c r="N160" s="20">
        <f t="shared" si="66"/>
        <v>30</v>
      </c>
      <c r="O160" s="132">
        <f t="shared" si="66"/>
        <v>35</v>
      </c>
      <c r="P160" s="23">
        <f t="shared" si="66"/>
        <v>51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34</v>
      </c>
      <c r="E161" s="5">
        <f t="shared" si="66"/>
        <v>39</v>
      </c>
      <c r="F161" s="5">
        <f t="shared" si="66"/>
        <v>29</v>
      </c>
      <c r="G161" s="6">
        <f t="shared" si="66"/>
        <v>29</v>
      </c>
      <c r="H161" s="20">
        <f t="shared" si="66"/>
        <v>46</v>
      </c>
      <c r="I161" s="20">
        <f t="shared" si="66"/>
        <v>49</v>
      </c>
      <c r="J161" s="17">
        <f t="shared" si="66"/>
        <v>59</v>
      </c>
      <c r="K161" s="6">
        <f t="shared" si="66"/>
        <v>56</v>
      </c>
      <c r="L161" s="20">
        <f t="shared" si="66"/>
        <v>41</v>
      </c>
      <c r="M161" s="20">
        <f t="shared" si="66"/>
        <v>33</v>
      </c>
      <c r="N161" s="20">
        <f t="shared" si="66"/>
        <v>22</v>
      </c>
      <c r="O161" s="132">
        <f t="shared" si="66"/>
        <v>43</v>
      </c>
      <c r="P161" s="23">
        <f t="shared" si="66"/>
        <v>52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11</v>
      </c>
      <c r="E162" s="5">
        <f t="shared" si="66"/>
        <v>26</v>
      </c>
      <c r="F162" s="5">
        <f t="shared" si="66"/>
        <v>3</v>
      </c>
      <c r="G162" s="6">
        <f t="shared" si="66"/>
        <v>51</v>
      </c>
      <c r="H162" s="20">
        <f t="shared" si="66"/>
        <v>39</v>
      </c>
      <c r="I162" s="20">
        <f t="shared" si="66"/>
        <v>59</v>
      </c>
      <c r="J162" s="17">
        <f t="shared" si="66"/>
        <v>46</v>
      </c>
      <c r="K162" s="6">
        <f t="shared" si="66"/>
        <v>50</v>
      </c>
      <c r="L162" s="20">
        <f t="shared" si="66"/>
        <v>13</v>
      </c>
      <c r="M162" s="20">
        <f t="shared" si="66"/>
        <v>45</v>
      </c>
      <c r="N162" s="20">
        <f t="shared" si="66"/>
        <v>13</v>
      </c>
      <c r="O162" s="132">
        <f t="shared" si="66"/>
        <v>28</v>
      </c>
      <c r="P162" s="23">
        <f t="shared" si="66"/>
        <v>25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10</v>
      </c>
      <c r="E163" s="5">
        <f t="shared" si="66"/>
        <v>27</v>
      </c>
      <c r="F163" s="5">
        <f t="shared" si="66"/>
        <v>1</v>
      </c>
      <c r="G163" s="6">
        <f t="shared" si="66"/>
        <v>63</v>
      </c>
      <c r="H163" s="20">
        <f t="shared" si="66"/>
        <v>5</v>
      </c>
      <c r="I163" s="20">
        <f t="shared" si="66"/>
        <v>46</v>
      </c>
      <c r="J163" s="17">
        <f t="shared" si="66"/>
        <v>37</v>
      </c>
      <c r="K163" s="6">
        <f t="shared" si="66"/>
        <v>52</v>
      </c>
      <c r="L163" s="20">
        <f t="shared" si="66"/>
        <v>32</v>
      </c>
      <c r="M163" s="20">
        <f t="shared" si="66"/>
        <v>9</v>
      </c>
      <c r="N163" s="20">
        <f t="shared" si="66"/>
        <v>15</v>
      </c>
      <c r="O163" s="132">
        <f t="shared" si="66"/>
        <v>5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55</v>
      </c>
      <c r="F164" s="5">
        <f t="shared" si="66"/>
        <v>33</v>
      </c>
      <c r="G164" s="6">
        <f t="shared" si="66"/>
        <v>62</v>
      </c>
      <c r="H164" s="20">
        <f t="shared" si="66"/>
        <v>40</v>
      </c>
      <c r="I164" s="20">
        <f t="shared" si="66"/>
        <v>26</v>
      </c>
      <c r="J164" s="17">
        <f t="shared" si="66"/>
        <v>48</v>
      </c>
      <c r="K164" s="6">
        <f t="shared" si="66"/>
        <v>36</v>
      </c>
      <c r="L164" s="20">
        <f t="shared" si="66"/>
        <v>31</v>
      </c>
      <c r="M164" s="20">
        <f t="shared" si="66"/>
        <v>39</v>
      </c>
      <c r="N164" s="20">
        <f t="shared" si="66"/>
        <v>28</v>
      </c>
      <c r="O164" s="132">
        <f t="shared" si="66"/>
        <v>52</v>
      </c>
      <c r="P164" s="23">
        <f t="shared" si="66"/>
        <v>58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31</v>
      </c>
      <c r="E165" s="5">
        <f t="shared" si="66"/>
        <v>58</v>
      </c>
      <c r="F165" s="5">
        <f t="shared" si="66"/>
        <v>9</v>
      </c>
      <c r="G165" s="6">
        <f t="shared" si="66"/>
        <v>41</v>
      </c>
      <c r="H165" s="20">
        <f t="shared" si="66"/>
        <v>8</v>
      </c>
      <c r="I165" s="20">
        <f t="shared" si="66"/>
        <v>22</v>
      </c>
      <c r="J165" s="17">
        <f t="shared" si="66"/>
        <v>50</v>
      </c>
      <c r="K165" s="6">
        <f t="shared" si="66"/>
        <v>47</v>
      </c>
      <c r="L165" s="20">
        <f t="shared" si="66"/>
        <v>50</v>
      </c>
      <c r="M165" s="20">
        <f t="shared" si="66"/>
        <v>53</v>
      </c>
      <c r="N165" s="20">
        <f t="shared" si="66"/>
        <v>25</v>
      </c>
      <c r="O165" s="132">
        <f t="shared" si="66"/>
        <v>63</v>
      </c>
      <c r="P165" s="23">
        <f t="shared" si="66"/>
        <v>56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51</v>
      </c>
      <c r="E166" s="5">
        <f t="shared" si="66"/>
        <v>61</v>
      </c>
      <c r="F166" s="5">
        <f t="shared" si="66"/>
        <v>22</v>
      </c>
      <c r="G166" s="6">
        <f t="shared" si="66"/>
        <v>58</v>
      </c>
      <c r="H166" s="20">
        <f t="shared" si="66"/>
        <v>34</v>
      </c>
      <c r="I166" s="20">
        <f t="shared" si="66"/>
        <v>33</v>
      </c>
      <c r="J166" s="17">
        <f t="shared" si="66"/>
        <v>16</v>
      </c>
      <c r="K166" s="6">
        <f t="shared" si="66"/>
        <v>29</v>
      </c>
      <c r="L166" s="20">
        <f t="shared" si="66"/>
        <v>30</v>
      </c>
      <c r="M166" s="20">
        <f t="shared" si="66"/>
        <v>55</v>
      </c>
      <c r="N166" s="20">
        <f t="shared" si="66"/>
        <v>35</v>
      </c>
      <c r="O166" s="132">
        <f t="shared" si="66"/>
        <v>25</v>
      </c>
      <c r="P166" s="23">
        <f t="shared" si="66"/>
        <v>34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59</v>
      </c>
      <c r="F167" s="5">
        <f t="shared" si="66"/>
        <v>21</v>
      </c>
      <c r="G167" s="6">
        <f t="shared" si="66"/>
        <v>60</v>
      </c>
      <c r="H167" s="20">
        <f t="shared" si="66"/>
        <v>9</v>
      </c>
      <c r="I167" s="20">
        <f t="shared" si="66"/>
        <v>54</v>
      </c>
      <c r="J167" s="17">
        <f t="shared" si="66"/>
        <v>55</v>
      </c>
      <c r="K167" s="6">
        <f t="shared" si="66"/>
        <v>45</v>
      </c>
      <c r="L167" s="20">
        <f t="shared" si="66"/>
        <v>53</v>
      </c>
      <c r="M167" s="20">
        <f t="shared" si="66"/>
        <v>31</v>
      </c>
      <c r="N167" s="20">
        <f t="shared" si="66"/>
        <v>53</v>
      </c>
      <c r="O167" s="132">
        <f t="shared" si="66"/>
        <v>36</v>
      </c>
      <c r="P167" s="23">
        <f t="shared" si="66"/>
        <v>48</v>
      </c>
      <c r="Q167" s="23">
        <f t="shared" si="66"/>
        <v>28</v>
      </c>
    </row>
    <row r="168" spans="2:17" x14ac:dyDescent="0.15">
      <c r="B168" s="4" t="s">
        <v>60</v>
      </c>
      <c r="C168" s="14" t="s">
        <v>61</v>
      </c>
      <c r="D168" s="17">
        <f t="shared" si="66"/>
        <v>16</v>
      </c>
      <c r="E168" s="5">
        <f t="shared" si="66"/>
        <v>60</v>
      </c>
      <c r="F168" s="5">
        <f t="shared" si="66"/>
        <v>2</v>
      </c>
      <c r="G168" s="6">
        <f t="shared" si="66"/>
        <v>32</v>
      </c>
      <c r="H168" s="20">
        <f t="shared" si="66"/>
        <v>58</v>
      </c>
      <c r="I168" s="20">
        <f t="shared" si="66"/>
        <v>27</v>
      </c>
      <c r="J168" s="17">
        <f t="shared" si="66"/>
        <v>36</v>
      </c>
      <c r="K168" s="6">
        <f t="shared" si="66"/>
        <v>32</v>
      </c>
      <c r="L168" s="20">
        <f t="shared" si="66"/>
        <v>42</v>
      </c>
      <c r="M168" s="20">
        <f t="shared" si="66"/>
        <v>4</v>
      </c>
      <c r="N168" s="20">
        <f t="shared" si="66"/>
        <v>38</v>
      </c>
      <c r="O168" s="132">
        <f t="shared" si="66"/>
        <v>19</v>
      </c>
      <c r="P168" s="23">
        <f t="shared" si="66"/>
        <v>22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40</v>
      </c>
      <c r="E169" s="68">
        <f t="shared" si="66"/>
        <v>53</v>
      </c>
      <c r="F169" s="68">
        <f t="shared" si="66"/>
        <v>30</v>
      </c>
      <c r="G169" s="69">
        <f t="shared" si="66"/>
        <v>26</v>
      </c>
      <c r="H169" s="70">
        <f t="shared" si="66"/>
        <v>51</v>
      </c>
      <c r="I169" s="70">
        <f t="shared" si="66"/>
        <v>42</v>
      </c>
      <c r="J169" s="67">
        <f t="shared" si="66"/>
        <v>52</v>
      </c>
      <c r="K169" s="69">
        <f t="shared" si="66"/>
        <v>34</v>
      </c>
      <c r="L169" s="70">
        <f t="shared" si="66"/>
        <v>37</v>
      </c>
      <c r="M169" s="70">
        <f t="shared" si="66"/>
        <v>36</v>
      </c>
      <c r="N169" s="70">
        <f t="shared" si="66"/>
        <v>21</v>
      </c>
      <c r="O169" s="133">
        <f t="shared" si="66"/>
        <v>37</v>
      </c>
      <c r="P169" s="71">
        <f t="shared" si="66"/>
        <v>49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27</v>
      </c>
      <c r="E170" s="5">
        <f t="shared" si="66"/>
        <v>46</v>
      </c>
      <c r="F170" s="5">
        <f t="shared" si="66"/>
        <v>31</v>
      </c>
      <c r="G170" s="6">
        <f t="shared" si="66"/>
        <v>10</v>
      </c>
      <c r="H170" s="20">
        <f t="shared" si="66"/>
        <v>42</v>
      </c>
      <c r="I170" s="20">
        <f t="shared" si="66"/>
        <v>32</v>
      </c>
      <c r="J170" s="17">
        <f t="shared" si="66"/>
        <v>21</v>
      </c>
      <c r="K170" s="6">
        <f t="shared" si="66"/>
        <v>10</v>
      </c>
      <c r="L170" s="20">
        <f t="shared" si="66"/>
        <v>18</v>
      </c>
      <c r="M170" s="20">
        <f t="shared" si="66"/>
        <v>61</v>
      </c>
      <c r="N170" s="20">
        <f t="shared" si="66"/>
        <v>50</v>
      </c>
      <c r="O170" s="132">
        <f t="shared" si="66"/>
        <v>51</v>
      </c>
      <c r="P170" s="23">
        <f t="shared" si="66"/>
        <v>42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48</v>
      </c>
      <c r="E171" s="54">
        <f t="shared" si="66"/>
        <v>33</v>
      </c>
      <c r="F171" s="54">
        <f t="shared" si="66"/>
        <v>38</v>
      </c>
      <c r="G171" s="55">
        <f t="shared" si="66"/>
        <v>43</v>
      </c>
      <c r="H171" s="56">
        <f t="shared" si="66"/>
        <v>31</v>
      </c>
      <c r="I171" s="56">
        <f t="shared" si="66"/>
        <v>58</v>
      </c>
      <c r="J171" s="53">
        <f t="shared" si="66"/>
        <v>44</v>
      </c>
      <c r="K171" s="55">
        <f t="shared" si="66"/>
        <v>27</v>
      </c>
      <c r="L171" s="56">
        <f t="shared" si="66"/>
        <v>54</v>
      </c>
      <c r="M171" s="56">
        <f t="shared" si="66"/>
        <v>40</v>
      </c>
      <c r="N171" s="56">
        <f t="shared" si="66"/>
        <v>36</v>
      </c>
      <c r="O171" s="134">
        <f t="shared" si="66"/>
        <v>3</v>
      </c>
      <c r="P171" s="57">
        <f t="shared" si="66"/>
        <v>27</v>
      </c>
      <c r="Q171" s="57">
        <f t="shared" si="66"/>
        <v>33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15</v>
      </c>
      <c r="F172" s="5">
        <f t="shared" si="66"/>
        <v>16</v>
      </c>
      <c r="G172" s="6">
        <f t="shared" si="66"/>
        <v>9</v>
      </c>
      <c r="H172" s="20">
        <f t="shared" si="66"/>
        <v>21</v>
      </c>
      <c r="I172" s="20">
        <f t="shared" si="66"/>
        <v>36</v>
      </c>
      <c r="J172" s="17">
        <f t="shared" si="66"/>
        <v>54</v>
      </c>
      <c r="K172" s="6">
        <f t="shared" si="66"/>
        <v>53</v>
      </c>
      <c r="L172" s="20">
        <f t="shared" si="66"/>
        <v>19</v>
      </c>
      <c r="M172" s="20">
        <f t="shared" si="66"/>
        <v>24</v>
      </c>
      <c r="N172" s="20">
        <f t="shared" si="66"/>
        <v>14</v>
      </c>
      <c r="O172" s="132">
        <f t="shared" si="66"/>
        <v>16</v>
      </c>
      <c r="P172" s="23">
        <f t="shared" si="66"/>
        <v>16</v>
      </c>
      <c r="Q172" s="23">
        <f t="shared" si="66"/>
        <v>25</v>
      </c>
    </row>
    <row r="173" spans="2:17" x14ac:dyDescent="0.15">
      <c r="B173" s="4" t="s">
        <v>70</v>
      </c>
      <c r="C173" s="14" t="s">
        <v>71</v>
      </c>
      <c r="D173" s="17">
        <f t="shared" si="66"/>
        <v>30</v>
      </c>
      <c r="E173" s="5">
        <f t="shared" si="66"/>
        <v>57</v>
      </c>
      <c r="F173" s="5">
        <f t="shared" si="66"/>
        <v>12</v>
      </c>
      <c r="G173" s="6">
        <f t="shared" si="66"/>
        <v>30</v>
      </c>
      <c r="H173" s="20">
        <f t="shared" si="66"/>
        <v>45</v>
      </c>
      <c r="I173" s="20">
        <f t="shared" si="66"/>
        <v>52</v>
      </c>
      <c r="J173" s="17">
        <f t="shared" si="66"/>
        <v>43</v>
      </c>
      <c r="K173" s="6">
        <f t="shared" si="66"/>
        <v>38</v>
      </c>
      <c r="L173" s="20">
        <f t="shared" si="66"/>
        <v>59</v>
      </c>
      <c r="M173" s="20">
        <f t="shared" si="66"/>
        <v>42</v>
      </c>
      <c r="N173" s="20">
        <f t="shared" si="66"/>
        <v>52</v>
      </c>
      <c r="O173" s="132">
        <f t="shared" si="66"/>
        <v>26</v>
      </c>
      <c r="P173" s="23">
        <f t="shared" si="66"/>
        <v>46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9</v>
      </c>
      <c r="E174" s="5">
        <f t="shared" si="66"/>
        <v>28</v>
      </c>
      <c r="F174" s="5">
        <f t="shared" si="66"/>
        <v>8</v>
      </c>
      <c r="G174" s="6">
        <f t="shared" si="66"/>
        <v>13</v>
      </c>
      <c r="H174" s="20">
        <f t="shared" si="66"/>
        <v>28</v>
      </c>
      <c r="I174" s="20">
        <f t="shared" si="66"/>
        <v>7</v>
      </c>
      <c r="J174" s="17">
        <f t="shared" si="66"/>
        <v>60</v>
      </c>
      <c r="K174" s="6">
        <f t="shared" si="66"/>
        <v>54</v>
      </c>
      <c r="L174" s="20">
        <f t="shared" si="66"/>
        <v>40</v>
      </c>
      <c r="M174" s="20">
        <f t="shared" si="66"/>
        <v>26</v>
      </c>
      <c r="N174" s="20">
        <f t="shared" si="66"/>
        <v>17</v>
      </c>
      <c r="O174" s="132">
        <f t="shared" si="66"/>
        <v>21</v>
      </c>
      <c r="P174" s="23">
        <f t="shared" si="66"/>
        <v>24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39</v>
      </c>
      <c r="E175" s="61">
        <f t="shared" si="66"/>
        <v>20</v>
      </c>
      <c r="F175" s="61">
        <f t="shared" si="66"/>
        <v>43</v>
      </c>
      <c r="G175" s="62">
        <f t="shared" si="66"/>
        <v>39</v>
      </c>
      <c r="H175" s="63">
        <f t="shared" si="66"/>
        <v>62</v>
      </c>
      <c r="I175" s="63">
        <f t="shared" si="66"/>
        <v>57</v>
      </c>
      <c r="J175" s="60">
        <f t="shared" si="66"/>
        <v>56</v>
      </c>
      <c r="K175" s="62">
        <f t="shared" si="66"/>
        <v>44</v>
      </c>
      <c r="L175" s="63">
        <f t="shared" si="66"/>
        <v>22</v>
      </c>
      <c r="M175" s="63">
        <f t="shared" si="66"/>
        <v>21</v>
      </c>
      <c r="N175" s="63">
        <f t="shared" si="66"/>
        <v>44</v>
      </c>
      <c r="O175" s="135">
        <f t="shared" si="66"/>
        <v>39</v>
      </c>
      <c r="P175" s="64">
        <f t="shared" si="66"/>
        <v>54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47</v>
      </c>
      <c r="F176" s="5">
        <f t="shared" si="67"/>
        <v>41</v>
      </c>
      <c r="G176" s="6">
        <f t="shared" si="67"/>
        <v>45</v>
      </c>
      <c r="H176" s="20">
        <f t="shared" si="67"/>
        <v>35</v>
      </c>
      <c r="I176" s="20">
        <f t="shared" si="67"/>
        <v>12</v>
      </c>
      <c r="J176" s="17">
        <f t="shared" si="67"/>
        <v>49</v>
      </c>
      <c r="K176" s="6">
        <f t="shared" si="67"/>
        <v>35</v>
      </c>
      <c r="L176" s="20">
        <f t="shared" si="67"/>
        <v>48</v>
      </c>
      <c r="M176" s="20">
        <f t="shared" si="67"/>
        <v>3</v>
      </c>
      <c r="N176" s="20">
        <f t="shared" si="67"/>
        <v>45</v>
      </c>
      <c r="O176" s="132">
        <f t="shared" si="67"/>
        <v>22</v>
      </c>
      <c r="P176" s="23">
        <f t="shared" si="67"/>
        <v>36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45</v>
      </c>
      <c r="E177" s="5">
        <f t="shared" si="67"/>
        <v>52</v>
      </c>
      <c r="F177" s="5">
        <f t="shared" si="67"/>
        <v>25</v>
      </c>
      <c r="G177" s="6">
        <f t="shared" si="67"/>
        <v>44</v>
      </c>
      <c r="H177" s="20">
        <f t="shared" si="67"/>
        <v>48</v>
      </c>
      <c r="I177" s="20">
        <f t="shared" si="67"/>
        <v>35</v>
      </c>
      <c r="J177" s="17">
        <f t="shared" si="67"/>
        <v>32</v>
      </c>
      <c r="K177" s="6">
        <f t="shared" si="67"/>
        <v>30</v>
      </c>
      <c r="L177" s="20">
        <f t="shared" si="67"/>
        <v>35</v>
      </c>
      <c r="M177" s="20">
        <f t="shared" si="67"/>
        <v>17</v>
      </c>
      <c r="N177" s="20">
        <f t="shared" si="67"/>
        <v>33</v>
      </c>
      <c r="O177" s="132">
        <f t="shared" si="67"/>
        <v>44</v>
      </c>
      <c r="P177" s="23">
        <f t="shared" si="67"/>
        <v>45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42</v>
      </c>
      <c r="E178" s="61">
        <f t="shared" si="67"/>
        <v>23</v>
      </c>
      <c r="F178" s="61">
        <f t="shared" si="67"/>
        <v>37</v>
      </c>
      <c r="G178" s="62">
        <f t="shared" si="67"/>
        <v>49</v>
      </c>
      <c r="H178" s="63">
        <f t="shared" si="67"/>
        <v>57</v>
      </c>
      <c r="I178" s="63">
        <f t="shared" si="67"/>
        <v>30</v>
      </c>
      <c r="J178" s="60">
        <f t="shared" si="67"/>
        <v>23</v>
      </c>
      <c r="K178" s="62">
        <f t="shared" si="67"/>
        <v>20</v>
      </c>
      <c r="L178" s="63">
        <f t="shared" si="67"/>
        <v>49</v>
      </c>
      <c r="M178" s="63">
        <f t="shared" si="67"/>
        <v>52</v>
      </c>
      <c r="N178" s="63">
        <f t="shared" si="67"/>
        <v>37</v>
      </c>
      <c r="O178" s="135">
        <f t="shared" si="67"/>
        <v>17</v>
      </c>
      <c r="P178" s="64">
        <f t="shared" si="67"/>
        <v>40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36</v>
      </c>
      <c r="E179" s="61">
        <f t="shared" si="67"/>
        <v>44</v>
      </c>
      <c r="F179" s="61">
        <f t="shared" si="67"/>
        <v>18</v>
      </c>
      <c r="G179" s="62">
        <f t="shared" si="67"/>
        <v>50</v>
      </c>
      <c r="H179" s="63">
        <f t="shared" si="67"/>
        <v>32</v>
      </c>
      <c r="I179" s="63">
        <f t="shared" si="67"/>
        <v>29</v>
      </c>
      <c r="J179" s="60">
        <f t="shared" si="67"/>
        <v>35</v>
      </c>
      <c r="K179" s="62">
        <f t="shared" si="67"/>
        <v>33</v>
      </c>
      <c r="L179" s="63">
        <f t="shared" si="67"/>
        <v>52</v>
      </c>
      <c r="M179" s="63">
        <f t="shared" si="67"/>
        <v>34</v>
      </c>
      <c r="N179" s="63">
        <f t="shared" si="67"/>
        <v>51</v>
      </c>
      <c r="O179" s="135">
        <f t="shared" si="67"/>
        <v>11</v>
      </c>
      <c r="P179" s="64">
        <f t="shared" si="67"/>
        <v>32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49</v>
      </c>
      <c r="E180" s="5">
        <f t="shared" si="67"/>
        <v>51</v>
      </c>
      <c r="F180" s="5">
        <f t="shared" si="67"/>
        <v>27</v>
      </c>
      <c r="G180" s="6">
        <f t="shared" si="67"/>
        <v>56</v>
      </c>
      <c r="H180" s="20">
        <f t="shared" si="67"/>
        <v>37</v>
      </c>
      <c r="I180" s="20">
        <f t="shared" si="67"/>
        <v>51</v>
      </c>
      <c r="J180" s="17">
        <f t="shared" si="67"/>
        <v>33</v>
      </c>
      <c r="K180" s="6">
        <f t="shared" si="67"/>
        <v>26</v>
      </c>
      <c r="L180" s="20">
        <f t="shared" si="67"/>
        <v>43</v>
      </c>
      <c r="M180" s="20">
        <f t="shared" si="67"/>
        <v>15</v>
      </c>
      <c r="N180" s="20">
        <f t="shared" si="67"/>
        <v>40</v>
      </c>
      <c r="O180" s="132">
        <f t="shared" si="67"/>
        <v>57</v>
      </c>
      <c r="P180" s="23">
        <f t="shared" si="67"/>
        <v>53</v>
      </c>
      <c r="Q180" s="23">
        <f t="shared" si="67"/>
        <v>34</v>
      </c>
    </row>
    <row r="181" spans="2:17" x14ac:dyDescent="0.15">
      <c r="B181" s="4">
        <v>39</v>
      </c>
      <c r="C181" s="14" t="s">
        <v>86</v>
      </c>
      <c r="D181" s="17">
        <f t="shared" si="67"/>
        <v>18</v>
      </c>
      <c r="E181" s="5">
        <f t="shared" si="67"/>
        <v>38</v>
      </c>
      <c r="F181" s="5">
        <f t="shared" si="67"/>
        <v>13</v>
      </c>
      <c r="G181" s="6">
        <f t="shared" si="67"/>
        <v>21</v>
      </c>
      <c r="H181" s="20">
        <f t="shared" si="67"/>
        <v>12</v>
      </c>
      <c r="I181" s="20">
        <f t="shared" si="67"/>
        <v>48</v>
      </c>
      <c r="J181" s="17">
        <f t="shared" si="67"/>
        <v>57</v>
      </c>
      <c r="K181" s="6">
        <f t="shared" si="67"/>
        <v>48</v>
      </c>
      <c r="L181" s="20">
        <f t="shared" si="67"/>
        <v>46</v>
      </c>
      <c r="M181" s="20">
        <f t="shared" si="67"/>
        <v>10</v>
      </c>
      <c r="N181" s="20">
        <f t="shared" si="67"/>
        <v>34</v>
      </c>
      <c r="O181" s="132">
        <f t="shared" si="67"/>
        <v>32</v>
      </c>
      <c r="P181" s="23">
        <f t="shared" si="67"/>
        <v>31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60</v>
      </c>
      <c r="E182" s="8">
        <f t="shared" si="67"/>
        <v>56</v>
      </c>
      <c r="F182" s="8">
        <f t="shared" si="67"/>
        <v>53</v>
      </c>
      <c r="G182" s="9">
        <f t="shared" si="67"/>
        <v>37</v>
      </c>
      <c r="H182" s="21">
        <f t="shared" si="67"/>
        <v>60</v>
      </c>
      <c r="I182" s="21">
        <f t="shared" si="67"/>
        <v>45</v>
      </c>
      <c r="J182" s="18">
        <f t="shared" si="67"/>
        <v>28</v>
      </c>
      <c r="K182" s="9">
        <f t="shared" si="67"/>
        <v>22</v>
      </c>
      <c r="L182" s="21">
        <f t="shared" si="67"/>
        <v>45</v>
      </c>
      <c r="M182" s="21">
        <f t="shared" si="67"/>
        <v>35</v>
      </c>
      <c r="N182" s="21">
        <f t="shared" si="67"/>
        <v>32</v>
      </c>
      <c r="O182" s="136">
        <f t="shared" si="67"/>
        <v>60</v>
      </c>
      <c r="P182" s="24">
        <f t="shared" si="67"/>
        <v>62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54</v>
      </c>
      <c r="E183" s="11">
        <f t="shared" si="67"/>
        <v>25</v>
      </c>
      <c r="F183" s="11">
        <f t="shared" si="67"/>
        <v>52</v>
      </c>
      <c r="G183" s="12">
        <f t="shared" si="67"/>
        <v>33</v>
      </c>
      <c r="H183" s="19">
        <f t="shared" si="67"/>
        <v>24</v>
      </c>
      <c r="I183" s="19">
        <f t="shared" si="67"/>
        <v>18</v>
      </c>
      <c r="J183" s="16">
        <f t="shared" si="67"/>
        <v>63</v>
      </c>
      <c r="K183" s="12">
        <f t="shared" si="67"/>
        <v>58</v>
      </c>
      <c r="L183" s="19">
        <f t="shared" si="67"/>
        <v>57</v>
      </c>
      <c r="M183" s="19">
        <f t="shared" si="67"/>
        <v>59</v>
      </c>
      <c r="N183" s="19">
        <f t="shared" si="67"/>
        <v>42</v>
      </c>
      <c r="O183" s="137">
        <f t="shared" si="67"/>
        <v>62</v>
      </c>
      <c r="P183" s="22">
        <f t="shared" si="67"/>
        <v>63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37</v>
      </c>
      <c r="E184" s="5">
        <f t="shared" si="67"/>
        <v>18</v>
      </c>
      <c r="F184" s="5">
        <f t="shared" si="67"/>
        <v>49</v>
      </c>
      <c r="G184" s="6">
        <f t="shared" si="67"/>
        <v>16</v>
      </c>
      <c r="H184" s="20">
        <f t="shared" si="67"/>
        <v>22</v>
      </c>
      <c r="I184" s="20">
        <f t="shared" si="67"/>
        <v>44</v>
      </c>
      <c r="J184" s="17">
        <f t="shared" si="67"/>
        <v>40</v>
      </c>
      <c r="K184" s="6">
        <f t="shared" si="67"/>
        <v>41</v>
      </c>
      <c r="L184" s="20">
        <f t="shared" si="67"/>
        <v>27</v>
      </c>
      <c r="M184" s="20">
        <f t="shared" si="67"/>
        <v>19</v>
      </c>
      <c r="N184" s="20">
        <f t="shared" si="67"/>
        <v>20</v>
      </c>
      <c r="O184" s="132">
        <f t="shared" si="67"/>
        <v>24</v>
      </c>
      <c r="P184" s="23">
        <f t="shared" si="67"/>
        <v>29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41</v>
      </c>
      <c r="F185" s="5">
        <f t="shared" si="67"/>
        <v>48</v>
      </c>
      <c r="G185" s="6">
        <f t="shared" si="67"/>
        <v>57</v>
      </c>
      <c r="H185" s="20">
        <f t="shared" si="67"/>
        <v>61</v>
      </c>
      <c r="I185" s="20">
        <f t="shared" si="67"/>
        <v>61</v>
      </c>
      <c r="J185" s="17">
        <f t="shared" si="67"/>
        <v>24</v>
      </c>
      <c r="K185" s="6">
        <f t="shared" si="67"/>
        <v>11</v>
      </c>
      <c r="L185" s="20">
        <f t="shared" si="67"/>
        <v>21</v>
      </c>
      <c r="M185" s="20">
        <f t="shared" si="67"/>
        <v>20</v>
      </c>
      <c r="N185" s="20">
        <f t="shared" si="67"/>
        <v>27</v>
      </c>
      <c r="O185" s="132">
        <f t="shared" si="67"/>
        <v>8</v>
      </c>
      <c r="P185" s="23">
        <f t="shared" si="67"/>
        <v>38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44</v>
      </c>
      <c r="E186" s="5">
        <f t="shared" si="67"/>
        <v>7</v>
      </c>
      <c r="F186" s="5">
        <f t="shared" si="67"/>
        <v>56</v>
      </c>
      <c r="G186" s="6">
        <f t="shared" si="67"/>
        <v>54</v>
      </c>
      <c r="H186" s="20">
        <f t="shared" si="67"/>
        <v>27</v>
      </c>
      <c r="I186" s="20">
        <f t="shared" si="67"/>
        <v>28</v>
      </c>
      <c r="J186" s="17">
        <f t="shared" si="67"/>
        <v>13</v>
      </c>
      <c r="K186" s="6">
        <f t="shared" si="67"/>
        <v>3</v>
      </c>
      <c r="L186" s="20">
        <f t="shared" si="67"/>
        <v>9</v>
      </c>
      <c r="M186" s="20">
        <f t="shared" si="67"/>
        <v>62</v>
      </c>
      <c r="N186" s="20">
        <f t="shared" si="67"/>
        <v>23</v>
      </c>
      <c r="O186" s="132">
        <f t="shared" si="67"/>
        <v>34</v>
      </c>
      <c r="P186" s="23">
        <f t="shared" si="67"/>
        <v>23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22</v>
      </c>
      <c r="E187" s="5">
        <f t="shared" si="67"/>
        <v>24</v>
      </c>
      <c r="F187" s="5">
        <f t="shared" si="67"/>
        <v>34</v>
      </c>
      <c r="G187" s="6">
        <f t="shared" si="67"/>
        <v>12</v>
      </c>
      <c r="H187" s="20">
        <f t="shared" si="67"/>
        <v>7</v>
      </c>
      <c r="I187" s="20">
        <f t="shared" si="67"/>
        <v>37</v>
      </c>
      <c r="J187" s="17">
        <f t="shared" si="67"/>
        <v>15</v>
      </c>
      <c r="K187" s="6">
        <f t="shared" si="67"/>
        <v>13</v>
      </c>
      <c r="L187" s="20">
        <f t="shared" si="67"/>
        <v>39</v>
      </c>
      <c r="M187" s="20">
        <f t="shared" si="67"/>
        <v>63</v>
      </c>
      <c r="N187" s="20">
        <f t="shared" si="67"/>
        <v>55</v>
      </c>
      <c r="O187" s="132">
        <f t="shared" si="67"/>
        <v>50</v>
      </c>
      <c r="P187" s="23">
        <f t="shared" si="67"/>
        <v>26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17</v>
      </c>
      <c r="E188" s="5">
        <f t="shared" si="67"/>
        <v>13</v>
      </c>
      <c r="F188" s="5">
        <f t="shared" si="67"/>
        <v>45</v>
      </c>
      <c r="G188" s="6">
        <f t="shared" si="67"/>
        <v>6</v>
      </c>
      <c r="H188" s="20">
        <f t="shared" si="67"/>
        <v>41</v>
      </c>
      <c r="I188" s="20">
        <f t="shared" si="67"/>
        <v>47</v>
      </c>
      <c r="J188" s="17">
        <f t="shared" si="67"/>
        <v>18</v>
      </c>
      <c r="K188" s="6">
        <f t="shared" si="67"/>
        <v>9</v>
      </c>
      <c r="L188" s="20">
        <f t="shared" si="67"/>
        <v>23</v>
      </c>
      <c r="M188" s="20">
        <f t="shared" si="67"/>
        <v>8</v>
      </c>
      <c r="N188" s="20">
        <f t="shared" si="67"/>
        <v>55</v>
      </c>
      <c r="O188" s="132">
        <f t="shared" si="67"/>
        <v>45</v>
      </c>
      <c r="P188" s="23">
        <f t="shared" si="67"/>
        <v>20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55</v>
      </c>
      <c r="G189" s="6">
        <f t="shared" si="67"/>
        <v>38</v>
      </c>
      <c r="H189" s="20">
        <f t="shared" si="67"/>
        <v>55</v>
      </c>
      <c r="I189" s="20">
        <f t="shared" si="67"/>
        <v>60</v>
      </c>
      <c r="J189" s="17">
        <f t="shared" si="67"/>
        <v>26</v>
      </c>
      <c r="K189" s="6">
        <f t="shared" si="67"/>
        <v>16</v>
      </c>
      <c r="L189" s="20">
        <f t="shared" si="67"/>
        <v>28</v>
      </c>
      <c r="M189" s="20">
        <f t="shared" si="67"/>
        <v>29</v>
      </c>
      <c r="N189" s="20">
        <f t="shared" si="67"/>
        <v>55</v>
      </c>
      <c r="O189" s="132">
        <f t="shared" si="67"/>
        <v>33</v>
      </c>
      <c r="P189" s="23">
        <f t="shared" si="67"/>
        <v>43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14</v>
      </c>
      <c r="F190" s="5">
        <f t="shared" si="67"/>
        <v>63</v>
      </c>
      <c r="G190" s="6">
        <f t="shared" si="67"/>
        <v>40</v>
      </c>
      <c r="H190" s="20">
        <f t="shared" si="67"/>
        <v>13</v>
      </c>
      <c r="I190" s="20">
        <f t="shared" si="67"/>
        <v>8</v>
      </c>
      <c r="J190" s="17">
        <f t="shared" si="67"/>
        <v>27</v>
      </c>
      <c r="K190" s="6">
        <f t="shared" si="67"/>
        <v>24</v>
      </c>
      <c r="L190" s="20">
        <f t="shared" si="67"/>
        <v>17</v>
      </c>
      <c r="M190" s="20">
        <f t="shared" si="67"/>
        <v>28</v>
      </c>
      <c r="N190" s="20">
        <f t="shared" si="67"/>
        <v>55</v>
      </c>
      <c r="O190" s="132">
        <f t="shared" si="67"/>
        <v>38</v>
      </c>
      <c r="P190" s="23">
        <f t="shared" si="67"/>
        <v>37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52</v>
      </c>
      <c r="E191" s="5">
        <f t="shared" si="67"/>
        <v>16</v>
      </c>
      <c r="F191" s="5">
        <f t="shared" si="67"/>
        <v>61</v>
      </c>
      <c r="G191" s="6">
        <f t="shared" si="67"/>
        <v>25</v>
      </c>
      <c r="H191" s="20">
        <f t="shared" si="67"/>
        <v>10</v>
      </c>
      <c r="I191" s="20">
        <f t="shared" si="67"/>
        <v>34</v>
      </c>
      <c r="J191" s="17">
        <f t="shared" si="67"/>
        <v>25</v>
      </c>
      <c r="K191" s="6">
        <f t="shared" si="67"/>
        <v>21</v>
      </c>
      <c r="L191" s="20">
        <f t="shared" si="67"/>
        <v>6</v>
      </c>
      <c r="M191" s="20">
        <f t="shared" si="67"/>
        <v>18</v>
      </c>
      <c r="N191" s="20">
        <f t="shared" si="67"/>
        <v>55</v>
      </c>
      <c r="O191" s="132">
        <f t="shared" si="67"/>
        <v>59</v>
      </c>
      <c r="P191" s="23">
        <f t="shared" si="67"/>
        <v>33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35</v>
      </c>
      <c r="E192" s="5">
        <f t="shared" si="68"/>
        <v>8</v>
      </c>
      <c r="F192" s="5">
        <f t="shared" si="68"/>
        <v>57</v>
      </c>
      <c r="G192" s="6">
        <f t="shared" si="68"/>
        <v>27</v>
      </c>
      <c r="H192" s="20">
        <f t="shared" si="68"/>
        <v>23</v>
      </c>
      <c r="I192" s="20">
        <f t="shared" si="68"/>
        <v>24</v>
      </c>
      <c r="J192" s="17">
        <f t="shared" si="68"/>
        <v>14</v>
      </c>
      <c r="K192" s="6">
        <f t="shared" si="68"/>
        <v>5</v>
      </c>
      <c r="L192" s="20">
        <f t="shared" si="68"/>
        <v>10</v>
      </c>
      <c r="M192" s="20">
        <f t="shared" si="68"/>
        <v>5</v>
      </c>
      <c r="N192" s="20">
        <f t="shared" si="68"/>
        <v>47</v>
      </c>
      <c r="O192" s="132">
        <f t="shared" si="68"/>
        <v>2</v>
      </c>
      <c r="P192" s="23">
        <f t="shared" si="68"/>
        <v>3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4</v>
      </c>
      <c r="E193" s="5">
        <f t="shared" si="68"/>
        <v>3</v>
      </c>
      <c r="F193" s="5">
        <f t="shared" si="68"/>
        <v>46</v>
      </c>
      <c r="G193" s="6">
        <f t="shared" si="68"/>
        <v>5</v>
      </c>
      <c r="H193" s="20">
        <f t="shared" si="68"/>
        <v>3</v>
      </c>
      <c r="I193" s="20">
        <f t="shared" si="68"/>
        <v>13</v>
      </c>
      <c r="J193" s="17">
        <f t="shared" si="68"/>
        <v>7</v>
      </c>
      <c r="K193" s="6">
        <f t="shared" si="68"/>
        <v>2</v>
      </c>
      <c r="L193" s="20">
        <f t="shared" si="68"/>
        <v>15</v>
      </c>
      <c r="M193" s="20">
        <f t="shared" si="68"/>
        <v>32</v>
      </c>
      <c r="N193" s="20">
        <f t="shared" si="68"/>
        <v>12</v>
      </c>
      <c r="O193" s="132">
        <f t="shared" si="68"/>
        <v>4</v>
      </c>
      <c r="P193" s="23">
        <f t="shared" si="68"/>
        <v>4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24</v>
      </c>
      <c r="E194" s="5">
        <f t="shared" si="68"/>
        <v>6</v>
      </c>
      <c r="F194" s="5">
        <f t="shared" si="68"/>
        <v>62</v>
      </c>
      <c r="G194" s="6">
        <f t="shared" si="68"/>
        <v>11</v>
      </c>
      <c r="H194" s="20">
        <f t="shared" si="68"/>
        <v>4</v>
      </c>
      <c r="I194" s="20">
        <f t="shared" si="68"/>
        <v>56</v>
      </c>
      <c r="J194" s="17">
        <f t="shared" si="68"/>
        <v>11</v>
      </c>
      <c r="K194" s="6">
        <f t="shared" si="68"/>
        <v>18</v>
      </c>
      <c r="L194" s="20">
        <f t="shared" si="68"/>
        <v>5</v>
      </c>
      <c r="M194" s="20">
        <f t="shared" si="68"/>
        <v>12</v>
      </c>
      <c r="N194" s="20">
        <f t="shared" si="68"/>
        <v>24</v>
      </c>
      <c r="O194" s="132">
        <f t="shared" si="68"/>
        <v>49</v>
      </c>
      <c r="P194" s="23">
        <f t="shared" si="68"/>
        <v>11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28</v>
      </c>
      <c r="E195" s="5">
        <f t="shared" si="68"/>
        <v>12</v>
      </c>
      <c r="F195" s="5">
        <f t="shared" si="68"/>
        <v>39</v>
      </c>
      <c r="G195" s="6">
        <f t="shared" si="68"/>
        <v>35</v>
      </c>
      <c r="H195" s="20">
        <f t="shared" si="68"/>
        <v>54</v>
      </c>
      <c r="I195" s="20">
        <f t="shared" si="68"/>
        <v>1</v>
      </c>
      <c r="J195" s="17">
        <f t="shared" si="68"/>
        <v>4</v>
      </c>
      <c r="K195" s="6">
        <f t="shared" si="68"/>
        <v>14</v>
      </c>
      <c r="L195" s="20">
        <f t="shared" si="68"/>
        <v>16</v>
      </c>
      <c r="M195" s="20">
        <f t="shared" si="68"/>
        <v>44</v>
      </c>
      <c r="N195" s="20">
        <f t="shared" si="68"/>
        <v>31</v>
      </c>
      <c r="O195" s="132">
        <f t="shared" si="68"/>
        <v>13</v>
      </c>
      <c r="P195" s="23">
        <f t="shared" si="68"/>
        <v>9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6</v>
      </c>
      <c r="E196" s="5">
        <f t="shared" si="68"/>
        <v>4</v>
      </c>
      <c r="F196" s="5">
        <f t="shared" si="68"/>
        <v>50</v>
      </c>
      <c r="G196" s="6">
        <f t="shared" si="68"/>
        <v>4</v>
      </c>
      <c r="H196" s="20">
        <f t="shared" si="68"/>
        <v>33</v>
      </c>
      <c r="I196" s="20">
        <f t="shared" si="68"/>
        <v>3</v>
      </c>
      <c r="J196" s="17">
        <f t="shared" si="68"/>
        <v>2</v>
      </c>
      <c r="K196" s="6">
        <f t="shared" si="68"/>
        <v>7</v>
      </c>
      <c r="L196" s="20">
        <f t="shared" si="68"/>
        <v>24</v>
      </c>
      <c r="M196" s="20">
        <f t="shared" si="68"/>
        <v>27</v>
      </c>
      <c r="N196" s="20">
        <f t="shared" si="68"/>
        <v>39</v>
      </c>
      <c r="O196" s="132">
        <f t="shared" si="68"/>
        <v>42</v>
      </c>
      <c r="P196" s="23">
        <f t="shared" si="68"/>
        <v>8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47</v>
      </c>
      <c r="G197" s="6">
        <f t="shared" si="68"/>
        <v>1</v>
      </c>
      <c r="H197" s="20">
        <f t="shared" si="68"/>
        <v>2</v>
      </c>
      <c r="I197" s="20">
        <f t="shared" si="68"/>
        <v>5</v>
      </c>
      <c r="J197" s="17">
        <f t="shared" si="68"/>
        <v>5</v>
      </c>
      <c r="K197" s="6">
        <f t="shared" si="68"/>
        <v>17</v>
      </c>
      <c r="L197" s="20">
        <f t="shared" si="68"/>
        <v>8</v>
      </c>
      <c r="M197" s="20">
        <f t="shared" si="68"/>
        <v>56</v>
      </c>
      <c r="N197" s="20">
        <f t="shared" si="68"/>
        <v>3</v>
      </c>
      <c r="O197" s="132">
        <f t="shared" si="68"/>
        <v>20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60</v>
      </c>
      <c r="G198" s="6">
        <f t="shared" si="68"/>
        <v>7</v>
      </c>
      <c r="H198" s="20">
        <f t="shared" si="68"/>
        <v>1</v>
      </c>
      <c r="I198" s="20">
        <f t="shared" si="68"/>
        <v>2</v>
      </c>
      <c r="J198" s="17">
        <f t="shared" si="68"/>
        <v>3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1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25</v>
      </c>
      <c r="E199" s="5">
        <f t="shared" si="68"/>
        <v>9</v>
      </c>
      <c r="F199" s="5">
        <f t="shared" si="68"/>
        <v>36</v>
      </c>
      <c r="G199" s="6">
        <f t="shared" si="68"/>
        <v>55</v>
      </c>
      <c r="H199" s="20">
        <f t="shared" si="68"/>
        <v>38</v>
      </c>
      <c r="I199" s="20">
        <f t="shared" si="68"/>
        <v>4</v>
      </c>
      <c r="J199" s="17">
        <f t="shared" si="68"/>
        <v>1</v>
      </c>
      <c r="K199" s="6">
        <f t="shared" si="68"/>
        <v>6</v>
      </c>
      <c r="L199" s="20">
        <f t="shared" si="68"/>
        <v>2</v>
      </c>
      <c r="M199" s="20">
        <f t="shared" si="68"/>
        <v>13</v>
      </c>
      <c r="N199" s="20">
        <f t="shared" si="68"/>
        <v>46</v>
      </c>
      <c r="O199" s="132">
        <f t="shared" si="68"/>
        <v>47</v>
      </c>
      <c r="P199" s="23">
        <f t="shared" si="68"/>
        <v>5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26</v>
      </c>
      <c r="E200" s="5">
        <f t="shared" si="68"/>
        <v>5</v>
      </c>
      <c r="F200" s="5">
        <f t="shared" si="68"/>
        <v>59</v>
      </c>
      <c r="G200" s="6">
        <f t="shared" si="68"/>
        <v>36</v>
      </c>
      <c r="H200" s="20">
        <f t="shared" si="68"/>
        <v>11</v>
      </c>
      <c r="I200" s="20">
        <f t="shared" si="68"/>
        <v>43</v>
      </c>
      <c r="J200" s="17">
        <f t="shared" si="68"/>
        <v>12</v>
      </c>
      <c r="K200" s="6">
        <f t="shared" si="68"/>
        <v>4</v>
      </c>
      <c r="L200" s="20">
        <f t="shared" si="68"/>
        <v>4</v>
      </c>
      <c r="M200" s="20">
        <f t="shared" si="68"/>
        <v>2</v>
      </c>
      <c r="N200" s="20">
        <f t="shared" si="68"/>
        <v>48</v>
      </c>
      <c r="O200" s="132">
        <f t="shared" si="68"/>
        <v>6</v>
      </c>
      <c r="P200" s="23">
        <f t="shared" si="68"/>
        <v>7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59</v>
      </c>
      <c r="I201" s="20">
        <f t="shared" si="68"/>
        <v>41</v>
      </c>
      <c r="J201" s="17">
        <f t="shared" si="68"/>
        <v>6</v>
      </c>
      <c r="K201" s="6">
        <f t="shared" si="68"/>
        <v>8</v>
      </c>
      <c r="L201" s="20">
        <f t="shared" si="68"/>
        <v>51</v>
      </c>
      <c r="M201" s="20">
        <f t="shared" si="68"/>
        <v>6</v>
      </c>
      <c r="N201" s="20">
        <f t="shared" si="68"/>
        <v>55</v>
      </c>
      <c r="O201" s="132">
        <f t="shared" si="68"/>
        <v>7</v>
      </c>
      <c r="P201" s="23">
        <f t="shared" si="68"/>
        <v>21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49</v>
      </c>
      <c r="F202" s="5">
        <f t="shared" si="68"/>
        <v>42</v>
      </c>
      <c r="G202" s="6">
        <f t="shared" si="68"/>
        <v>24</v>
      </c>
      <c r="H202" s="20">
        <f t="shared" si="68"/>
        <v>15</v>
      </c>
      <c r="I202" s="20">
        <f t="shared" si="68"/>
        <v>40</v>
      </c>
      <c r="J202" s="17">
        <f t="shared" si="68"/>
        <v>20</v>
      </c>
      <c r="K202" s="6">
        <f t="shared" si="68"/>
        <v>46</v>
      </c>
      <c r="L202" s="20">
        <f t="shared" si="68"/>
        <v>12</v>
      </c>
      <c r="M202" s="20">
        <f t="shared" si="68"/>
        <v>60</v>
      </c>
      <c r="N202" s="20">
        <f t="shared" si="68"/>
        <v>43</v>
      </c>
      <c r="O202" s="132">
        <f t="shared" si="68"/>
        <v>55</v>
      </c>
      <c r="P202" s="23">
        <f t="shared" si="68"/>
        <v>44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45</v>
      </c>
      <c r="F203" s="5">
        <f t="shared" si="68"/>
        <v>54</v>
      </c>
      <c r="G203" s="6">
        <f t="shared" si="68"/>
        <v>61</v>
      </c>
      <c r="H203" s="20">
        <f t="shared" si="68"/>
        <v>43</v>
      </c>
      <c r="I203" s="20">
        <f t="shared" si="68"/>
        <v>38</v>
      </c>
      <c r="J203" s="17">
        <f t="shared" si="68"/>
        <v>22</v>
      </c>
      <c r="K203" s="6">
        <f t="shared" si="68"/>
        <v>12</v>
      </c>
      <c r="L203" s="20">
        <f t="shared" si="68"/>
        <v>3</v>
      </c>
      <c r="M203" s="20">
        <f t="shared" si="68"/>
        <v>48</v>
      </c>
      <c r="N203" s="20">
        <f t="shared" si="68"/>
        <v>41</v>
      </c>
      <c r="O203" s="132">
        <f t="shared" si="68"/>
        <v>56</v>
      </c>
      <c r="P203" s="23">
        <f t="shared" si="68"/>
        <v>55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61</v>
      </c>
      <c r="E204" s="5">
        <f t="shared" si="68"/>
        <v>30</v>
      </c>
      <c r="F204" s="5">
        <f t="shared" si="68"/>
        <v>58</v>
      </c>
      <c r="G204" s="6">
        <f t="shared" si="68"/>
        <v>47</v>
      </c>
      <c r="H204" s="20">
        <f t="shared" si="68"/>
        <v>14</v>
      </c>
      <c r="I204" s="20">
        <f t="shared" si="68"/>
        <v>23</v>
      </c>
      <c r="J204" s="17">
        <f t="shared" si="68"/>
        <v>47</v>
      </c>
      <c r="K204" s="6">
        <f t="shared" si="68"/>
        <v>28</v>
      </c>
      <c r="L204" s="20">
        <f t="shared" si="68"/>
        <v>38</v>
      </c>
      <c r="M204" s="20">
        <f t="shared" si="68"/>
        <v>51</v>
      </c>
      <c r="N204" s="20">
        <f t="shared" si="68"/>
        <v>49</v>
      </c>
      <c r="O204" s="132">
        <f t="shared" si="68"/>
        <v>58</v>
      </c>
      <c r="P204" s="23">
        <f t="shared" si="68"/>
        <v>61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37</v>
      </c>
      <c r="F205" s="8">
        <f t="shared" si="68"/>
        <v>51</v>
      </c>
      <c r="G205" s="9">
        <f t="shared" si="68"/>
        <v>48</v>
      </c>
      <c r="H205" s="21">
        <f t="shared" si="68"/>
        <v>44</v>
      </c>
      <c r="I205" s="21">
        <f t="shared" si="68"/>
        <v>31</v>
      </c>
      <c r="J205" s="18">
        <f t="shared" si="68"/>
        <v>29</v>
      </c>
      <c r="K205" s="9">
        <f t="shared" si="68"/>
        <v>19</v>
      </c>
      <c r="L205" s="21">
        <f t="shared" si="68"/>
        <v>33</v>
      </c>
      <c r="M205" s="21">
        <f t="shared" si="68"/>
        <v>54</v>
      </c>
      <c r="N205" s="21">
        <f t="shared" si="68"/>
        <v>55</v>
      </c>
      <c r="O205" s="136">
        <f t="shared" si="68"/>
        <v>41</v>
      </c>
      <c r="P205" s="24">
        <f t="shared" si="68"/>
        <v>57</v>
      </c>
      <c r="Q205" s="24">
        <f t="shared" si="68"/>
        <v>49</v>
      </c>
    </row>
    <row r="207" spans="2:17" ht="13.5" x14ac:dyDescent="0.15">
      <c r="B207" s="74" t="str">
        <f>+B139</f>
        <v>平成２５年度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0.5073251364863326</v>
      </c>
      <c r="E211" s="78">
        <f t="shared" si="69"/>
        <v>0.16303181621270924</v>
      </c>
      <c r="F211" s="78">
        <f t="shared" si="69"/>
        <v>0.23009694607233175</v>
      </c>
      <c r="G211" s="79">
        <f t="shared" si="69"/>
        <v>0.11419637420129157</v>
      </c>
      <c r="H211" s="80">
        <f t="shared" si="69"/>
        <v>0.14307012909166436</v>
      </c>
      <c r="I211" s="80">
        <f t="shared" si="69"/>
        <v>1.6467963097648711E-2</v>
      </c>
      <c r="J211" s="77">
        <f t="shared" si="69"/>
        <v>5.2742217764512954E-2</v>
      </c>
      <c r="K211" s="79">
        <f t="shared" si="69"/>
        <v>4.5208746878911343E-5</v>
      </c>
      <c r="L211" s="80">
        <f t="shared" si="69"/>
        <v>6.0446364472345249E-2</v>
      </c>
      <c r="M211" s="80">
        <f t="shared" si="69"/>
        <v>1.4507576377441982E-2</v>
      </c>
      <c r="N211" s="80">
        <f t="shared" si="69"/>
        <v>5.3516466574401574E-2</v>
      </c>
      <c r="O211" s="140">
        <f t="shared" si="69"/>
        <v>0.15192414613565261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0.50352518923446166</v>
      </c>
      <c r="E212" s="83">
        <f t="shared" si="70"/>
        <v>0.1693881149643752</v>
      </c>
      <c r="F212" s="83">
        <f t="shared" si="70"/>
        <v>0.23545247256209687</v>
      </c>
      <c r="G212" s="84">
        <f t="shared" si="70"/>
        <v>9.8684601707989608E-2</v>
      </c>
      <c r="H212" s="85">
        <f t="shared" si="70"/>
        <v>0.1466529391807268</v>
      </c>
      <c r="I212" s="85">
        <f t="shared" si="70"/>
        <v>1.3290139785441414E-2</v>
      </c>
      <c r="J212" s="82">
        <f t="shared" si="70"/>
        <v>9.3869308391139175E-2</v>
      </c>
      <c r="K212" s="84">
        <f t="shared" si="70"/>
        <v>3.8118095213298356E-2</v>
      </c>
      <c r="L212" s="85">
        <f t="shared" si="70"/>
        <v>7.553191263377268E-2</v>
      </c>
      <c r="M212" s="85">
        <f t="shared" si="70"/>
        <v>1.6340821418495143E-2</v>
      </c>
      <c r="N212" s="85">
        <f t="shared" si="70"/>
        <v>1.3312600357587899E-2</v>
      </c>
      <c r="O212" s="141">
        <f t="shared" si="70"/>
        <v>0.13747708899837521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0.52934102274914085</v>
      </c>
      <c r="E213" s="83">
        <f t="shared" si="71"/>
        <v>0.20228230725069177</v>
      </c>
      <c r="F213" s="83">
        <f t="shared" si="71"/>
        <v>0.23873647527758374</v>
      </c>
      <c r="G213" s="84">
        <f t="shared" si="71"/>
        <v>8.8322240220865322E-2</v>
      </c>
      <c r="H213" s="85">
        <f t="shared" si="71"/>
        <v>0.1205609978581816</v>
      </c>
      <c r="I213" s="85">
        <f t="shared" si="71"/>
        <v>1.0083728367931264E-2</v>
      </c>
      <c r="J213" s="82">
        <f t="shared" si="71"/>
        <v>7.6467943329008428E-2</v>
      </c>
      <c r="K213" s="84">
        <f t="shared" si="71"/>
        <v>3.0453477264089698E-2</v>
      </c>
      <c r="L213" s="85">
        <f t="shared" si="71"/>
        <v>0.13893372748674399</v>
      </c>
      <c r="M213" s="85">
        <f t="shared" si="71"/>
        <v>1.7435623766242563E-2</v>
      </c>
      <c r="N213" s="85">
        <f t="shared" si="71"/>
        <v>1.8081506116853427E-2</v>
      </c>
      <c r="O213" s="141">
        <f t="shared" si="71"/>
        <v>8.909545032589794E-2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0.44476134934844075</v>
      </c>
      <c r="E214" s="83">
        <f t="shared" si="72"/>
        <v>0.134245200228536</v>
      </c>
      <c r="F214" s="83">
        <f t="shared" si="72"/>
        <v>0.23250391807798187</v>
      </c>
      <c r="G214" s="84">
        <f t="shared" si="72"/>
        <v>7.8012231041922855E-2</v>
      </c>
      <c r="H214" s="85">
        <f t="shared" si="72"/>
        <v>0.13315594176930176</v>
      </c>
      <c r="I214" s="85">
        <f t="shared" si="72"/>
        <v>1.1276344760038137E-2</v>
      </c>
      <c r="J214" s="82">
        <f t="shared" si="72"/>
        <v>0.15538535981548138</v>
      </c>
      <c r="K214" s="84">
        <f t="shared" si="72"/>
        <v>4.055022851289785E-5</v>
      </c>
      <c r="L214" s="85">
        <f t="shared" si="72"/>
        <v>9.1856027944557717E-2</v>
      </c>
      <c r="M214" s="85">
        <f t="shared" si="72"/>
        <v>3.0528355765835076E-2</v>
      </c>
      <c r="N214" s="85">
        <f t="shared" si="72"/>
        <v>1.2851901257249736E-2</v>
      </c>
      <c r="O214" s="141">
        <f t="shared" si="72"/>
        <v>0.12018471933909546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0.48930008307327927</v>
      </c>
      <c r="E215" s="83">
        <f t="shared" si="73"/>
        <v>0.16846361567119478</v>
      </c>
      <c r="F215" s="83">
        <f t="shared" si="73"/>
        <v>0.22621890889237592</v>
      </c>
      <c r="G215" s="84">
        <f t="shared" si="73"/>
        <v>9.4617558509708571E-2</v>
      </c>
      <c r="H215" s="85">
        <f t="shared" si="73"/>
        <v>0.15837738050114986</v>
      </c>
      <c r="I215" s="85">
        <f t="shared" si="73"/>
        <v>1.2869995227705234E-2</v>
      </c>
      <c r="J215" s="82">
        <f t="shared" si="73"/>
        <v>4.6778111860232646E-2</v>
      </c>
      <c r="K215" s="84">
        <f t="shared" si="73"/>
        <v>1.3848531684698609E-2</v>
      </c>
      <c r="L215" s="85">
        <f t="shared" si="73"/>
        <v>0.14024678459275436</v>
      </c>
      <c r="M215" s="85">
        <f t="shared" si="73"/>
        <v>8.1009998252122486E-3</v>
      </c>
      <c r="N215" s="85">
        <f t="shared" si="73"/>
        <v>3.2600861369746797E-5</v>
      </c>
      <c r="O215" s="141">
        <f t="shared" si="73"/>
        <v>0.14429404405829663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0.43507689580781717</v>
      </c>
      <c r="E216" s="83">
        <f t="shared" si="74"/>
        <v>0.15575848644000159</v>
      </c>
      <c r="F216" s="83">
        <f t="shared" si="74"/>
        <v>0.17897900112461054</v>
      </c>
      <c r="G216" s="84">
        <f t="shared" si="74"/>
        <v>0.10033940824320504</v>
      </c>
      <c r="H216" s="85">
        <f t="shared" si="74"/>
        <v>0.14339031098740282</v>
      </c>
      <c r="I216" s="85">
        <f t="shared" si="74"/>
        <v>8.1199653282586735E-3</v>
      </c>
      <c r="J216" s="82">
        <f t="shared" si="74"/>
        <v>0.10423961622429614</v>
      </c>
      <c r="K216" s="84">
        <f t="shared" si="74"/>
        <v>5.2778341107280469E-2</v>
      </c>
      <c r="L216" s="85">
        <f t="shared" si="74"/>
        <v>0.10983980505782955</v>
      </c>
      <c r="M216" s="85">
        <f t="shared" si="74"/>
        <v>5.8453363648122182E-2</v>
      </c>
      <c r="N216" s="85">
        <f t="shared" si="74"/>
        <v>8.9027070349636719E-3</v>
      </c>
      <c r="O216" s="141">
        <f t="shared" si="74"/>
        <v>0.13197733591130978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0.55454223284042259</v>
      </c>
      <c r="E217" s="83">
        <f t="shared" si="75"/>
        <v>0.1940529276396647</v>
      </c>
      <c r="F217" s="83">
        <f t="shared" si="75"/>
        <v>0.28170002163939123</v>
      </c>
      <c r="G217" s="84">
        <f t="shared" si="75"/>
        <v>7.8789283561366635E-2</v>
      </c>
      <c r="H217" s="85">
        <f t="shared" si="75"/>
        <v>0.15216594752409252</v>
      </c>
      <c r="I217" s="85">
        <f t="shared" si="75"/>
        <v>1.5567590878542448E-2</v>
      </c>
      <c r="J217" s="82">
        <f t="shared" si="75"/>
        <v>0.11168368952846457</v>
      </c>
      <c r="K217" s="84">
        <f t="shared" si="75"/>
        <v>4.2257482962315261E-2</v>
      </c>
      <c r="L217" s="85">
        <f t="shared" si="75"/>
        <v>8.5388856928735962E-2</v>
      </c>
      <c r="M217" s="85">
        <f t="shared" si="75"/>
        <v>1.868753226423157E-2</v>
      </c>
      <c r="N217" s="85">
        <f t="shared" si="75"/>
        <v>0</v>
      </c>
      <c r="O217" s="141">
        <f t="shared" si="75"/>
        <v>6.196415003551034E-2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0.45423591215803272</v>
      </c>
      <c r="E218" s="83">
        <f t="shared" si="76"/>
        <v>0.17541747887184453</v>
      </c>
      <c r="F218" s="83">
        <f t="shared" si="76"/>
        <v>0.18685664783925621</v>
      </c>
      <c r="G218" s="84">
        <f t="shared" si="76"/>
        <v>9.1961785446931982E-2</v>
      </c>
      <c r="H218" s="85">
        <f t="shared" si="76"/>
        <v>0.14048622313249165</v>
      </c>
      <c r="I218" s="85">
        <f t="shared" si="76"/>
        <v>1.4881288913089239E-2</v>
      </c>
      <c r="J218" s="82">
        <f t="shared" si="76"/>
        <v>7.968549519049313E-2</v>
      </c>
      <c r="K218" s="84">
        <f t="shared" si="76"/>
        <v>4.3230675702792896E-2</v>
      </c>
      <c r="L218" s="85">
        <f t="shared" si="76"/>
        <v>0.10828017135279078</v>
      </c>
      <c r="M218" s="85">
        <f t="shared" si="76"/>
        <v>3.4726610245357302E-2</v>
      </c>
      <c r="N218" s="85">
        <f t="shared" si="76"/>
        <v>5.7636997923784586E-3</v>
      </c>
      <c r="O218" s="141">
        <f t="shared" si="76"/>
        <v>0.16194059921536674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0.46911214057280115</v>
      </c>
      <c r="E219" s="83">
        <f t="shared" si="77"/>
        <v>0.15450622203750844</v>
      </c>
      <c r="F219" s="83">
        <f t="shared" si="77"/>
        <v>0.20482010789512362</v>
      </c>
      <c r="G219" s="84">
        <f t="shared" si="77"/>
        <v>0.1097858106401691</v>
      </c>
      <c r="H219" s="85">
        <f t="shared" si="77"/>
        <v>0.14639688148180427</v>
      </c>
      <c r="I219" s="85">
        <f t="shared" si="77"/>
        <v>1.4322059077481752E-2</v>
      </c>
      <c r="J219" s="82">
        <f t="shared" si="77"/>
        <v>0.10019706793442369</v>
      </c>
      <c r="K219" s="84">
        <f t="shared" si="77"/>
        <v>3.5485035295271569E-2</v>
      </c>
      <c r="L219" s="85">
        <f t="shared" si="77"/>
        <v>9.0142896508696307E-2</v>
      </c>
      <c r="M219" s="85">
        <f t="shared" si="77"/>
        <v>4.5296496576417745E-2</v>
      </c>
      <c r="N219" s="85">
        <f t="shared" si="77"/>
        <v>1.0999319713972706E-2</v>
      </c>
      <c r="O219" s="141">
        <f t="shared" si="77"/>
        <v>0.12353313813440238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0.45398711305482314</v>
      </c>
      <c r="E220" s="83">
        <f t="shared" si="78"/>
        <v>0.14169184252545941</v>
      </c>
      <c r="F220" s="83">
        <f t="shared" si="78"/>
        <v>0.22782385992661597</v>
      </c>
      <c r="G220" s="84">
        <f t="shared" si="78"/>
        <v>8.4471410602747793E-2</v>
      </c>
      <c r="H220" s="85">
        <f t="shared" si="78"/>
        <v>8.5629266558153935E-2</v>
      </c>
      <c r="I220" s="85">
        <f t="shared" si="78"/>
        <v>5.4429703119733743E-3</v>
      </c>
      <c r="J220" s="82">
        <f t="shared" si="78"/>
        <v>0.15786792479545117</v>
      </c>
      <c r="K220" s="84">
        <f t="shared" si="78"/>
        <v>8.2457414883410116E-2</v>
      </c>
      <c r="L220" s="85">
        <f t="shared" si="78"/>
        <v>0.10663915750679956</v>
      </c>
      <c r="M220" s="85">
        <f t="shared" si="78"/>
        <v>4.5890127720682329E-2</v>
      </c>
      <c r="N220" s="85">
        <f t="shared" si="78"/>
        <v>4.8573825368653538E-3</v>
      </c>
      <c r="O220" s="141">
        <f t="shared" si="78"/>
        <v>0.13968605751525112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0.43350512392519475</v>
      </c>
      <c r="E221" s="83">
        <f t="shared" si="79"/>
        <v>0.14879634099911385</v>
      </c>
      <c r="F221" s="83">
        <f t="shared" si="79"/>
        <v>0.2084372389332495</v>
      </c>
      <c r="G221" s="84">
        <f t="shared" si="79"/>
        <v>7.6271543992831384E-2</v>
      </c>
      <c r="H221" s="85">
        <f t="shared" si="79"/>
        <v>0.14153277803449454</v>
      </c>
      <c r="I221" s="85">
        <f t="shared" si="79"/>
        <v>1.4152975924663705E-2</v>
      </c>
      <c r="J221" s="82">
        <f t="shared" si="79"/>
        <v>9.792534523253256E-2</v>
      </c>
      <c r="K221" s="84">
        <f t="shared" si="79"/>
        <v>4.1418955357087027E-2</v>
      </c>
      <c r="L221" s="85">
        <f t="shared" si="79"/>
        <v>0.11401746110022311</v>
      </c>
      <c r="M221" s="85">
        <f t="shared" si="79"/>
        <v>3.9618464027800449E-2</v>
      </c>
      <c r="N221" s="85">
        <f t="shared" si="79"/>
        <v>1.0838418733044924E-2</v>
      </c>
      <c r="O221" s="141">
        <f t="shared" si="79"/>
        <v>0.14840943302204598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0.51869834287408023</v>
      </c>
      <c r="E222" s="83">
        <f t="shared" si="80"/>
        <v>0.16601894639765055</v>
      </c>
      <c r="F222" s="83">
        <f t="shared" si="80"/>
        <v>0.24726304324275414</v>
      </c>
      <c r="G222" s="84">
        <f t="shared" si="80"/>
        <v>0.10541635323367556</v>
      </c>
      <c r="H222" s="85">
        <f t="shared" si="80"/>
        <v>0.14332121105838894</v>
      </c>
      <c r="I222" s="85">
        <f t="shared" si="80"/>
        <v>1.2348442159518087E-2</v>
      </c>
      <c r="J222" s="82">
        <f t="shared" si="80"/>
        <v>7.749537678524776E-2</v>
      </c>
      <c r="K222" s="84">
        <f t="shared" si="80"/>
        <v>3.0401998754039281E-3</v>
      </c>
      <c r="L222" s="85">
        <f t="shared" si="80"/>
        <v>9.3733646038439922E-2</v>
      </c>
      <c r="M222" s="85">
        <f t="shared" si="80"/>
        <v>2.7694666360776578E-2</v>
      </c>
      <c r="N222" s="85">
        <f t="shared" si="80"/>
        <v>1.1830427186160574E-2</v>
      </c>
      <c r="O222" s="141">
        <f t="shared" si="80"/>
        <v>0.1148778875373879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0.47692745433330991</v>
      </c>
      <c r="E223" s="83">
        <f t="shared" si="81"/>
        <v>0.17694564637883572</v>
      </c>
      <c r="F223" s="83">
        <f t="shared" si="81"/>
        <v>0.2243545023271461</v>
      </c>
      <c r="G223" s="84">
        <f t="shared" si="81"/>
        <v>7.5627305627328098E-2</v>
      </c>
      <c r="H223" s="85">
        <f t="shared" si="81"/>
        <v>0.17107981257697846</v>
      </c>
      <c r="I223" s="85">
        <f t="shared" si="81"/>
        <v>3.5163490115036021E-3</v>
      </c>
      <c r="J223" s="82">
        <f t="shared" si="81"/>
        <v>9.9203022356537759E-2</v>
      </c>
      <c r="K223" s="84">
        <f t="shared" si="81"/>
        <v>4.2325381018082094E-2</v>
      </c>
      <c r="L223" s="85">
        <f t="shared" si="81"/>
        <v>8.92836329340609E-2</v>
      </c>
      <c r="M223" s="85">
        <f t="shared" si="81"/>
        <v>6.2985210087163568E-2</v>
      </c>
      <c r="N223" s="85">
        <f t="shared" si="81"/>
        <v>9.0515747242856971E-3</v>
      </c>
      <c r="O223" s="141">
        <f t="shared" si="81"/>
        <v>8.7952943976160075E-2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0.41896185832806904</v>
      </c>
      <c r="E224" s="83">
        <f t="shared" si="82"/>
        <v>0.14310169550560586</v>
      </c>
      <c r="F224" s="83">
        <f t="shared" si="82"/>
        <v>0.18599107380685273</v>
      </c>
      <c r="G224" s="84">
        <f t="shared" si="82"/>
        <v>8.9869089015610443E-2</v>
      </c>
      <c r="H224" s="85">
        <f t="shared" si="82"/>
        <v>0.13855801211157767</v>
      </c>
      <c r="I224" s="85">
        <f t="shared" si="82"/>
        <v>1.0994487971740488E-3</v>
      </c>
      <c r="J224" s="82">
        <f t="shared" si="82"/>
        <v>0.15784737968796161</v>
      </c>
      <c r="K224" s="84">
        <f t="shared" si="82"/>
        <v>1.7846372352706662E-4</v>
      </c>
      <c r="L224" s="85">
        <f t="shared" si="82"/>
        <v>9.7696033830427395E-2</v>
      </c>
      <c r="M224" s="85">
        <f t="shared" si="82"/>
        <v>1.8433984584763627E-2</v>
      </c>
      <c r="N224" s="85">
        <f t="shared" si="82"/>
        <v>9.0610056764093352E-3</v>
      </c>
      <c r="O224" s="141">
        <f t="shared" si="82"/>
        <v>0.15834227698361727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0.43705961725885373</v>
      </c>
      <c r="E225" s="88">
        <f t="shared" si="83"/>
        <v>0.15744161924673852</v>
      </c>
      <c r="F225" s="88">
        <f t="shared" si="83"/>
        <v>0.17698360212609021</v>
      </c>
      <c r="G225" s="89">
        <f t="shared" si="83"/>
        <v>0.10263439588602501</v>
      </c>
      <c r="H225" s="90">
        <f t="shared" si="83"/>
        <v>0.13681781148206248</v>
      </c>
      <c r="I225" s="90">
        <f t="shared" si="83"/>
        <v>8.3100524410302298E-3</v>
      </c>
      <c r="J225" s="87">
        <f t="shared" si="83"/>
        <v>0.12965850399825052</v>
      </c>
      <c r="K225" s="89">
        <f t="shared" si="83"/>
        <v>6.7211600789803608E-2</v>
      </c>
      <c r="L225" s="90">
        <f t="shared" si="83"/>
        <v>7.5723283386604487E-2</v>
      </c>
      <c r="M225" s="90">
        <f t="shared" si="83"/>
        <v>2.2534607357300937E-2</v>
      </c>
      <c r="N225" s="90">
        <f t="shared" si="83"/>
        <v>2.6300286203625131E-3</v>
      </c>
      <c r="O225" s="142">
        <f t="shared" si="83"/>
        <v>0.18726609545553508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0.49133572601765368</v>
      </c>
      <c r="E226" s="83">
        <f t="shared" si="84"/>
        <v>0.17384987536787258</v>
      </c>
      <c r="F226" s="83">
        <f t="shared" si="84"/>
        <v>0.23634721069195294</v>
      </c>
      <c r="G226" s="84">
        <f t="shared" si="84"/>
        <v>8.1138639957828149E-2</v>
      </c>
      <c r="H226" s="85">
        <f t="shared" si="84"/>
        <v>0.12149804765797872</v>
      </c>
      <c r="I226" s="85">
        <f t="shared" si="84"/>
        <v>3.4853645371355339E-3</v>
      </c>
      <c r="J226" s="82">
        <f t="shared" si="84"/>
        <v>8.7436807986557202E-2</v>
      </c>
      <c r="K226" s="84">
        <f t="shared" si="84"/>
        <v>2.5085958815105686E-2</v>
      </c>
      <c r="L226" s="85">
        <f t="shared" si="84"/>
        <v>0.10034587651265735</v>
      </c>
      <c r="M226" s="85">
        <f t="shared" si="84"/>
        <v>3.8046332216957753E-2</v>
      </c>
      <c r="N226" s="85">
        <f t="shared" si="84"/>
        <v>4.8733171506223187E-2</v>
      </c>
      <c r="O226" s="141">
        <f t="shared" si="84"/>
        <v>0.10911867356483659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0.56105932242065248</v>
      </c>
      <c r="E227" s="88">
        <f t="shared" si="85"/>
        <v>0.19607824203896088</v>
      </c>
      <c r="F227" s="88">
        <f t="shared" si="85"/>
        <v>0.25138821926239974</v>
      </c>
      <c r="G227" s="89">
        <f t="shared" si="85"/>
        <v>0.1135928611192919</v>
      </c>
      <c r="H227" s="90">
        <f t="shared" si="85"/>
        <v>0.15555903892504472</v>
      </c>
      <c r="I227" s="90">
        <f t="shared" si="85"/>
        <v>1.5335263995571486E-3</v>
      </c>
      <c r="J227" s="87">
        <f t="shared" si="85"/>
        <v>5.55633947031694E-2</v>
      </c>
      <c r="K227" s="89">
        <f t="shared" si="85"/>
        <v>3.5418361387986319E-3</v>
      </c>
      <c r="L227" s="90">
        <f t="shared" si="85"/>
        <v>8.7169111076958739E-2</v>
      </c>
      <c r="M227" s="90">
        <f t="shared" si="85"/>
        <v>1.1772283302769467E-2</v>
      </c>
      <c r="N227" s="90">
        <f t="shared" si="85"/>
        <v>3.8596564059311745E-3</v>
      </c>
      <c r="O227" s="142">
        <f t="shared" si="85"/>
        <v>0.12348366676591685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0.45856814041886096</v>
      </c>
      <c r="E228" s="83">
        <f t="shared" si="86"/>
        <v>0.14872691554554565</v>
      </c>
      <c r="F228" s="83">
        <f t="shared" si="86"/>
        <v>0.22376639208630639</v>
      </c>
      <c r="G228" s="84">
        <f t="shared" si="86"/>
        <v>8.6074832787008906E-2</v>
      </c>
      <c r="H228" s="85">
        <f t="shared" si="86"/>
        <v>0.14440565530394905</v>
      </c>
      <c r="I228" s="85">
        <f t="shared" si="86"/>
        <v>2.8713908655548159E-3</v>
      </c>
      <c r="J228" s="82">
        <f t="shared" si="86"/>
        <v>0.1212181836960821</v>
      </c>
      <c r="K228" s="84">
        <f t="shared" si="86"/>
        <v>1.4608620899571226E-2</v>
      </c>
      <c r="L228" s="85">
        <f t="shared" si="86"/>
        <v>0.10459629047268956</v>
      </c>
      <c r="M228" s="85">
        <f t="shared" si="86"/>
        <v>2.2027829159368129E-2</v>
      </c>
      <c r="N228" s="85">
        <f t="shared" si="86"/>
        <v>2.753917344280819E-3</v>
      </c>
      <c r="O228" s="141">
        <f t="shared" si="86"/>
        <v>0.14355859273921456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0.50990924275703808</v>
      </c>
      <c r="E229" s="83">
        <f t="shared" si="87"/>
        <v>0.18060048368527126</v>
      </c>
      <c r="F229" s="83">
        <f t="shared" si="87"/>
        <v>0.22913734863491508</v>
      </c>
      <c r="G229" s="84">
        <f t="shared" si="87"/>
        <v>0.10017141043685171</v>
      </c>
      <c r="H229" s="85">
        <f t="shared" si="87"/>
        <v>0.14605242188582473</v>
      </c>
      <c r="I229" s="85">
        <f t="shared" si="87"/>
        <v>4.7017422381177929E-3</v>
      </c>
      <c r="J229" s="82">
        <f t="shared" si="87"/>
        <v>5.9547501525634483E-2</v>
      </c>
      <c r="K229" s="84">
        <f t="shared" si="87"/>
        <v>1.4684231902844609E-2</v>
      </c>
      <c r="L229" s="85">
        <f t="shared" si="87"/>
        <v>0.11431203222694968</v>
      </c>
      <c r="M229" s="85">
        <f t="shared" si="87"/>
        <v>3.4881180153643089E-2</v>
      </c>
      <c r="N229" s="85">
        <f t="shared" si="87"/>
        <v>4.4659381091310228E-3</v>
      </c>
      <c r="O229" s="141">
        <f t="shared" si="87"/>
        <v>0.12612994110366116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0.49592817874372203</v>
      </c>
      <c r="E230" s="83">
        <f t="shared" si="88"/>
        <v>0.16887784281032842</v>
      </c>
      <c r="F230" s="83">
        <f t="shared" si="88"/>
        <v>0.25886671176343712</v>
      </c>
      <c r="G230" s="84">
        <f t="shared" si="88"/>
        <v>6.818362416995645E-2</v>
      </c>
      <c r="H230" s="85">
        <f t="shared" si="88"/>
        <v>0.13186070993885712</v>
      </c>
      <c r="I230" s="85">
        <f t="shared" si="88"/>
        <v>1.7514084967489934E-3</v>
      </c>
      <c r="J230" s="82">
        <f t="shared" si="88"/>
        <v>7.9244579521601702E-2</v>
      </c>
      <c r="K230" s="84">
        <f t="shared" si="88"/>
        <v>2.6620573156075512E-2</v>
      </c>
      <c r="L230" s="85">
        <f t="shared" si="88"/>
        <v>0.12930643871531053</v>
      </c>
      <c r="M230" s="85">
        <f t="shared" si="88"/>
        <v>1.6445419986481528E-2</v>
      </c>
      <c r="N230" s="85">
        <f t="shared" si="88"/>
        <v>9.3855783555213609E-3</v>
      </c>
      <c r="O230" s="141">
        <f t="shared" si="88"/>
        <v>0.13607768624175676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0.4220328584900897</v>
      </c>
      <c r="E231" s="83">
        <f t="shared" si="89"/>
        <v>0.13714990145363712</v>
      </c>
      <c r="F231" s="83">
        <f t="shared" si="89"/>
        <v>0.24387488884518266</v>
      </c>
      <c r="G231" s="84">
        <f t="shared" si="89"/>
        <v>4.1008068191269946E-2</v>
      </c>
      <c r="H231" s="85">
        <f t="shared" si="89"/>
        <v>0.16775458203390164</v>
      </c>
      <c r="I231" s="85">
        <f t="shared" si="89"/>
        <v>4.089525677382762E-3</v>
      </c>
      <c r="J231" s="82">
        <f t="shared" si="89"/>
        <v>7.8408406926352717E-2</v>
      </c>
      <c r="K231" s="84">
        <f t="shared" si="89"/>
        <v>1.565039908410951E-2</v>
      </c>
      <c r="L231" s="85">
        <f t="shared" si="89"/>
        <v>9.0109959219587282E-2</v>
      </c>
      <c r="M231" s="85">
        <f t="shared" si="89"/>
        <v>5.2372405815068794E-2</v>
      </c>
      <c r="N231" s="85">
        <f t="shared" si="89"/>
        <v>7.6400770223509704E-3</v>
      </c>
      <c r="O231" s="141">
        <f t="shared" si="89"/>
        <v>0.17759218481526612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0.47732308363497328</v>
      </c>
      <c r="E232" s="83">
        <f t="shared" si="90"/>
        <v>0.16999484172226631</v>
      </c>
      <c r="F232" s="83">
        <f t="shared" si="90"/>
        <v>0.23457605002763474</v>
      </c>
      <c r="G232" s="84">
        <f t="shared" si="90"/>
        <v>7.2752191885072218E-2</v>
      </c>
      <c r="H232" s="85">
        <f t="shared" si="90"/>
        <v>0.15883211322516644</v>
      </c>
      <c r="I232" s="85">
        <f t="shared" si="90"/>
        <v>9.7434361911546818E-3</v>
      </c>
      <c r="J232" s="82">
        <f t="shared" si="90"/>
        <v>9.079819828946567E-2</v>
      </c>
      <c r="K232" s="84">
        <f t="shared" si="90"/>
        <v>4.9584212790241201E-2</v>
      </c>
      <c r="L232" s="85">
        <f t="shared" si="90"/>
        <v>0.13148662871470548</v>
      </c>
      <c r="M232" s="85">
        <f t="shared" si="90"/>
        <v>2.5923051894867946E-2</v>
      </c>
      <c r="N232" s="85">
        <f t="shared" si="90"/>
        <v>3.31902645703219E-3</v>
      </c>
      <c r="O232" s="141">
        <f t="shared" si="90"/>
        <v>0.10257446159263434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0.5279636478583758</v>
      </c>
      <c r="E233" s="83">
        <f t="shared" si="91"/>
        <v>0.16176699647074316</v>
      </c>
      <c r="F233" s="83">
        <f t="shared" si="91"/>
        <v>0.27631226683644894</v>
      </c>
      <c r="G233" s="84">
        <f t="shared" si="91"/>
        <v>8.9884384551183735E-2</v>
      </c>
      <c r="H233" s="85">
        <f t="shared" si="91"/>
        <v>0.20941661954530172</v>
      </c>
      <c r="I233" s="85">
        <f t="shared" si="91"/>
        <v>1.0386973185789005E-2</v>
      </c>
      <c r="J233" s="82">
        <f t="shared" si="91"/>
        <v>8.6128984535593672E-2</v>
      </c>
      <c r="K233" s="84">
        <f t="shared" si="91"/>
        <v>3.5591288995525716E-2</v>
      </c>
      <c r="L233" s="85">
        <f t="shared" si="91"/>
        <v>0.10246358775700999</v>
      </c>
      <c r="M233" s="85">
        <f t="shared" si="91"/>
        <v>1.4227665661545284E-2</v>
      </c>
      <c r="N233" s="85">
        <f t="shared" si="91"/>
        <v>3.6361818605160526E-3</v>
      </c>
      <c r="O233" s="141">
        <f t="shared" si="91"/>
        <v>4.5776339595868458E-2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0.42620199104179995</v>
      </c>
      <c r="E234" s="83">
        <f t="shared" si="92"/>
        <v>0.13647489220055103</v>
      </c>
      <c r="F234" s="83">
        <f t="shared" si="92"/>
        <v>0.22165013570081948</v>
      </c>
      <c r="G234" s="84">
        <f t="shared" si="92"/>
        <v>6.8076963140429464E-2</v>
      </c>
      <c r="H234" s="85">
        <f t="shared" si="92"/>
        <v>0.14253565365900003</v>
      </c>
      <c r="I234" s="85">
        <f t="shared" si="92"/>
        <v>7.4689364741596107E-3</v>
      </c>
      <c r="J234" s="82">
        <f t="shared" si="92"/>
        <v>0.14473525462647649</v>
      </c>
      <c r="K234" s="84">
        <f t="shared" si="92"/>
        <v>5.4530232494250888E-2</v>
      </c>
      <c r="L234" s="85">
        <f t="shared" si="92"/>
        <v>0.11571018288418328</v>
      </c>
      <c r="M234" s="85">
        <f t="shared" si="92"/>
        <v>1.1480918896582353E-2</v>
      </c>
      <c r="N234" s="85">
        <f t="shared" si="92"/>
        <v>1.901345332544273E-3</v>
      </c>
      <c r="O234" s="141">
        <f t="shared" si="92"/>
        <v>0.149965717085254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0.4625410159131948</v>
      </c>
      <c r="E235" s="83">
        <f t="shared" si="93"/>
        <v>0.15352343700996351</v>
      </c>
      <c r="F235" s="83">
        <f t="shared" si="93"/>
        <v>0.23807624695834775</v>
      </c>
      <c r="G235" s="84">
        <f t="shared" si="93"/>
        <v>7.0941331944883529E-2</v>
      </c>
      <c r="H235" s="85">
        <f t="shared" si="93"/>
        <v>0.19970869872550301</v>
      </c>
      <c r="I235" s="85">
        <f t="shared" si="93"/>
        <v>2.8201838282142034E-3</v>
      </c>
      <c r="J235" s="82">
        <f t="shared" si="93"/>
        <v>7.4172371346580043E-2</v>
      </c>
      <c r="K235" s="84">
        <f t="shared" si="93"/>
        <v>3.7342566021309496E-2</v>
      </c>
      <c r="L235" s="85">
        <f t="shared" si="93"/>
        <v>9.285524673890129E-2</v>
      </c>
      <c r="M235" s="85">
        <f t="shared" si="93"/>
        <v>3.7714555664010725E-2</v>
      </c>
      <c r="N235" s="85">
        <f t="shared" si="93"/>
        <v>1.3479513565692588E-4</v>
      </c>
      <c r="O235" s="141">
        <f t="shared" si="93"/>
        <v>0.130053132647939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0.46871932593169235</v>
      </c>
      <c r="E236" s="83">
        <f t="shared" si="94"/>
        <v>0.12971224584123681</v>
      </c>
      <c r="F236" s="83">
        <f t="shared" si="94"/>
        <v>0.25670322268208273</v>
      </c>
      <c r="G236" s="84">
        <f t="shared" si="94"/>
        <v>8.2303857408372857E-2</v>
      </c>
      <c r="H236" s="85">
        <f t="shared" si="94"/>
        <v>0.10253812267295241</v>
      </c>
      <c r="I236" s="85">
        <f t="shared" si="94"/>
        <v>7.7734283384840053E-3</v>
      </c>
      <c r="J236" s="82">
        <f t="shared" si="94"/>
        <v>9.2936287952837565E-2</v>
      </c>
      <c r="K236" s="84">
        <f t="shared" si="94"/>
        <v>4.3632856721456371E-2</v>
      </c>
      <c r="L236" s="85">
        <f t="shared" si="94"/>
        <v>9.6826885721678829E-2</v>
      </c>
      <c r="M236" s="85">
        <f t="shared" si="94"/>
        <v>8.1611250103602706E-2</v>
      </c>
      <c r="N236" s="85">
        <f t="shared" si="94"/>
        <v>1.5728578377028732E-3</v>
      </c>
      <c r="O236" s="141">
        <f t="shared" si="94"/>
        <v>0.14802184144104924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0.49092046440996834</v>
      </c>
      <c r="E237" s="88">
        <f t="shared" si="95"/>
        <v>0.16581042021760464</v>
      </c>
      <c r="F237" s="88">
        <f t="shared" si="95"/>
        <v>0.22464915594703827</v>
      </c>
      <c r="G237" s="89">
        <f t="shared" si="95"/>
        <v>0.10046088824532541</v>
      </c>
      <c r="H237" s="90">
        <f t="shared" si="95"/>
        <v>0.14175562379061413</v>
      </c>
      <c r="I237" s="90">
        <f t="shared" si="95"/>
        <v>6.5262381633456965E-3</v>
      </c>
      <c r="J237" s="87">
        <f t="shared" si="95"/>
        <v>7.734254778466107E-2</v>
      </c>
      <c r="K237" s="89">
        <f t="shared" si="95"/>
        <v>4.950288838710154E-2</v>
      </c>
      <c r="L237" s="90">
        <f t="shared" si="95"/>
        <v>0.11530713666210632</v>
      </c>
      <c r="M237" s="90">
        <f t="shared" si="95"/>
        <v>3.1060457965861869E-2</v>
      </c>
      <c r="N237" s="90">
        <f t="shared" si="95"/>
        <v>5.190415528086416E-3</v>
      </c>
      <c r="O237" s="142">
        <f t="shared" si="95"/>
        <v>0.1318971156953562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0.49377089791602513</v>
      </c>
      <c r="E238" s="83">
        <f t="shared" si="96"/>
        <v>0.16285194249405394</v>
      </c>
      <c r="F238" s="83">
        <f t="shared" si="96"/>
        <v>0.21136902328967433</v>
      </c>
      <c r="G238" s="84">
        <f t="shared" si="96"/>
        <v>0.11954993213229685</v>
      </c>
      <c r="H238" s="85">
        <f t="shared" si="96"/>
        <v>0.13824480834117753</v>
      </c>
      <c r="I238" s="85">
        <f t="shared" si="96"/>
        <v>7.6712065116747632E-3</v>
      </c>
      <c r="J238" s="82">
        <f t="shared" si="96"/>
        <v>0.13061382758617412</v>
      </c>
      <c r="K238" s="84">
        <f t="shared" si="96"/>
        <v>0.10213584843624471</v>
      </c>
      <c r="L238" s="85">
        <f t="shared" si="96"/>
        <v>0.12774690254490459</v>
      </c>
      <c r="M238" s="85">
        <f t="shared" si="96"/>
        <v>4.996812550825078E-3</v>
      </c>
      <c r="N238" s="85">
        <f t="shared" si="96"/>
        <v>4.8354895849216892E-4</v>
      </c>
      <c r="O238" s="141">
        <f t="shared" si="96"/>
        <v>9.6471995590726625E-2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0.41568150916302432</v>
      </c>
      <c r="E239" s="93">
        <f t="shared" si="97"/>
        <v>0.1603580724418297</v>
      </c>
      <c r="F239" s="93">
        <f t="shared" si="97"/>
        <v>0.17963311388574438</v>
      </c>
      <c r="G239" s="94">
        <f t="shared" si="97"/>
        <v>7.5690322835450269E-2</v>
      </c>
      <c r="H239" s="95">
        <f t="shared" si="97"/>
        <v>0.13839803725793257</v>
      </c>
      <c r="I239" s="95">
        <f t="shared" si="97"/>
        <v>1.8574660943275327E-3</v>
      </c>
      <c r="J239" s="92">
        <f t="shared" si="97"/>
        <v>8.7373329074602588E-2</v>
      </c>
      <c r="K239" s="94">
        <f t="shared" si="97"/>
        <v>5.3076667492890237E-2</v>
      </c>
      <c r="L239" s="95">
        <f t="shared" si="97"/>
        <v>8.2602097527355964E-2</v>
      </c>
      <c r="M239" s="95">
        <f t="shared" si="97"/>
        <v>2.1428811617579018E-2</v>
      </c>
      <c r="N239" s="95">
        <f t="shared" si="97"/>
        <v>1.8257025950965168E-3</v>
      </c>
      <c r="O239" s="143">
        <f t="shared" si="97"/>
        <v>0.25083304667008149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0.48630597684327331</v>
      </c>
      <c r="E240" s="83">
        <f t="shared" si="98"/>
        <v>0.17894940737321441</v>
      </c>
      <c r="F240" s="83">
        <f t="shared" si="98"/>
        <v>0.20103184793523937</v>
      </c>
      <c r="G240" s="84">
        <f t="shared" si="98"/>
        <v>0.10632472153481953</v>
      </c>
      <c r="H240" s="85">
        <f t="shared" si="98"/>
        <v>0.13884098221020252</v>
      </c>
      <c r="I240" s="85">
        <f t="shared" si="98"/>
        <v>6.2772936632215295E-3</v>
      </c>
      <c r="J240" s="82">
        <f t="shared" si="98"/>
        <v>6.2094915785489452E-2</v>
      </c>
      <c r="K240" s="84">
        <f t="shared" si="98"/>
        <v>1.640439253352266E-2</v>
      </c>
      <c r="L240" s="85">
        <f t="shared" si="98"/>
        <v>0.10906824575359191</v>
      </c>
      <c r="M240" s="85">
        <f t="shared" si="98"/>
        <v>3.6095840935429849E-2</v>
      </c>
      <c r="N240" s="85">
        <f t="shared" si="98"/>
        <v>8.5701890428493185E-3</v>
      </c>
      <c r="O240" s="141">
        <f t="shared" si="98"/>
        <v>0.15274655576594212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0.49987136766477036</v>
      </c>
      <c r="E241" s="83">
        <f t="shared" si="99"/>
        <v>0.15392816358807479</v>
      </c>
      <c r="F241" s="83">
        <f t="shared" si="99"/>
        <v>0.25183180769400854</v>
      </c>
      <c r="G241" s="84">
        <f t="shared" si="99"/>
        <v>9.4111396382687049E-2</v>
      </c>
      <c r="H241" s="85">
        <f t="shared" si="99"/>
        <v>0.14017646951712801</v>
      </c>
      <c r="I241" s="85">
        <f t="shared" si="99"/>
        <v>3.5662306953949882E-3</v>
      </c>
      <c r="J241" s="82">
        <f t="shared" si="99"/>
        <v>9.6289496890192991E-2</v>
      </c>
      <c r="K241" s="84">
        <f t="shared" si="99"/>
        <v>4.5384810979400621E-2</v>
      </c>
      <c r="L241" s="85">
        <f t="shared" si="99"/>
        <v>8.1216069807428681E-2</v>
      </c>
      <c r="M241" s="85">
        <f t="shared" si="99"/>
        <v>2.1494736349234839E-2</v>
      </c>
      <c r="N241" s="85">
        <f t="shared" si="99"/>
        <v>3.09810133990932E-4</v>
      </c>
      <c r="O241" s="141">
        <f t="shared" si="99"/>
        <v>0.15707581894185924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0.50123581457014066</v>
      </c>
      <c r="E242" s="83">
        <f t="shared" si="100"/>
        <v>0.16240201072074703</v>
      </c>
      <c r="F242" s="83">
        <f t="shared" si="100"/>
        <v>0.23840952111304536</v>
      </c>
      <c r="G242" s="84">
        <f t="shared" si="100"/>
        <v>0.10042428273634826</v>
      </c>
      <c r="H242" s="85">
        <f t="shared" si="100"/>
        <v>0.14172497293526221</v>
      </c>
      <c r="I242" s="85">
        <f t="shared" si="100"/>
        <v>1.7782799562290948E-2</v>
      </c>
      <c r="J242" s="82">
        <f t="shared" si="100"/>
        <v>5.0502515603109359E-2</v>
      </c>
      <c r="K242" s="84">
        <f t="shared" si="100"/>
        <v>1.5411937340084385E-2</v>
      </c>
      <c r="L242" s="85">
        <f t="shared" si="100"/>
        <v>9.8084946396033046E-2</v>
      </c>
      <c r="M242" s="85">
        <f t="shared" si="100"/>
        <v>3.5249598520212193E-2</v>
      </c>
      <c r="N242" s="85">
        <f t="shared" si="100"/>
        <v>7.8281546431666557E-3</v>
      </c>
      <c r="O242" s="141">
        <f t="shared" si="100"/>
        <v>0.14759119776978494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0.50194889689843802</v>
      </c>
      <c r="E243" s="98">
        <f t="shared" si="101"/>
        <v>0.21086492610306484</v>
      </c>
      <c r="F243" s="98">
        <f t="shared" si="101"/>
        <v>0.19864819905917672</v>
      </c>
      <c r="G243" s="99">
        <f t="shared" si="101"/>
        <v>9.2435771736196409E-2</v>
      </c>
      <c r="H243" s="100">
        <f t="shared" si="101"/>
        <v>0.11230069155088562</v>
      </c>
      <c r="I243" s="100">
        <f t="shared" si="101"/>
        <v>2.2569391490346786E-3</v>
      </c>
      <c r="J243" s="97">
        <f t="shared" si="101"/>
        <v>7.0337185639254229E-2</v>
      </c>
      <c r="K243" s="99">
        <f t="shared" si="101"/>
        <v>3.9210255247517221E-2</v>
      </c>
      <c r="L243" s="100">
        <f t="shared" si="101"/>
        <v>0.13327741968319162</v>
      </c>
      <c r="M243" s="100">
        <f t="shared" si="101"/>
        <v>4.6446059871330429E-2</v>
      </c>
      <c r="N243" s="100">
        <f t="shared" si="101"/>
        <v>8.8295846093005778E-4</v>
      </c>
      <c r="O243" s="144">
        <f t="shared" si="101"/>
        <v>0.13254984874693537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0.42072433594981867</v>
      </c>
      <c r="E244" s="83">
        <f t="shared" si="102"/>
        <v>0.1582823054673774</v>
      </c>
      <c r="F244" s="83">
        <f t="shared" si="102"/>
        <v>0.18365701152137193</v>
      </c>
      <c r="G244" s="84">
        <f t="shared" si="102"/>
        <v>7.8785018961069347E-2</v>
      </c>
      <c r="H244" s="85">
        <f t="shared" si="102"/>
        <v>0.14326217470546815</v>
      </c>
      <c r="I244" s="85">
        <f t="shared" si="102"/>
        <v>1.3764591948054732E-2</v>
      </c>
      <c r="J244" s="82">
        <f t="shared" si="102"/>
        <v>7.8674274306288094E-2</v>
      </c>
      <c r="K244" s="84">
        <f t="shared" si="102"/>
        <v>4.5617710516867638E-2</v>
      </c>
      <c r="L244" s="85">
        <f t="shared" si="102"/>
        <v>9.523314662412545E-2</v>
      </c>
      <c r="M244" s="85">
        <f t="shared" si="102"/>
        <v>9.1190184488545101E-2</v>
      </c>
      <c r="N244" s="85">
        <f t="shared" si="102"/>
        <v>7.372990993100944E-4</v>
      </c>
      <c r="O244" s="141">
        <f t="shared" si="102"/>
        <v>0.15641399287838972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0.46075674300379843</v>
      </c>
      <c r="E245" s="83">
        <f t="shared" si="103"/>
        <v>0.15931995420264874</v>
      </c>
      <c r="F245" s="83">
        <f t="shared" si="103"/>
        <v>0.21992519350988923</v>
      </c>
      <c r="G245" s="84">
        <f t="shared" si="103"/>
        <v>8.1511595291260439E-2</v>
      </c>
      <c r="H245" s="85">
        <f t="shared" si="103"/>
        <v>0.13748419053804106</v>
      </c>
      <c r="I245" s="85">
        <f t="shared" si="103"/>
        <v>7.5609201641784985E-3</v>
      </c>
      <c r="J245" s="82">
        <f t="shared" si="103"/>
        <v>0.10842447696989495</v>
      </c>
      <c r="K245" s="84">
        <f t="shared" si="103"/>
        <v>5.322360003024109E-2</v>
      </c>
      <c r="L245" s="85">
        <f t="shared" si="103"/>
        <v>0.11342994746843067</v>
      </c>
      <c r="M245" s="85">
        <f t="shared" si="103"/>
        <v>5.134617576685211E-2</v>
      </c>
      <c r="N245" s="85">
        <f t="shared" si="103"/>
        <v>2.2045389381877109E-3</v>
      </c>
      <c r="O245" s="141">
        <f t="shared" si="103"/>
        <v>0.11879300715061657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0.46025777677022073</v>
      </c>
      <c r="E246" s="98">
        <f t="shared" si="104"/>
        <v>0.18869261526082456</v>
      </c>
      <c r="F246" s="98">
        <f t="shared" si="104"/>
        <v>0.19726719067201082</v>
      </c>
      <c r="G246" s="99">
        <f t="shared" si="104"/>
        <v>7.4297970837385319E-2</v>
      </c>
      <c r="H246" s="100">
        <f t="shared" si="104"/>
        <v>0.11737653223401508</v>
      </c>
      <c r="I246" s="100">
        <f t="shared" si="104"/>
        <v>7.7847241917962696E-3</v>
      </c>
      <c r="J246" s="97">
        <f t="shared" si="104"/>
        <v>0.1260166366913037</v>
      </c>
      <c r="K246" s="99">
        <f t="shared" si="104"/>
        <v>8.1180855788909878E-2</v>
      </c>
      <c r="L246" s="100">
        <f t="shared" si="104"/>
        <v>9.6291941386773647E-2</v>
      </c>
      <c r="M246" s="100">
        <f t="shared" si="104"/>
        <v>1.355035593412458E-2</v>
      </c>
      <c r="N246" s="100">
        <f t="shared" si="104"/>
        <v>1.7707923371394017E-3</v>
      </c>
      <c r="O246" s="144">
        <f t="shared" si="104"/>
        <v>0.1769512404546266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0.45517202340426988</v>
      </c>
      <c r="E247" s="98">
        <f t="shared" si="105"/>
        <v>0.16006039774536671</v>
      </c>
      <c r="F247" s="98">
        <f t="shared" si="105"/>
        <v>0.22423216975070975</v>
      </c>
      <c r="G247" s="99">
        <f t="shared" si="105"/>
        <v>7.0879455908193403E-2</v>
      </c>
      <c r="H247" s="100">
        <f t="shared" si="105"/>
        <v>0.14151664109906859</v>
      </c>
      <c r="I247" s="100">
        <f t="shared" si="105"/>
        <v>7.598516775036885E-3</v>
      </c>
      <c r="J247" s="97">
        <f t="shared" si="105"/>
        <v>9.9349767210564432E-2</v>
      </c>
      <c r="K247" s="99">
        <f t="shared" si="105"/>
        <v>4.578893593265701E-2</v>
      </c>
      <c r="L247" s="100">
        <f t="shared" si="105"/>
        <v>8.6624756128975508E-2</v>
      </c>
      <c r="M247" s="100">
        <f t="shared" si="105"/>
        <v>3.0023025477866071E-2</v>
      </c>
      <c r="N247" s="100">
        <f t="shared" si="105"/>
        <v>3.1575567422993363E-4</v>
      </c>
      <c r="O247" s="144">
        <f t="shared" si="105"/>
        <v>0.17939951422998873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0.47697637723090075</v>
      </c>
      <c r="E248" s="83">
        <f t="shared" si="106"/>
        <v>0.1695826484339101</v>
      </c>
      <c r="F248" s="83">
        <f t="shared" si="106"/>
        <v>0.23109660106785937</v>
      </c>
      <c r="G248" s="84">
        <f t="shared" si="106"/>
        <v>7.6297127729131303E-2</v>
      </c>
      <c r="H248" s="85">
        <f t="shared" si="106"/>
        <v>0.15524246448337059</v>
      </c>
      <c r="I248" s="85">
        <f t="shared" si="106"/>
        <v>4.1205600884346759E-3</v>
      </c>
      <c r="J248" s="82">
        <f t="shared" si="106"/>
        <v>0.11501500569287199</v>
      </c>
      <c r="K248" s="84">
        <f t="shared" si="106"/>
        <v>6.9290292570526324E-2</v>
      </c>
      <c r="L248" s="85">
        <f t="shared" si="106"/>
        <v>0.11167261222043312</v>
      </c>
      <c r="M248" s="85">
        <f t="shared" si="106"/>
        <v>5.6097344856124449E-2</v>
      </c>
      <c r="N248" s="85">
        <f t="shared" si="106"/>
        <v>1.6140070851683025E-3</v>
      </c>
      <c r="O248" s="141">
        <f t="shared" si="106"/>
        <v>7.9261628342696094E-2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0.48141495732044109</v>
      </c>
      <c r="E249" s="83">
        <f t="shared" si="107"/>
        <v>0.15837572157787624</v>
      </c>
      <c r="F249" s="83">
        <f t="shared" si="107"/>
        <v>0.23013480192491254</v>
      </c>
      <c r="G249" s="84">
        <f t="shared" si="107"/>
        <v>9.2904433817652288E-2</v>
      </c>
      <c r="H249" s="85">
        <f t="shared" si="107"/>
        <v>0.16658730204521149</v>
      </c>
      <c r="I249" s="85">
        <f t="shared" si="107"/>
        <v>4.3673142095396458E-3</v>
      </c>
      <c r="J249" s="82">
        <f t="shared" si="107"/>
        <v>6.1101776977730587E-2</v>
      </c>
      <c r="K249" s="84">
        <f t="shared" si="107"/>
        <v>3.0619992673989883E-2</v>
      </c>
      <c r="L249" s="85">
        <f t="shared" si="107"/>
        <v>9.1974024089727727E-2</v>
      </c>
      <c r="M249" s="85">
        <f t="shared" si="107"/>
        <v>6.2428829205821434E-2</v>
      </c>
      <c r="N249" s="85">
        <f t="shared" si="107"/>
        <v>1.8544347504636013E-3</v>
      </c>
      <c r="O249" s="141">
        <f t="shared" si="107"/>
        <v>0.13027136140106443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0.47217621659755632</v>
      </c>
      <c r="E250" s="103">
        <f t="shared" si="108"/>
        <v>0.1811778830990104</v>
      </c>
      <c r="F250" s="103">
        <f t="shared" si="108"/>
        <v>0.18623016966259301</v>
      </c>
      <c r="G250" s="104">
        <f t="shared" si="108"/>
        <v>0.10476816383595292</v>
      </c>
      <c r="H250" s="105">
        <f t="shared" si="108"/>
        <v>0.13090259495324913</v>
      </c>
      <c r="I250" s="105">
        <f t="shared" si="108"/>
        <v>6.6120971655957888E-3</v>
      </c>
      <c r="J250" s="102">
        <f t="shared" si="108"/>
        <v>0.14548351714842225</v>
      </c>
      <c r="K250" s="104">
        <f t="shared" si="108"/>
        <v>9.463880882157942E-2</v>
      </c>
      <c r="L250" s="105">
        <f t="shared" si="108"/>
        <v>0.12277534285901874</v>
      </c>
      <c r="M250" s="105">
        <f t="shared" si="108"/>
        <v>3.64679953191199E-2</v>
      </c>
      <c r="N250" s="105">
        <f t="shared" si="108"/>
        <v>2.6332364372271579E-3</v>
      </c>
      <c r="O250" s="145">
        <f t="shared" si="108"/>
        <v>8.2948999519810704E-2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0.54963969049046058</v>
      </c>
      <c r="E251" s="108">
        <f t="shared" si="109"/>
        <v>0.23433126009440297</v>
      </c>
      <c r="F251" s="108">
        <f t="shared" si="109"/>
        <v>0.20050623456002645</v>
      </c>
      <c r="G251" s="109">
        <f t="shared" si="109"/>
        <v>0.1148021958360312</v>
      </c>
      <c r="H251" s="110">
        <f t="shared" si="109"/>
        <v>0.20491196757916458</v>
      </c>
      <c r="I251" s="110">
        <f t="shared" si="109"/>
        <v>1.5601544177881333E-2</v>
      </c>
      <c r="J251" s="107">
        <f t="shared" si="109"/>
        <v>4.6826897386708005E-2</v>
      </c>
      <c r="K251" s="109">
        <f t="shared" si="109"/>
        <v>3.8846151068833296E-3</v>
      </c>
      <c r="L251" s="110">
        <f t="shared" si="109"/>
        <v>0.10633392946975952</v>
      </c>
      <c r="M251" s="110">
        <f t="shared" si="109"/>
        <v>1.0043153698091802E-2</v>
      </c>
      <c r="N251" s="110">
        <f t="shared" si="109"/>
        <v>1.7701561107193032E-3</v>
      </c>
      <c r="O251" s="146">
        <f t="shared" si="109"/>
        <v>6.4872661087214845E-2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0.44279848110579262</v>
      </c>
      <c r="E252" s="83">
        <f t="shared" si="110"/>
        <v>0.18972100691834307</v>
      </c>
      <c r="F252" s="83">
        <f t="shared" si="110"/>
        <v>0.15582238579946464</v>
      </c>
      <c r="G252" s="84">
        <f t="shared" si="110"/>
        <v>9.7255088387984912E-2</v>
      </c>
      <c r="H252" s="85">
        <f t="shared" si="110"/>
        <v>0.15172429432816817</v>
      </c>
      <c r="I252" s="85">
        <f t="shared" si="110"/>
        <v>5.3422509434295062E-3</v>
      </c>
      <c r="J252" s="82">
        <f t="shared" si="110"/>
        <v>9.0523961387632995E-2</v>
      </c>
      <c r="K252" s="84">
        <f t="shared" si="110"/>
        <v>3.6440190390919558E-2</v>
      </c>
      <c r="L252" s="85">
        <f t="shared" si="110"/>
        <v>0.11277512319387739</v>
      </c>
      <c r="M252" s="85">
        <f t="shared" si="110"/>
        <v>4.3924801130183613E-2</v>
      </c>
      <c r="N252" s="85">
        <f t="shared" si="110"/>
        <v>4.6699025619790979E-3</v>
      </c>
      <c r="O252" s="141">
        <f t="shared" si="110"/>
        <v>0.14824118534893663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0.40077816225320911</v>
      </c>
      <c r="E253" s="83">
        <f t="shared" si="111"/>
        <v>0.16620361788329494</v>
      </c>
      <c r="F253" s="83">
        <f t="shared" si="111"/>
        <v>0.16502969004719742</v>
      </c>
      <c r="G253" s="84">
        <f t="shared" si="111"/>
        <v>6.9544854322716773E-2</v>
      </c>
      <c r="H253" s="85">
        <f t="shared" si="111"/>
        <v>0.10549654925671897</v>
      </c>
      <c r="I253" s="85">
        <f t="shared" si="111"/>
        <v>1.5145395029434493E-3</v>
      </c>
      <c r="J253" s="82">
        <f t="shared" si="111"/>
        <v>0.12409812285973436</v>
      </c>
      <c r="K253" s="84">
        <f t="shared" si="111"/>
        <v>0.10108099386899</v>
      </c>
      <c r="L253" s="85">
        <f t="shared" si="111"/>
        <v>0.12391847213735538</v>
      </c>
      <c r="M253" s="85">
        <f t="shared" si="111"/>
        <v>4.2828961069574033E-2</v>
      </c>
      <c r="N253" s="85">
        <f t="shared" si="111"/>
        <v>3.0990703170472897E-3</v>
      </c>
      <c r="O253" s="141">
        <f t="shared" si="111"/>
        <v>0.19826612260341742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0.41864718481194446</v>
      </c>
      <c r="E254" s="83">
        <f t="shared" si="112"/>
        <v>0.21981121150261021</v>
      </c>
      <c r="F254" s="83">
        <f t="shared" si="112"/>
        <v>0.13327923949717962</v>
      </c>
      <c r="G254" s="84">
        <f t="shared" si="112"/>
        <v>6.5556733812154613E-2</v>
      </c>
      <c r="H254" s="85">
        <f t="shared" si="112"/>
        <v>0.1442556963155891</v>
      </c>
      <c r="I254" s="85">
        <f t="shared" si="112"/>
        <v>7.7343588959508597E-3</v>
      </c>
      <c r="J254" s="82">
        <f t="shared" si="112"/>
        <v>0.15995325323711493</v>
      </c>
      <c r="K254" s="84">
        <f t="shared" si="112"/>
        <v>0.11403480221815004</v>
      </c>
      <c r="L254" s="85">
        <f t="shared" si="112"/>
        <v>0.14088391447623214</v>
      </c>
      <c r="M254" s="85">
        <f t="shared" si="112"/>
        <v>1.3985174151119105E-3</v>
      </c>
      <c r="N254" s="85">
        <f t="shared" si="112"/>
        <v>3.3357024616984606E-3</v>
      </c>
      <c r="O254" s="141">
        <f t="shared" si="112"/>
        <v>0.12379137238635816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0.47124028764688752</v>
      </c>
      <c r="E255" s="83">
        <f t="shared" si="113"/>
        <v>0.17141551128186502</v>
      </c>
      <c r="F255" s="83">
        <f t="shared" si="113"/>
        <v>0.19381456768368036</v>
      </c>
      <c r="G255" s="84">
        <f t="shared" si="113"/>
        <v>0.10601020868134217</v>
      </c>
      <c r="H255" s="85">
        <f t="shared" si="113"/>
        <v>0.18677286851206126</v>
      </c>
      <c r="I255" s="85">
        <f t="shared" si="113"/>
        <v>6.7212188891187085E-3</v>
      </c>
      <c r="J255" s="82">
        <f t="shared" si="113"/>
        <v>0.14465278377208007</v>
      </c>
      <c r="K255" s="84">
        <f t="shared" si="113"/>
        <v>9.0486911067716891E-2</v>
      </c>
      <c r="L255" s="85">
        <f t="shared" si="113"/>
        <v>9.9412947439605034E-2</v>
      </c>
      <c r="M255" s="85">
        <f t="shared" si="113"/>
        <v>1.0260435921949026E-4</v>
      </c>
      <c r="N255" s="85">
        <f t="shared" si="113"/>
        <v>0</v>
      </c>
      <c r="O255" s="141">
        <f t="shared" si="113"/>
        <v>9.1097289381027888E-2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0.46039094546517373</v>
      </c>
      <c r="E256" s="83">
        <f t="shared" si="114"/>
        <v>0.19024047328690499</v>
      </c>
      <c r="F256" s="83">
        <f t="shared" si="114"/>
        <v>0.15636172450052577</v>
      </c>
      <c r="G256" s="84">
        <f t="shared" si="114"/>
        <v>0.11378874767774295</v>
      </c>
      <c r="H256" s="85">
        <f t="shared" si="114"/>
        <v>0.12698874230253676</v>
      </c>
      <c r="I256" s="85">
        <f t="shared" si="114"/>
        <v>4.4837618380517566E-3</v>
      </c>
      <c r="J256" s="82">
        <f t="shared" si="114"/>
        <v>0.1288598179820804</v>
      </c>
      <c r="K256" s="84">
        <f t="shared" si="114"/>
        <v>9.6059805887866487E-2</v>
      </c>
      <c r="L256" s="85">
        <f t="shared" si="114"/>
        <v>0.11048450764791055</v>
      </c>
      <c r="M256" s="85">
        <f t="shared" si="114"/>
        <v>6.6103781793504734E-2</v>
      </c>
      <c r="N256" s="85">
        <f t="shared" si="114"/>
        <v>0</v>
      </c>
      <c r="O256" s="141">
        <f t="shared" si="114"/>
        <v>0.10268844297074207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0.45056264756839393</v>
      </c>
      <c r="E257" s="83">
        <f t="shared" si="115"/>
        <v>0.21680142793508902</v>
      </c>
      <c r="F257" s="83">
        <f t="shared" si="115"/>
        <v>0.14712084413926296</v>
      </c>
      <c r="G257" s="84">
        <f t="shared" si="115"/>
        <v>8.6640375494041924E-2</v>
      </c>
      <c r="H257" s="85">
        <f t="shared" si="115"/>
        <v>0.12772540171234778</v>
      </c>
      <c r="I257" s="85">
        <f t="shared" si="115"/>
        <v>1.7962184896135294E-3</v>
      </c>
      <c r="J257" s="82">
        <f t="shared" si="115"/>
        <v>0.12440595108126883</v>
      </c>
      <c r="K257" s="84">
        <f t="shared" si="115"/>
        <v>9.7133294851234578E-2</v>
      </c>
      <c r="L257" s="85">
        <f t="shared" si="115"/>
        <v>0.12087286355181323</v>
      </c>
      <c r="M257" s="85">
        <f t="shared" si="115"/>
        <v>3.727694586464228E-2</v>
      </c>
      <c r="N257" s="85">
        <f t="shared" si="115"/>
        <v>0</v>
      </c>
      <c r="O257" s="141">
        <f t="shared" si="115"/>
        <v>0.13735997173192044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0.40378175456546184</v>
      </c>
      <c r="E258" s="83">
        <f t="shared" si="116"/>
        <v>0.20728731993188967</v>
      </c>
      <c r="F258" s="83">
        <f t="shared" si="116"/>
        <v>0.11457025366236027</v>
      </c>
      <c r="G258" s="84">
        <f t="shared" si="116"/>
        <v>8.1924180971211902E-2</v>
      </c>
      <c r="H258" s="85">
        <f t="shared" si="116"/>
        <v>0.17316015750707806</v>
      </c>
      <c r="I258" s="85">
        <f t="shared" si="116"/>
        <v>1.6575596653092502E-2</v>
      </c>
      <c r="J258" s="82">
        <f t="shared" si="116"/>
        <v>0.12027907560254852</v>
      </c>
      <c r="K258" s="84">
        <f t="shared" si="116"/>
        <v>7.2585502236569691E-2</v>
      </c>
      <c r="L258" s="85">
        <f t="shared" si="116"/>
        <v>0.1270514334782247</v>
      </c>
      <c r="M258" s="85">
        <f t="shared" si="116"/>
        <v>3.6895342875967817E-2</v>
      </c>
      <c r="N258" s="85">
        <f t="shared" si="116"/>
        <v>0</v>
      </c>
      <c r="O258" s="141">
        <f t="shared" si="116"/>
        <v>0.12225663931762654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0.41844309511792427</v>
      </c>
      <c r="E259" s="83">
        <f t="shared" si="117"/>
        <v>0.20102875485607219</v>
      </c>
      <c r="F259" s="83">
        <f t="shared" si="117"/>
        <v>0.12575763681921434</v>
      </c>
      <c r="G259" s="84">
        <f t="shared" si="117"/>
        <v>9.1656703442637738E-2</v>
      </c>
      <c r="H259" s="85">
        <f t="shared" si="117"/>
        <v>0.18251219095614327</v>
      </c>
      <c r="I259" s="85">
        <f t="shared" si="117"/>
        <v>7.2518837370118263E-3</v>
      </c>
      <c r="J259" s="82">
        <f t="shared" si="117"/>
        <v>0.11932136211185806</v>
      </c>
      <c r="K259" s="84">
        <f t="shared" si="117"/>
        <v>7.7668528814027707E-2</v>
      </c>
      <c r="L259" s="85">
        <f t="shared" si="117"/>
        <v>0.1553522503452745</v>
      </c>
      <c r="M259" s="85">
        <f t="shared" si="117"/>
        <v>4.8056483644000413E-2</v>
      </c>
      <c r="N259" s="85">
        <f t="shared" si="117"/>
        <v>0</v>
      </c>
      <c r="O259" s="141">
        <f t="shared" si="117"/>
        <v>6.9062734087787681E-2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0.30310171756492826</v>
      </c>
      <c r="E260" s="83">
        <f t="shared" si="118"/>
        <v>0.15256279041357723</v>
      </c>
      <c r="F260" s="83">
        <f t="shared" si="118"/>
        <v>9.0196814556917707E-2</v>
      </c>
      <c r="G260" s="84">
        <f t="shared" si="118"/>
        <v>6.0342112594433298E-2</v>
      </c>
      <c r="H260" s="85">
        <f t="shared" si="118"/>
        <v>0.10310112165377264</v>
      </c>
      <c r="I260" s="85">
        <f t="shared" si="118"/>
        <v>5.8598923486497395E-3</v>
      </c>
      <c r="J260" s="82">
        <f t="shared" si="118"/>
        <v>0.10556729997124728</v>
      </c>
      <c r="K260" s="84">
        <f t="shared" si="118"/>
        <v>7.6951050367900647E-2</v>
      </c>
      <c r="L260" s="85">
        <f t="shared" si="118"/>
        <v>9.4982279092010166E-2</v>
      </c>
      <c r="M260" s="85">
        <f t="shared" si="118"/>
        <v>5.6231517443064413E-2</v>
      </c>
      <c r="N260" s="85">
        <f t="shared" si="118"/>
        <v>4.4693336670435807E-4</v>
      </c>
      <c r="O260" s="141">
        <f t="shared" si="118"/>
        <v>0.33070923855962314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0.390811816948685</v>
      </c>
      <c r="E261" s="83">
        <f t="shared" si="119"/>
        <v>0.1979059620443466</v>
      </c>
      <c r="F261" s="83">
        <f t="shared" si="119"/>
        <v>0.10939138893245516</v>
      </c>
      <c r="G261" s="84">
        <f t="shared" si="119"/>
        <v>8.3514465971883223E-2</v>
      </c>
      <c r="H261" s="85">
        <f t="shared" si="119"/>
        <v>0.18895571984490447</v>
      </c>
      <c r="I261" s="85">
        <f t="shared" si="119"/>
        <v>8.9055855237462778E-3</v>
      </c>
      <c r="J261" s="82">
        <f t="shared" si="119"/>
        <v>0.14088821047555578</v>
      </c>
      <c r="K261" s="84">
        <f t="shared" si="119"/>
        <v>8.1565418158448727E-2</v>
      </c>
      <c r="L261" s="85">
        <f t="shared" si="119"/>
        <v>8.537402036668533E-2</v>
      </c>
      <c r="M261" s="85">
        <f t="shared" si="119"/>
        <v>2.1455191797721106E-2</v>
      </c>
      <c r="N261" s="85">
        <f t="shared" si="119"/>
        <v>6.6949000095615704E-3</v>
      </c>
      <c r="O261" s="141">
        <f t="shared" si="119"/>
        <v>0.15691455503314047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0.40486975403850251</v>
      </c>
      <c r="E262" s="83">
        <f t="shared" si="120"/>
        <v>0.20515698919088768</v>
      </c>
      <c r="F262" s="83">
        <f t="shared" si="120"/>
        <v>0.1044294684025715</v>
      </c>
      <c r="G262" s="84">
        <f t="shared" si="120"/>
        <v>9.5283296445043325E-2</v>
      </c>
      <c r="H262" s="85">
        <f t="shared" si="120"/>
        <v>0.18173276885816217</v>
      </c>
      <c r="I262" s="85">
        <f t="shared" si="120"/>
        <v>2.0989780600570098E-3</v>
      </c>
      <c r="J262" s="82">
        <f t="shared" si="120"/>
        <v>0.1457137431213178</v>
      </c>
      <c r="K262" s="84">
        <f t="shared" si="120"/>
        <v>7.022393472178233E-2</v>
      </c>
      <c r="L262" s="85">
        <f t="shared" si="120"/>
        <v>0.13174585623624499</v>
      </c>
      <c r="M262" s="85">
        <f t="shared" si="120"/>
        <v>4.5998541959883281E-2</v>
      </c>
      <c r="N262" s="85">
        <f t="shared" si="120"/>
        <v>2.8860948325783882E-3</v>
      </c>
      <c r="O262" s="141">
        <f t="shared" si="120"/>
        <v>8.4954262893253848E-2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0.37698121651202282</v>
      </c>
      <c r="E263" s="83">
        <f t="shared" si="121"/>
        <v>0.1625340723477226</v>
      </c>
      <c r="F263" s="83">
        <f t="shared" si="121"/>
        <v>0.14701960549223178</v>
      </c>
      <c r="G263" s="84">
        <f t="shared" si="121"/>
        <v>6.742753867206841E-2</v>
      </c>
      <c r="H263" s="85">
        <f t="shared" si="121"/>
        <v>9.7767439404939968E-2</v>
      </c>
      <c r="I263" s="85">
        <f t="shared" si="121"/>
        <v>6.4236968136480332E-2</v>
      </c>
      <c r="J263" s="82">
        <f t="shared" si="121"/>
        <v>0.20122624680307694</v>
      </c>
      <c r="K263" s="84">
        <f t="shared" si="121"/>
        <v>7.4500673120830918E-2</v>
      </c>
      <c r="L263" s="85">
        <f t="shared" si="121"/>
        <v>0.10019694057516121</v>
      </c>
      <c r="M263" s="85">
        <f t="shared" si="121"/>
        <v>1.5572441345235126E-2</v>
      </c>
      <c r="N263" s="85">
        <f t="shared" si="121"/>
        <v>1.8058436805462529E-3</v>
      </c>
      <c r="O263" s="141">
        <f t="shared" si="121"/>
        <v>0.14221290354253735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0.42806104358341557</v>
      </c>
      <c r="E264" s="83">
        <f t="shared" si="122"/>
        <v>0.21393274074815002</v>
      </c>
      <c r="F264" s="83">
        <f t="shared" si="122"/>
        <v>0.11957467490207468</v>
      </c>
      <c r="G264" s="84">
        <f t="shared" si="122"/>
        <v>9.4553627933190859E-2</v>
      </c>
      <c r="H264" s="85">
        <f t="shared" si="122"/>
        <v>0.10574458821998106</v>
      </c>
      <c r="I264" s="85">
        <f t="shared" si="122"/>
        <v>1.5839246682016687E-2</v>
      </c>
      <c r="J264" s="82">
        <f t="shared" si="122"/>
        <v>0.24757615219731638</v>
      </c>
      <c r="K264" s="84">
        <f t="shared" si="122"/>
        <v>7.8848709963471569E-2</v>
      </c>
      <c r="L264" s="85">
        <f t="shared" si="122"/>
        <v>8.8074752165128778E-2</v>
      </c>
      <c r="M264" s="85">
        <f t="shared" si="122"/>
        <v>2.7376448041077014E-2</v>
      </c>
      <c r="N264" s="85">
        <f t="shared" si="122"/>
        <v>1.0836063187713316E-3</v>
      </c>
      <c r="O264" s="141">
        <f t="shared" si="122"/>
        <v>8.6244162792293189E-2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0.42118368614436186</v>
      </c>
      <c r="E265" s="83">
        <f t="shared" si="123"/>
        <v>0.19401073752585216</v>
      </c>
      <c r="F265" s="83">
        <f t="shared" si="123"/>
        <v>0.10173902239422168</v>
      </c>
      <c r="G265" s="84">
        <f t="shared" si="123"/>
        <v>0.12543392622428801</v>
      </c>
      <c r="H265" s="85">
        <f t="shared" si="123"/>
        <v>0.19734450309077486</v>
      </c>
      <c r="I265" s="85">
        <f t="shared" si="123"/>
        <v>1.2548911151208167E-2</v>
      </c>
      <c r="J265" s="82">
        <f t="shared" si="123"/>
        <v>0.15751204945239766</v>
      </c>
      <c r="K265" s="84">
        <f t="shared" si="123"/>
        <v>5.5036957395841357E-2</v>
      </c>
      <c r="L265" s="85">
        <f t="shared" si="123"/>
        <v>9.3880701210423897E-2</v>
      </c>
      <c r="M265" s="85">
        <f t="shared" si="123"/>
        <v>6.9700932424020144E-3</v>
      </c>
      <c r="N265" s="85">
        <f t="shared" si="123"/>
        <v>1.2396433882044158E-2</v>
      </c>
      <c r="O265" s="141">
        <f t="shared" si="123"/>
        <v>9.8163621826387409E-2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0.2611108132853191</v>
      </c>
      <c r="E266" s="83">
        <f t="shared" si="124"/>
        <v>0.1593932683585329</v>
      </c>
      <c r="F266" s="83">
        <f t="shared" si="124"/>
        <v>5.1945930407539656E-2</v>
      </c>
      <c r="G266" s="84">
        <f t="shared" si="124"/>
        <v>4.9771614519246561E-2</v>
      </c>
      <c r="H266" s="85">
        <f t="shared" si="124"/>
        <v>0.1487593398285621</v>
      </c>
      <c r="I266" s="85">
        <f t="shared" si="124"/>
        <v>1.0068294033695776E-2</v>
      </c>
      <c r="J266" s="82">
        <f t="shared" si="124"/>
        <v>0.12102045528511567</v>
      </c>
      <c r="K266" s="84">
        <f t="shared" si="124"/>
        <v>8.1594042433562219E-2</v>
      </c>
      <c r="L266" s="85">
        <f t="shared" si="124"/>
        <v>8.9906758952326721E-2</v>
      </c>
      <c r="M266" s="85">
        <f t="shared" si="124"/>
        <v>7.7078252999867883E-2</v>
      </c>
      <c r="N266" s="85">
        <f t="shared" si="124"/>
        <v>0</v>
      </c>
      <c r="O266" s="141">
        <f t="shared" si="124"/>
        <v>0.29205608561511276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0.34013619150234831</v>
      </c>
      <c r="E267" s="83">
        <f t="shared" si="125"/>
        <v>0.15052520155379137</v>
      </c>
      <c r="F267" s="83">
        <f t="shared" si="125"/>
        <v>0.14071173994286429</v>
      </c>
      <c r="G267" s="84">
        <f t="shared" si="125"/>
        <v>4.8899250005692611E-2</v>
      </c>
      <c r="H267" s="85">
        <f t="shared" si="125"/>
        <v>9.7966558060328002E-2</v>
      </c>
      <c r="I267" s="85">
        <f t="shared" si="125"/>
        <v>1.4439692651248717E-2</v>
      </c>
      <c r="J267" s="82">
        <f t="shared" si="125"/>
        <v>0.29438087636428778</v>
      </c>
      <c r="K267" s="84">
        <f t="shared" si="125"/>
        <v>8.1467449029948388E-2</v>
      </c>
      <c r="L267" s="85">
        <f t="shared" si="125"/>
        <v>0.14103576553363165</v>
      </c>
      <c r="M267" s="85">
        <f t="shared" si="125"/>
        <v>3.8400659658068367E-2</v>
      </c>
      <c r="N267" s="85">
        <f t="shared" si="125"/>
        <v>4.9168062280620264E-4</v>
      </c>
      <c r="O267" s="141">
        <f t="shared" si="125"/>
        <v>7.3148575607280983E-2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0.35401241156183533</v>
      </c>
      <c r="E268" s="83">
        <f t="shared" si="126"/>
        <v>0.19675008765590535</v>
      </c>
      <c r="F268" s="83">
        <f t="shared" si="126"/>
        <v>9.4925558918913355E-2</v>
      </c>
      <c r="G268" s="84">
        <f t="shared" si="126"/>
        <v>6.2336764987016638E-2</v>
      </c>
      <c r="H268" s="85">
        <f t="shared" si="126"/>
        <v>0.12952636663914829</v>
      </c>
      <c r="I268" s="85">
        <f t="shared" si="126"/>
        <v>4.138901819385114E-3</v>
      </c>
      <c r="J268" s="82">
        <f t="shared" si="126"/>
        <v>0.12787440644735973</v>
      </c>
      <c r="K268" s="84">
        <f t="shared" si="126"/>
        <v>8.6093444195550248E-2</v>
      </c>
      <c r="L268" s="85">
        <f t="shared" si="126"/>
        <v>0.12287514798631453</v>
      </c>
      <c r="M268" s="85">
        <f t="shared" si="126"/>
        <v>9.7695056892754609E-2</v>
      </c>
      <c r="N268" s="85">
        <f t="shared" si="126"/>
        <v>4.7321329832240741E-4</v>
      </c>
      <c r="O268" s="141">
        <f t="shared" si="126"/>
        <v>0.16340449535487997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0.34393241690050841</v>
      </c>
      <c r="E269" s="83">
        <f t="shared" si="127"/>
        <v>0.11642552738278204</v>
      </c>
      <c r="F269" s="83">
        <f t="shared" si="127"/>
        <v>0.16092108747135839</v>
      </c>
      <c r="G269" s="84">
        <f t="shared" si="127"/>
        <v>6.6585802046367965E-2</v>
      </c>
      <c r="H269" s="85">
        <f t="shared" si="127"/>
        <v>0.10159436432765752</v>
      </c>
      <c r="I269" s="85">
        <f t="shared" si="127"/>
        <v>5.6643694211424497E-3</v>
      </c>
      <c r="J269" s="82">
        <f t="shared" si="127"/>
        <v>0.20613841360379589</v>
      </c>
      <c r="K269" s="84">
        <f t="shared" si="127"/>
        <v>9.7692942244417255E-2</v>
      </c>
      <c r="L269" s="85">
        <f t="shared" si="127"/>
        <v>8.2664942869638838E-2</v>
      </c>
      <c r="M269" s="85">
        <f t="shared" si="127"/>
        <v>7.6931838521242496E-2</v>
      </c>
      <c r="N269" s="85">
        <f t="shared" si="127"/>
        <v>0</v>
      </c>
      <c r="O269" s="141">
        <f t="shared" si="127"/>
        <v>0.18307365435601439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0.44594243100158293</v>
      </c>
      <c r="E270" s="83">
        <f t="shared" si="128"/>
        <v>0.16095753243167837</v>
      </c>
      <c r="F270" s="83">
        <f t="shared" si="128"/>
        <v>0.18804856802995842</v>
      </c>
      <c r="G270" s="84">
        <f t="shared" si="128"/>
        <v>9.6936330539946117E-2</v>
      </c>
      <c r="H270" s="85">
        <f t="shared" si="128"/>
        <v>0.17664003770610179</v>
      </c>
      <c r="I270" s="85">
        <f t="shared" si="128"/>
        <v>6.3758564090878331E-3</v>
      </c>
      <c r="J270" s="82">
        <f t="shared" si="128"/>
        <v>0.13581062032477692</v>
      </c>
      <c r="K270" s="84">
        <f t="shared" si="128"/>
        <v>3.4341767054780481E-2</v>
      </c>
      <c r="L270" s="85">
        <f t="shared" si="128"/>
        <v>0.14390506476110623</v>
      </c>
      <c r="M270" s="85">
        <f t="shared" si="128"/>
        <v>7.0659988246057634E-3</v>
      </c>
      <c r="N270" s="85">
        <f t="shared" si="128"/>
        <v>1.265958995588133E-3</v>
      </c>
      <c r="O270" s="141">
        <f t="shared" si="128"/>
        <v>8.2994031977150412E-2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0.40815885312402872</v>
      </c>
      <c r="E271" s="83">
        <f t="shared" si="129"/>
        <v>0.17892439399924226</v>
      </c>
      <c r="F271" s="83">
        <f t="shared" si="129"/>
        <v>0.15817251238066063</v>
      </c>
      <c r="G271" s="84">
        <f t="shared" si="129"/>
        <v>7.1061946744125845E-2</v>
      </c>
      <c r="H271" s="85">
        <f t="shared" si="129"/>
        <v>0.14919289467862232</v>
      </c>
      <c r="I271" s="85">
        <f t="shared" si="129"/>
        <v>7.1901431221388333E-3</v>
      </c>
      <c r="J271" s="82">
        <f t="shared" si="129"/>
        <v>0.13964720155419949</v>
      </c>
      <c r="K271" s="84">
        <f t="shared" si="129"/>
        <v>0.10906121496624596</v>
      </c>
      <c r="L271" s="85">
        <f t="shared" si="129"/>
        <v>0.18741059904573298</v>
      </c>
      <c r="M271" s="85">
        <f t="shared" si="129"/>
        <v>1.8463284366017921E-2</v>
      </c>
      <c r="N271" s="85">
        <f t="shared" si="129"/>
        <v>1.6234362390378867E-3</v>
      </c>
      <c r="O271" s="141">
        <f t="shared" si="129"/>
        <v>8.8313587870221838E-2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0.45646621848762747</v>
      </c>
      <c r="E272" s="83">
        <f t="shared" si="130"/>
        <v>0.20543306988577176</v>
      </c>
      <c r="F272" s="83">
        <f t="shared" si="130"/>
        <v>0.15811029866459339</v>
      </c>
      <c r="G272" s="84">
        <f t="shared" si="130"/>
        <v>9.2922849937262311E-2</v>
      </c>
      <c r="H272" s="85">
        <f t="shared" si="130"/>
        <v>0.20556466685388827</v>
      </c>
      <c r="I272" s="85">
        <f t="shared" si="130"/>
        <v>1.1220846343160625E-2</v>
      </c>
      <c r="J272" s="82">
        <f t="shared" si="130"/>
        <v>9.7394034178551317E-2</v>
      </c>
      <c r="K272" s="84">
        <f t="shared" si="130"/>
        <v>6.6458976331221789E-2</v>
      </c>
      <c r="L272" s="85">
        <f t="shared" si="130"/>
        <v>0.12721017194414894</v>
      </c>
      <c r="M272" s="85">
        <f t="shared" si="130"/>
        <v>1.6688864648454524E-2</v>
      </c>
      <c r="N272" s="85">
        <f t="shared" si="130"/>
        <v>7.3493707555222307E-4</v>
      </c>
      <c r="O272" s="141">
        <f t="shared" si="130"/>
        <v>8.4720260468616637E-2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0.44536654210668569</v>
      </c>
      <c r="E273" s="113">
        <f t="shared" si="131"/>
        <v>0.1840495885907148</v>
      </c>
      <c r="F273" s="113">
        <f t="shared" si="131"/>
        <v>0.17977598119632149</v>
      </c>
      <c r="G273" s="114">
        <f t="shared" si="131"/>
        <v>8.1540972319649435E-2</v>
      </c>
      <c r="H273" s="115">
        <f t="shared" si="131"/>
        <v>0.14970091174898875</v>
      </c>
      <c r="I273" s="115">
        <f t="shared" si="131"/>
        <v>8.4690035537002585E-3</v>
      </c>
      <c r="J273" s="112">
        <f t="shared" si="131"/>
        <v>0.12707882734560647</v>
      </c>
      <c r="K273" s="114">
        <f t="shared" si="131"/>
        <v>9.2197465301191467E-2</v>
      </c>
      <c r="L273" s="115">
        <f t="shared" si="131"/>
        <v>0.1238359106461497</v>
      </c>
      <c r="M273" s="115">
        <f t="shared" si="131"/>
        <v>1.3214060997730419E-2</v>
      </c>
      <c r="N273" s="115">
        <f t="shared" si="131"/>
        <v>0</v>
      </c>
      <c r="O273" s="147">
        <f t="shared" si="131"/>
        <v>0.1323347436011387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0.48177664302243328</v>
      </c>
      <c r="E274" s="118">
        <f t="shared" si="132"/>
        <v>0.16461405827343151</v>
      </c>
      <c r="F274" s="118">
        <f t="shared" si="132"/>
        <v>0.2242279936946823</v>
      </c>
      <c r="G274" s="119">
        <f t="shared" si="132"/>
        <v>9.2934591054319476E-2</v>
      </c>
      <c r="H274" s="120">
        <f t="shared" si="132"/>
        <v>0.14359440104372442</v>
      </c>
      <c r="I274" s="120">
        <f t="shared" si="132"/>
        <v>1.0156973364212483E-2</v>
      </c>
      <c r="J274" s="117">
        <f t="shared" si="132"/>
        <v>9.3086350390124042E-2</v>
      </c>
      <c r="K274" s="119">
        <f t="shared" si="132"/>
        <v>2.8669035860885969E-2</v>
      </c>
      <c r="L274" s="120">
        <f t="shared" si="132"/>
        <v>9.4004511137063387E-2</v>
      </c>
      <c r="M274" s="120">
        <f t="shared" si="132"/>
        <v>2.8984174481228024E-2</v>
      </c>
      <c r="N274" s="120">
        <f t="shared" si="132"/>
        <v>1.6184906709258297E-2</v>
      </c>
      <c r="O274" s="148">
        <f t="shared" si="132"/>
        <v>0.13221203985195606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平成２５年度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8</v>
      </c>
      <c r="E280" s="41">
        <f t="shared" ref="E280:O280" si="133">+RANK(E211,E$211:E$273)</f>
        <v>36</v>
      </c>
      <c r="F280" s="41">
        <f t="shared" si="133"/>
        <v>18</v>
      </c>
      <c r="G280" s="42">
        <f t="shared" si="133"/>
        <v>4</v>
      </c>
      <c r="H280" s="43">
        <f t="shared" si="133"/>
        <v>32</v>
      </c>
      <c r="I280" s="43">
        <f t="shared" si="133"/>
        <v>4</v>
      </c>
      <c r="J280" s="40">
        <f t="shared" si="133"/>
        <v>60</v>
      </c>
      <c r="K280" s="42">
        <f t="shared" si="133"/>
        <v>62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17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9</v>
      </c>
      <c r="E281" s="5">
        <f t="shared" si="134"/>
        <v>30</v>
      </c>
      <c r="F281" s="5">
        <f t="shared" si="134"/>
        <v>13</v>
      </c>
      <c r="G281" s="6">
        <f t="shared" si="134"/>
        <v>17</v>
      </c>
      <c r="H281" s="20">
        <f t="shared" si="134"/>
        <v>24</v>
      </c>
      <c r="I281" s="20">
        <f t="shared" si="134"/>
        <v>13</v>
      </c>
      <c r="J281" s="17">
        <f t="shared" si="134"/>
        <v>40</v>
      </c>
      <c r="K281" s="6">
        <f t="shared" si="134"/>
        <v>42</v>
      </c>
      <c r="L281" s="20">
        <f t="shared" si="134"/>
        <v>62</v>
      </c>
      <c r="M281" s="20">
        <f t="shared" si="134"/>
        <v>49</v>
      </c>
      <c r="N281" s="20">
        <f t="shared" si="134"/>
        <v>4</v>
      </c>
      <c r="O281" s="132">
        <f t="shared" si="134"/>
        <v>27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4</v>
      </c>
      <c r="E282" s="5">
        <f t="shared" si="134"/>
        <v>9</v>
      </c>
      <c r="F282" s="5">
        <f t="shared" si="134"/>
        <v>9</v>
      </c>
      <c r="G282" s="6">
        <f t="shared" si="134"/>
        <v>31</v>
      </c>
      <c r="H282" s="20">
        <f t="shared" si="134"/>
        <v>53</v>
      </c>
      <c r="I282" s="20">
        <f t="shared" si="134"/>
        <v>20</v>
      </c>
      <c r="J282" s="17">
        <f t="shared" si="134"/>
        <v>53</v>
      </c>
      <c r="K282" s="6">
        <f t="shared" si="134"/>
        <v>49</v>
      </c>
      <c r="L282" s="20">
        <f t="shared" si="134"/>
        <v>7</v>
      </c>
      <c r="M282" s="20">
        <f t="shared" si="134"/>
        <v>46</v>
      </c>
      <c r="N282" s="20">
        <f t="shared" si="134"/>
        <v>3</v>
      </c>
      <c r="O282" s="132">
        <f t="shared" si="134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39</v>
      </c>
      <c r="E283" s="5">
        <f t="shared" si="134"/>
        <v>61</v>
      </c>
      <c r="F283" s="5">
        <f t="shared" si="134"/>
        <v>15</v>
      </c>
      <c r="G283" s="6">
        <f t="shared" si="134"/>
        <v>43</v>
      </c>
      <c r="H283" s="20">
        <f t="shared" si="134"/>
        <v>46</v>
      </c>
      <c r="I283" s="20">
        <f t="shared" si="134"/>
        <v>17</v>
      </c>
      <c r="J283" s="17">
        <f t="shared" si="134"/>
        <v>9</v>
      </c>
      <c r="K283" s="6">
        <f t="shared" si="134"/>
        <v>63</v>
      </c>
      <c r="L283" s="20">
        <f t="shared" si="134"/>
        <v>48</v>
      </c>
      <c r="M283" s="20">
        <f t="shared" si="134"/>
        <v>33</v>
      </c>
      <c r="N283" s="20">
        <f t="shared" si="134"/>
        <v>5</v>
      </c>
      <c r="O283" s="132">
        <f t="shared" si="134"/>
        <v>41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17</v>
      </c>
      <c r="E284" s="5">
        <f t="shared" si="134"/>
        <v>32</v>
      </c>
      <c r="F284" s="5">
        <f t="shared" si="134"/>
        <v>21</v>
      </c>
      <c r="G284" s="6">
        <f t="shared" si="134"/>
        <v>21</v>
      </c>
      <c r="H284" s="20">
        <f t="shared" si="134"/>
        <v>16</v>
      </c>
      <c r="I284" s="20">
        <f t="shared" si="134"/>
        <v>14</v>
      </c>
      <c r="J284" s="17">
        <f t="shared" si="134"/>
        <v>63</v>
      </c>
      <c r="K284" s="6">
        <f t="shared" si="134"/>
        <v>57</v>
      </c>
      <c r="L284" s="20">
        <f t="shared" si="134"/>
        <v>6</v>
      </c>
      <c r="M284" s="20">
        <f t="shared" si="134"/>
        <v>58</v>
      </c>
      <c r="N284" s="20">
        <f t="shared" si="134"/>
        <v>54</v>
      </c>
      <c r="O284" s="132">
        <f t="shared" si="134"/>
        <v>23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42</v>
      </c>
      <c r="E285" s="5">
        <f t="shared" si="134"/>
        <v>49</v>
      </c>
      <c r="F285" s="5">
        <f t="shared" si="134"/>
        <v>43</v>
      </c>
      <c r="G285" s="6">
        <f t="shared" si="134"/>
        <v>15</v>
      </c>
      <c r="H285" s="20">
        <f t="shared" si="134"/>
        <v>29</v>
      </c>
      <c r="I285" s="20">
        <f t="shared" si="134"/>
        <v>26</v>
      </c>
      <c r="J285" s="17">
        <f t="shared" si="134"/>
        <v>33</v>
      </c>
      <c r="K285" s="6">
        <f t="shared" si="134"/>
        <v>30</v>
      </c>
      <c r="L285" s="20">
        <f t="shared" si="134"/>
        <v>28</v>
      </c>
      <c r="M285" s="20">
        <f t="shared" si="134"/>
        <v>9</v>
      </c>
      <c r="N285" s="20">
        <f t="shared" si="134"/>
        <v>13</v>
      </c>
      <c r="O285" s="132">
        <f t="shared" si="134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2</v>
      </c>
      <c r="E286" s="5">
        <f t="shared" si="134"/>
        <v>14</v>
      </c>
      <c r="F286" s="5">
        <f t="shared" si="134"/>
        <v>1</v>
      </c>
      <c r="G286" s="6">
        <f t="shared" si="134"/>
        <v>41</v>
      </c>
      <c r="H286" s="20">
        <f t="shared" si="134"/>
        <v>19</v>
      </c>
      <c r="I286" s="20">
        <f t="shared" si="134"/>
        <v>7</v>
      </c>
      <c r="J286" s="17">
        <f t="shared" si="134"/>
        <v>30</v>
      </c>
      <c r="K286" s="6">
        <f t="shared" si="134"/>
        <v>39</v>
      </c>
      <c r="L286" s="20">
        <f t="shared" si="134"/>
        <v>56</v>
      </c>
      <c r="M286" s="20">
        <f t="shared" si="134"/>
        <v>43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25</v>
      </c>
      <c r="F287" s="5">
        <f t="shared" si="134"/>
        <v>37</v>
      </c>
      <c r="G287" s="6">
        <f t="shared" si="134"/>
        <v>27</v>
      </c>
      <c r="H287" s="20">
        <f t="shared" si="134"/>
        <v>38</v>
      </c>
      <c r="I287" s="20">
        <f t="shared" si="134"/>
        <v>8</v>
      </c>
      <c r="J287" s="17">
        <f t="shared" si="134"/>
        <v>47</v>
      </c>
      <c r="K287" s="6">
        <f t="shared" si="134"/>
        <v>37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25</v>
      </c>
      <c r="E288" s="5">
        <f t="shared" si="134"/>
        <v>50</v>
      </c>
      <c r="F288" s="5">
        <f t="shared" si="134"/>
        <v>30</v>
      </c>
      <c r="G288" s="6">
        <f t="shared" si="134"/>
        <v>7</v>
      </c>
      <c r="H288" s="20">
        <f t="shared" si="134"/>
        <v>25</v>
      </c>
      <c r="I288" s="20">
        <f t="shared" si="134"/>
        <v>10</v>
      </c>
      <c r="J288" s="17">
        <f t="shared" si="134"/>
        <v>34</v>
      </c>
      <c r="K288" s="6">
        <f t="shared" si="134"/>
        <v>46</v>
      </c>
      <c r="L288" s="20">
        <f t="shared" si="134"/>
        <v>49</v>
      </c>
      <c r="M288" s="20">
        <f t="shared" si="134"/>
        <v>18</v>
      </c>
      <c r="N288" s="20">
        <f t="shared" si="134"/>
        <v>8</v>
      </c>
      <c r="O288" s="132">
        <f t="shared" si="134"/>
        <v>38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35</v>
      </c>
      <c r="E289" s="5">
        <f t="shared" si="134"/>
        <v>58</v>
      </c>
      <c r="F289" s="5">
        <f t="shared" si="134"/>
        <v>20</v>
      </c>
      <c r="G289" s="6">
        <f t="shared" si="134"/>
        <v>34</v>
      </c>
      <c r="H289" s="20">
        <f t="shared" si="134"/>
        <v>63</v>
      </c>
      <c r="I289" s="20">
        <f t="shared" si="134"/>
        <v>43</v>
      </c>
      <c r="J289" s="17">
        <f t="shared" si="134"/>
        <v>6</v>
      </c>
      <c r="K289" s="6">
        <f t="shared" si="134"/>
        <v>12</v>
      </c>
      <c r="L289" s="20">
        <f t="shared" si="134"/>
        <v>31</v>
      </c>
      <c r="M289" s="20">
        <f t="shared" si="134"/>
        <v>17</v>
      </c>
      <c r="N289" s="20">
        <f t="shared" si="134"/>
        <v>20</v>
      </c>
      <c r="O289" s="132">
        <f t="shared" si="134"/>
        <v>26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43</v>
      </c>
      <c r="E290" s="5">
        <f t="shared" si="134"/>
        <v>55</v>
      </c>
      <c r="F290" s="5">
        <f t="shared" si="134"/>
        <v>29</v>
      </c>
      <c r="G290" s="6">
        <f t="shared" si="134"/>
        <v>45</v>
      </c>
      <c r="H290" s="20">
        <f t="shared" si="134"/>
        <v>36</v>
      </c>
      <c r="I290" s="20">
        <f t="shared" si="134"/>
        <v>11</v>
      </c>
      <c r="J290" s="17">
        <f t="shared" si="134"/>
        <v>37</v>
      </c>
      <c r="K290" s="6">
        <f t="shared" si="134"/>
        <v>40</v>
      </c>
      <c r="L290" s="20">
        <f t="shared" si="134"/>
        <v>23</v>
      </c>
      <c r="M290" s="20">
        <f t="shared" si="134"/>
        <v>21</v>
      </c>
      <c r="N290" s="20">
        <f t="shared" si="134"/>
        <v>9</v>
      </c>
      <c r="O290" s="132">
        <f t="shared" si="134"/>
        <v>19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6</v>
      </c>
      <c r="E291" s="5">
        <f t="shared" si="134"/>
        <v>34</v>
      </c>
      <c r="F291" s="5">
        <f t="shared" si="134"/>
        <v>7</v>
      </c>
      <c r="G291" s="6">
        <f t="shared" si="134"/>
        <v>10</v>
      </c>
      <c r="H291" s="20">
        <f t="shared" si="134"/>
        <v>30</v>
      </c>
      <c r="I291" s="20">
        <f t="shared" si="134"/>
        <v>16</v>
      </c>
      <c r="J291" s="17">
        <f t="shared" si="134"/>
        <v>51</v>
      </c>
      <c r="K291" s="6">
        <f t="shared" si="134"/>
        <v>60</v>
      </c>
      <c r="L291" s="20">
        <f t="shared" si="134"/>
        <v>45</v>
      </c>
      <c r="M291" s="20">
        <f t="shared" si="134"/>
        <v>35</v>
      </c>
      <c r="N291" s="20">
        <f t="shared" si="134"/>
        <v>7</v>
      </c>
      <c r="O291" s="132">
        <f t="shared" si="134"/>
        <v>43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22</v>
      </c>
      <c r="E292" s="5">
        <f t="shared" si="134"/>
        <v>24</v>
      </c>
      <c r="F292" s="5">
        <f t="shared" si="134"/>
        <v>23</v>
      </c>
      <c r="G292" s="6">
        <f t="shared" si="134"/>
        <v>47</v>
      </c>
      <c r="H292" s="20">
        <f t="shared" si="134"/>
        <v>12</v>
      </c>
      <c r="I292" s="20">
        <f t="shared" si="134"/>
        <v>52</v>
      </c>
      <c r="J292" s="17">
        <f t="shared" si="134"/>
        <v>36</v>
      </c>
      <c r="K292" s="6">
        <f t="shared" si="134"/>
        <v>38</v>
      </c>
      <c r="L292" s="20">
        <f t="shared" si="134"/>
        <v>52</v>
      </c>
      <c r="M292" s="20">
        <f t="shared" si="134"/>
        <v>7</v>
      </c>
      <c r="N292" s="20">
        <f t="shared" si="134"/>
        <v>12</v>
      </c>
      <c r="O292" s="132">
        <f t="shared" si="134"/>
        <v>52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49</v>
      </c>
      <c r="E293" s="5">
        <f t="shared" si="134"/>
        <v>57</v>
      </c>
      <c r="F293" s="5">
        <f t="shared" si="134"/>
        <v>39</v>
      </c>
      <c r="G293" s="6">
        <f t="shared" si="134"/>
        <v>30</v>
      </c>
      <c r="H293" s="20">
        <f t="shared" si="134"/>
        <v>41</v>
      </c>
      <c r="I293" s="20">
        <f t="shared" si="134"/>
        <v>63</v>
      </c>
      <c r="J293" s="17">
        <f t="shared" si="134"/>
        <v>7</v>
      </c>
      <c r="K293" s="6">
        <f t="shared" si="134"/>
        <v>61</v>
      </c>
      <c r="L293" s="20">
        <f t="shared" si="134"/>
        <v>39</v>
      </c>
      <c r="M293" s="20">
        <f t="shared" si="134"/>
        <v>45</v>
      </c>
      <c r="N293" s="20">
        <f t="shared" si="134"/>
        <v>11</v>
      </c>
      <c r="O293" s="132">
        <f t="shared" si="134"/>
        <v>12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48</v>
      </c>
      <c r="F294" s="68">
        <f t="shared" si="134"/>
        <v>44</v>
      </c>
      <c r="G294" s="69">
        <f t="shared" si="134"/>
        <v>12</v>
      </c>
      <c r="H294" s="70">
        <f t="shared" si="134"/>
        <v>45</v>
      </c>
      <c r="I294" s="70">
        <f t="shared" si="134"/>
        <v>25</v>
      </c>
      <c r="J294" s="67">
        <f t="shared" si="134"/>
        <v>18</v>
      </c>
      <c r="K294" s="69">
        <f t="shared" si="134"/>
        <v>24</v>
      </c>
      <c r="L294" s="70">
        <f t="shared" si="134"/>
        <v>61</v>
      </c>
      <c r="M294" s="70">
        <f t="shared" si="134"/>
        <v>38</v>
      </c>
      <c r="N294" s="70">
        <f t="shared" si="134"/>
        <v>31</v>
      </c>
      <c r="O294" s="133">
        <f t="shared" si="134"/>
        <v>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15</v>
      </c>
      <c r="E295" s="5">
        <f t="shared" si="134"/>
        <v>26</v>
      </c>
      <c r="F295" s="5">
        <f t="shared" si="134"/>
        <v>12</v>
      </c>
      <c r="G295" s="6">
        <f t="shared" si="134"/>
        <v>40</v>
      </c>
      <c r="H295" s="20">
        <f t="shared" si="134"/>
        <v>52</v>
      </c>
      <c r="I295" s="20">
        <f t="shared" si="134"/>
        <v>53</v>
      </c>
      <c r="J295" s="17">
        <f t="shared" si="134"/>
        <v>44</v>
      </c>
      <c r="K295" s="6">
        <f t="shared" si="134"/>
        <v>51</v>
      </c>
      <c r="L295" s="20">
        <f t="shared" si="134"/>
        <v>35</v>
      </c>
      <c r="M295" s="20">
        <f t="shared" si="134"/>
        <v>23</v>
      </c>
      <c r="N295" s="20">
        <f t="shared" si="134"/>
        <v>2</v>
      </c>
      <c r="O295" s="132">
        <f t="shared" si="134"/>
        <v>44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13</v>
      </c>
      <c r="F296" s="68">
        <f t="shared" si="134"/>
        <v>6</v>
      </c>
      <c r="G296" s="69">
        <f t="shared" si="134"/>
        <v>6</v>
      </c>
      <c r="H296" s="70">
        <f t="shared" si="134"/>
        <v>17</v>
      </c>
      <c r="I296" s="70">
        <f t="shared" si="134"/>
        <v>61</v>
      </c>
      <c r="J296" s="67">
        <f t="shared" si="134"/>
        <v>59</v>
      </c>
      <c r="K296" s="69">
        <f t="shared" si="134"/>
        <v>59</v>
      </c>
      <c r="L296" s="70">
        <f t="shared" si="134"/>
        <v>54</v>
      </c>
      <c r="M296" s="70">
        <f t="shared" si="134"/>
        <v>55</v>
      </c>
      <c r="N296" s="70">
        <f t="shared" si="134"/>
        <v>23</v>
      </c>
      <c r="O296" s="133">
        <f t="shared" si="134"/>
        <v>39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31</v>
      </c>
      <c r="E297" s="5">
        <f t="shared" si="135"/>
        <v>56</v>
      </c>
      <c r="F297" s="5">
        <f t="shared" si="135"/>
        <v>25</v>
      </c>
      <c r="G297" s="6">
        <f t="shared" si="135"/>
        <v>33</v>
      </c>
      <c r="H297" s="20">
        <f t="shared" si="135"/>
        <v>27</v>
      </c>
      <c r="I297" s="20">
        <f t="shared" si="135"/>
        <v>54</v>
      </c>
      <c r="J297" s="17">
        <f t="shared" si="135"/>
        <v>25</v>
      </c>
      <c r="K297" s="6">
        <f t="shared" si="135"/>
        <v>56</v>
      </c>
      <c r="L297" s="20">
        <f t="shared" si="135"/>
        <v>33</v>
      </c>
      <c r="M297" s="20">
        <f t="shared" si="135"/>
        <v>39</v>
      </c>
      <c r="N297" s="20">
        <f t="shared" si="135"/>
        <v>29</v>
      </c>
      <c r="O297" s="132">
        <f t="shared" si="135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7</v>
      </c>
      <c r="E298" s="5">
        <f t="shared" si="135"/>
        <v>21</v>
      </c>
      <c r="F298" s="5">
        <f t="shared" si="135"/>
        <v>19</v>
      </c>
      <c r="G298" s="6">
        <f t="shared" si="135"/>
        <v>16</v>
      </c>
      <c r="H298" s="20">
        <f t="shared" si="135"/>
        <v>26</v>
      </c>
      <c r="I298" s="20">
        <f t="shared" si="135"/>
        <v>45</v>
      </c>
      <c r="J298" s="17">
        <f t="shared" si="135"/>
        <v>58</v>
      </c>
      <c r="K298" s="6">
        <f t="shared" si="135"/>
        <v>55</v>
      </c>
      <c r="L298" s="20">
        <f t="shared" si="135"/>
        <v>22</v>
      </c>
      <c r="M298" s="20">
        <f t="shared" si="135"/>
        <v>30</v>
      </c>
      <c r="N298" s="20">
        <f t="shared" si="135"/>
        <v>22</v>
      </c>
      <c r="O298" s="132">
        <f t="shared" si="135"/>
        <v>36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13</v>
      </c>
      <c r="E299" s="5">
        <f t="shared" si="135"/>
        <v>31</v>
      </c>
      <c r="F299" s="5">
        <f t="shared" si="135"/>
        <v>3</v>
      </c>
      <c r="G299" s="6">
        <f t="shared" si="135"/>
        <v>54</v>
      </c>
      <c r="H299" s="20">
        <f t="shared" si="135"/>
        <v>47</v>
      </c>
      <c r="I299" s="20">
        <f t="shared" si="135"/>
        <v>60</v>
      </c>
      <c r="J299" s="17">
        <f t="shared" si="135"/>
        <v>48</v>
      </c>
      <c r="K299" s="6">
        <f t="shared" si="135"/>
        <v>50</v>
      </c>
      <c r="L299" s="20">
        <f t="shared" si="135"/>
        <v>11</v>
      </c>
      <c r="M299" s="20">
        <f t="shared" si="135"/>
        <v>48</v>
      </c>
      <c r="N299" s="20">
        <f t="shared" si="135"/>
        <v>10</v>
      </c>
      <c r="O299" s="132">
        <f t="shared" si="135"/>
        <v>29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46</v>
      </c>
      <c r="E300" s="5">
        <f t="shared" si="135"/>
        <v>59</v>
      </c>
      <c r="F300" s="5">
        <f t="shared" si="135"/>
        <v>8</v>
      </c>
      <c r="G300" s="6">
        <f t="shared" si="135"/>
        <v>63</v>
      </c>
      <c r="H300" s="20">
        <f t="shared" si="135"/>
        <v>13</v>
      </c>
      <c r="I300" s="20">
        <f t="shared" si="135"/>
        <v>50</v>
      </c>
      <c r="J300" s="17">
        <f t="shared" si="135"/>
        <v>50</v>
      </c>
      <c r="K300" s="6">
        <f t="shared" si="135"/>
        <v>53</v>
      </c>
      <c r="L300" s="20">
        <f t="shared" si="135"/>
        <v>50</v>
      </c>
      <c r="M300" s="20">
        <f t="shared" si="135"/>
        <v>12</v>
      </c>
      <c r="N300" s="20">
        <f t="shared" si="135"/>
        <v>16</v>
      </c>
      <c r="O300" s="132">
        <f t="shared" si="135"/>
        <v>8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20</v>
      </c>
      <c r="E301" s="5">
        <f t="shared" si="135"/>
        <v>28</v>
      </c>
      <c r="F301" s="5">
        <f t="shared" si="135"/>
        <v>14</v>
      </c>
      <c r="G301" s="6">
        <f t="shared" si="135"/>
        <v>49</v>
      </c>
      <c r="H301" s="20">
        <f t="shared" si="135"/>
        <v>15</v>
      </c>
      <c r="I301" s="20">
        <f t="shared" si="135"/>
        <v>22</v>
      </c>
      <c r="J301" s="17">
        <f t="shared" si="135"/>
        <v>42</v>
      </c>
      <c r="K301" s="6">
        <f t="shared" si="135"/>
        <v>31</v>
      </c>
      <c r="L301" s="20">
        <f t="shared" si="135"/>
        <v>10</v>
      </c>
      <c r="M301" s="20">
        <f t="shared" si="135"/>
        <v>37</v>
      </c>
      <c r="N301" s="20">
        <f t="shared" si="135"/>
        <v>26</v>
      </c>
      <c r="O301" s="132">
        <f t="shared" si="135"/>
        <v>46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5</v>
      </c>
      <c r="E302" s="5">
        <f t="shared" si="135"/>
        <v>40</v>
      </c>
      <c r="F302" s="5">
        <f t="shared" si="135"/>
        <v>2</v>
      </c>
      <c r="G302" s="6">
        <f t="shared" si="135"/>
        <v>29</v>
      </c>
      <c r="H302" s="20">
        <f t="shared" si="135"/>
        <v>1</v>
      </c>
      <c r="I302" s="20">
        <f t="shared" si="135"/>
        <v>19</v>
      </c>
      <c r="J302" s="17">
        <f t="shared" si="135"/>
        <v>46</v>
      </c>
      <c r="K302" s="6">
        <f t="shared" si="135"/>
        <v>45</v>
      </c>
      <c r="L302" s="20">
        <f t="shared" si="135"/>
        <v>34</v>
      </c>
      <c r="M302" s="20">
        <f t="shared" si="135"/>
        <v>52</v>
      </c>
      <c r="N302" s="20">
        <f t="shared" si="135"/>
        <v>24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45</v>
      </c>
      <c r="E303" s="5">
        <f t="shared" si="135"/>
        <v>60</v>
      </c>
      <c r="F303" s="5">
        <f t="shared" si="135"/>
        <v>26</v>
      </c>
      <c r="G303" s="6">
        <f t="shared" si="135"/>
        <v>55</v>
      </c>
      <c r="H303" s="20">
        <f t="shared" si="135"/>
        <v>33</v>
      </c>
      <c r="I303" s="20">
        <f t="shared" si="135"/>
        <v>33</v>
      </c>
      <c r="J303" s="17">
        <f t="shared" si="135"/>
        <v>12</v>
      </c>
      <c r="K303" s="6">
        <f t="shared" si="135"/>
        <v>27</v>
      </c>
      <c r="L303" s="20">
        <f t="shared" si="135"/>
        <v>20</v>
      </c>
      <c r="M303" s="20">
        <f t="shared" si="135"/>
        <v>56</v>
      </c>
      <c r="N303" s="20">
        <f t="shared" si="135"/>
        <v>33</v>
      </c>
      <c r="O303" s="132">
        <f t="shared" si="135"/>
        <v>18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27</v>
      </c>
      <c r="E304" s="5">
        <f t="shared" si="135"/>
        <v>52</v>
      </c>
      <c r="F304" s="5">
        <f t="shared" si="135"/>
        <v>11</v>
      </c>
      <c r="G304" s="6">
        <f t="shared" si="135"/>
        <v>51</v>
      </c>
      <c r="H304" s="20">
        <f t="shared" si="135"/>
        <v>4</v>
      </c>
      <c r="I304" s="20">
        <f t="shared" si="135"/>
        <v>55</v>
      </c>
      <c r="J304" s="17">
        <f t="shared" si="135"/>
        <v>54</v>
      </c>
      <c r="K304" s="6">
        <f t="shared" si="135"/>
        <v>43</v>
      </c>
      <c r="L304" s="20">
        <f t="shared" si="135"/>
        <v>46</v>
      </c>
      <c r="M304" s="20">
        <f t="shared" si="135"/>
        <v>24</v>
      </c>
      <c r="N304" s="20">
        <f t="shared" si="135"/>
        <v>53</v>
      </c>
      <c r="O304" s="132">
        <f t="shared" si="135"/>
        <v>35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26</v>
      </c>
      <c r="E305" s="5">
        <f t="shared" si="135"/>
        <v>62</v>
      </c>
      <c r="F305" s="5">
        <f t="shared" si="135"/>
        <v>4</v>
      </c>
      <c r="G305" s="6">
        <f t="shared" si="135"/>
        <v>36</v>
      </c>
      <c r="H305" s="20">
        <f t="shared" si="135"/>
        <v>59</v>
      </c>
      <c r="I305" s="20">
        <f t="shared" si="135"/>
        <v>28</v>
      </c>
      <c r="J305" s="17">
        <f t="shared" si="135"/>
        <v>41</v>
      </c>
      <c r="K305" s="6">
        <f t="shared" si="135"/>
        <v>36</v>
      </c>
      <c r="L305" s="20">
        <f t="shared" si="135"/>
        <v>40</v>
      </c>
      <c r="M305" s="20">
        <f t="shared" si="135"/>
        <v>3</v>
      </c>
      <c r="N305" s="20">
        <f t="shared" si="135"/>
        <v>41</v>
      </c>
      <c r="O305" s="132">
        <f t="shared" si="135"/>
        <v>21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16</v>
      </c>
      <c r="E306" s="68">
        <f t="shared" si="135"/>
        <v>35</v>
      </c>
      <c r="F306" s="68">
        <f t="shared" si="135"/>
        <v>22</v>
      </c>
      <c r="G306" s="69">
        <f t="shared" si="135"/>
        <v>13</v>
      </c>
      <c r="H306" s="70">
        <f t="shared" si="135"/>
        <v>34</v>
      </c>
      <c r="I306" s="70">
        <f t="shared" si="135"/>
        <v>38</v>
      </c>
      <c r="J306" s="67">
        <f t="shared" si="135"/>
        <v>52</v>
      </c>
      <c r="K306" s="69">
        <f t="shared" si="135"/>
        <v>32</v>
      </c>
      <c r="L306" s="70">
        <f t="shared" si="135"/>
        <v>21</v>
      </c>
      <c r="M306" s="70">
        <f t="shared" si="135"/>
        <v>32</v>
      </c>
      <c r="N306" s="70">
        <f t="shared" si="135"/>
        <v>19</v>
      </c>
      <c r="O306" s="133">
        <f t="shared" si="135"/>
        <v>33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14</v>
      </c>
      <c r="E307" s="5">
        <f t="shared" si="135"/>
        <v>37</v>
      </c>
      <c r="F307" s="5">
        <f t="shared" si="135"/>
        <v>28</v>
      </c>
      <c r="G307" s="6">
        <f t="shared" si="135"/>
        <v>2</v>
      </c>
      <c r="H307" s="20">
        <f t="shared" si="135"/>
        <v>43</v>
      </c>
      <c r="I307" s="20">
        <f t="shared" si="135"/>
        <v>30</v>
      </c>
      <c r="J307" s="17">
        <f t="shared" si="135"/>
        <v>17</v>
      </c>
      <c r="K307" s="6">
        <f t="shared" si="135"/>
        <v>3</v>
      </c>
      <c r="L307" s="20">
        <f t="shared" si="135"/>
        <v>12</v>
      </c>
      <c r="M307" s="20">
        <f t="shared" si="135"/>
        <v>61</v>
      </c>
      <c r="N307" s="20">
        <f t="shared" si="135"/>
        <v>48</v>
      </c>
      <c r="O307" s="132">
        <f t="shared" si="135"/>
        <v>48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52</v>
      </c>
      <c r="E308" s="54">
        <f t="shared" si="135"/>
        <v>42</v>
      </c>
      <c r="F308" s="54">
        <f t="shared" si="135"/>
        <v>42</v>
      </c>
      <c r="G308" s="55">
        <f t="shared" si="135"/>
        <v>46</v>
      </c>
      <c r="H308" s="56">
        <f t="shared" si="135"/>
        <v>42</v>
      </c>
      <c r="I308" s="56">
        <f t="shared" si="135"/>
        <v>58</v>
      </c>
      <c r="J308" s="53">
        <f t="shared" si="135"/>
        <v>45</v>
      </c>
      <c r="K308" s="55">
        <f t="shared" si="135"/>
        <v>29</v>
      </c>
      <c r="L308" s="56">
        <f t="shared" si="135"/>
        <v>59</v>
      </c>
      <c r="M308" s="56">
        <f t="shared" si="135"/>
        <v>42</v>
      </c>
      <c r="N308" s="56">
        <f t="shared" si="135"/>
        <v>35</v>
      </c>
      <c r="O308" s="134">
        <f t="shared" si="135"/>
        <v>3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18</v>
      </c>
      <c r="E309" s="5">
        <f t="shared" si="135"/>
        <v>22</v>
      </c>
      <c r="F309" s="5">
        <f t="shared" si="135"/>
        <v>31</v>
      </c>
      <c r="G309" s="6">
        <f t="shared" si="135"/>
        <v>8</v>
      </c>
      <c r="H309" s="20">
        <f t="shared" si="135"/>
        <v>40</v>
      </c>
      <c r="I309" s="20">
        <f t="shared" si="135"/>
        <v>40</v>
      </c>
      <c r="J309" s="17">
        <f t="shared" si="135"/>
        <v>56</v>
      </c>
      <c r="K309" s="6">
        <f t="shared" si="135"/>
        <v>52</v>
      </c>
      <c r="L309" s="20">
        <f t="shared" si="135"/>
        <v>29</v>
      </c>
      <c r="M309" s="20">
        <f t="shared" si="135"/>
        <v>28</v>
      </c>
      <c r="N309" s="20">
        <f t="shared" si="135"/>
        <v>14</v>
      </c>
      <c r="O309" s="132">
        <f t="shared" si="135"/>
        <v>16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12</v>
      </c>
      <c r="E310" s="5">
        <f t="shared" si="135"/>
        <v>51</v>
      </c>
      <c r="F310" s="5">
        <f t="shared" si="135"/>
        <v>5</v>
      </c>
      <c r="G310" s="6">
        <f t="shared" si="135"/>
        <v>23</v>
      </c>
      <c r="H310" s="20">
        <f t="shared" si="135"/>
        <v>39</v>
      </c>
      <c r="I310" s="20">
        <f t="shared" si="135"/>
        <v>51</v>
      </c>
      <c r="J310" s="17">
        <f t="shared" si="135"/>
        <v>39</v>
      </c>
      <c r="K310" s="6">
        <f t="shared" si="135"/>
        <v>35</v>
      </c>
      <c r="L310" s="20">
        <f t="shared" si="135"/>
        <v>60</v>
      </c>
      <c r="M310" s="20">
        <f t="shared" si="135"/>
        <v>40</v>
      </c>
      <c r="N310" s="20">
        <f t="shared" si="135"/>
        <v>52</v>
      </c>
      <c r="O310" s="132">
        <f t="shared" si="135"/>
        <v>13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11</v>
      </c>
      <c r="E311" s="5">
        <f t="shared" si="135"/>
        <v>39</v>
      </c>
      <c r="F311" s="5">
        <f t="shared" si="135"/>
        <v>10</v>
      </c>
      <c r="G311" s="6">
        <f t="shared" si="135"/>
        <v>14</v>
      </c>
      <c r="H311" s="20">
        <f t="shared" si="135"/>
        <v>35</v>
      </c>
      <c r="I311" s="20">
        <f t="shared" si="135"/>
        <v>2</v>
      </c>
      <c r="J311" s="17">
        <f t="shared" si="135"/>
        <v>61</v>
      </c>
      <c r="K311" s="6">
        <f t="shared" si="135"/>
        <v>54</v>
      </c>
      <c r="L311" s="20">
        <f t="shared" si="135"/>
        <v>38</v>
      </c>
      <c r="M311" s="20">
        <f t="shared" si="135"/>
        <v>29</v>
      </c>
      <c r="N311" s="20">
        <f t="shared" si="135"/>
        <v>15</v>
      </c>
      <c r="O311" s="132">
        <f t="shared" si="135"/>
        <v>22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10</v>
      </c>
      <c r="E312" s="61">
        <f t="shared" si="135"/>
        <v>5</v>
      </c>
      <c r="F312" s="61">
        <f t="shared" si="135"/>
        <v>33</v>
      </c>
      <c r="G312" s="62">
        <f t="shared" si="135"/>
        <v>26</v>
      </c>
      <c r="H312" s="63">
        <f t="shared" si="135"/>
        <v>55</v>
      </c>
      <c r="I312" s="63">
        <f t="shared" si="135"/>
        <v>56</v>
      </c>
      <c r="J312" s="60">
        <f t="shared" si="135"/>
        <v>55</v>
      </c>
      <c r="K312" s="62">
        <f t="shared" si="135"/>
        <v>41</v>
      </c>
      <c r="L312" s="63">
        <f t="shared" si="135"/>
        <v>8</v>
      </c>
      <c r="M312" s="63">
        <f t="shared" si="135"/>
        <v>15</v>
      </c>
      <c r="N312" s="63">
        <f t="shared" si="135"/>
        <v>44</v>
      </c>
      <c r="O312" s="135">
        <f t="shared" si="135"/>
        <v>30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48</v>
      </c>
      <c r="E313" s="5">
        <f t="shared" si="136"/>
        <v>47</v>
      </c>
      <c r="F313" s="5">
        <f t="shared" si="136"/>
        <v>40</v>
      </c>
      <c r="G313" s="6">
        <f t="shared" si="136"/>
        <v>42</v>
      </c>
      <c r="H313" s="20">
        <f t="shared" si="136"/>
        <v>31</v>
      </c>
      <c r="I313" s="20">
        <f t="shared" si="136"/>
        <v>12</v>
      </c>
      <c r="J313" s="17">
        <f t="shared" si="136"/>
        <v>49</v>
      </c>
      <c r="K313" s="6">
        <f t="shared" si="136"/>
        <v>34</v>
      </c>
      <c r="L313" s="20">
        <f t="shared" si="136"/>
        <v>42</v>
      </c>
      <c r="M313" s="20">
        <f t="shared" si="136"/>
        <v>2</v>
      </c>
      <c r="N313" s="20">
        <f t="shared" si="136"/>
        <v>45</v>
      </c>
      <c r="O313" s="132">
        <f t="shared" si="136"/>
        <v>15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28</v>
      </c>
      <c r="E314" s="5">
        <f t="shared" si="136"/>
        <v>45</v>
      </c>
      <c r="F314" s="5">
        <f t="shared" si="136"/>
        <v>27</v>
      </c>
      <c r="G314" s="6">
        <f t="shared" si="136"/>
        <v>39</v>
      </c>
      <c r="H314" s="20">
        <f t="shared" si="136"/>
        <v>44</v>
      </c>
      <c r="I314" s="20">
        <f t="shared" si="136"/>
        <v>32</v>
      </c>
      <c r="J314" s="17">
        <f t="shared" si="136"/>
        <v>31</v>
      </c>
      <c r="K314" s="6">
        <f t="shared" si="136"/>
        <v>28</v>
      </c>
      <c r="L314" s="20">
        <f t="shared" si="136"/>
        <v>24</v>
      </c>
      <c r="M314" s="20">
        <f t="shared" si="136"/>
        <v>13</v>
      </c>
      <c r="N314" s="20">
        <f t="shared" si="136"/>
        <v>32</v>
      </c>
      <c r="O314" s="132">
        <f t="shared" si="136"/>
        <v>42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30</v>
      </c>
      <c r="E315" s="61">
        <f t="shared" si="136"/>
        <v>18</v>
      </c>
      <c r="F315" s="61">
        <f t="shared" si="136"/>
        <v>34</v>
      </c>
      <c r="G315" s="62">
        <f t="shared" si="136"/>
        <v>48</v>
      </c>
      <c r="H315" s="63">
        <f t="shared" si="136"/>
        <v>54</v>
      </c>
      <c r="I315" s="63">
        <f t="shared" si="136"/>
        <v>27</v>
      </c>
      <c r="J315" s="60">
        <f t="shared" si="136"/>
        <v>22</v>
      </c>
      <c r="K315" s="62">
        <f t="shared" si="136"/>
        <v>16</v>
      </c>
      <c r="L315" s="63">
        <f t="shared" si="136"/>
        <v>41</v>
      </c>
      <c r="M315" s="63">
        <f t="shared" si="136"/>
        <v>53</v>
      </c>
      <c r="N315" s="63">
        <f t="shared" si="136"/>
        <v>37</v>
      </c>
      <c r="O315" s="135">
        <f t="shared" si="136"/>
        <v>9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33</v>
      </c>
      <c r="E316" s="61">
        <f t="shared" si="136"/>
        <v>43</v>
      </c>
      <c r="F316" s="61">
        <f t="shared" si="136"/>
        <v>24</v>
      </c>
      <c r="G316" s="62">
        <f t="shared" si="136"/>
        <v>52</v>
      </c>
      <c r="H316" s="63">
        <f t="shared" si="136"/>
        <v>37</v>
      </c>
      <c r="I316" s="63">
        <f t="shared" si="136"/>
        <v>31</v>
      </c>
      <c r="J316" s="60">
        <f t="shared" si="136"/>
        <v>35</v>
      </c>
      <c r="K316" s="62">
        <f t="shared" si="136"/>
        <v>33</v>
      </c>
      <c r="L316" s="63">
        <f t="shared" si="136"/>
        <v>55</v>
      </c>
      <c r="M316" s="63">
        <f t="shared" si="136"/>
        <v>34</v>
      </c>
      <c r="N316" s="63">
        <f t="shared" si="136"/>
        <v>51</v>
      </c>
      <c r="O316" s="135">
        <f t="shared" si="136"/>
        <v>7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21</v>
      </c>
      <c r="E317" s="5">
        <f t="shared" si="136"/>
        <v>29</v>
      </c>
      <c r="F317" s="5">
        <f t="shared" si="136"/>
        <v>16</v>
      </c>
      <c r="G317" s="6">
        <f t="shared" si="136"/>
        <v>44</v>
      </c>
      <c r="H317" s="20">
        <f t="shared" si="136"/>
        <v>18</v>
      </c>
      <c r="I317" s="20">
        <f t="shared" si="136"/>
        <v>49</v>
      </c>
      <c r="J317" s="17">
        <f t="shared" si="136"/>
        <v>29</v>
      </c>
      <c r="K317" s="6">
        <f t="shared" si="136"/>
        <v>23</v>
      </c>
      <c r="L317" s="20">
        <f t="shared" si="136"/>
        <v>26</v>
      </c>
      <c r="M317" s="20">
        <f t="shared" si="136"/>
        <v>11</v>
      </c>
      <c r="N317" s="20">
        <f t="shared" si="136"/>
        <v>40</v>
      </c>
      <c r="O317" s="132">
        <f t="shared" si="136"/>
        <v>58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19</v>
      </c>
      <c r="E318" s="5">
        <f t="shared" si="136"/>
        <v>46</v>
      </c>
      <c r="F318" s="5">
        <f t="shared" si="136"/>
        <v>17</v>
      </c>
      <c r="G318" s="6">
        <f t="shared" si="136"/>
        <v>25</v>
      </c>
      <c r="H318" s="20">
        <f t="shared" si="136"/>
        <v>14</v>
      </c>
      <c r="I318" s="20">
        <f t="shared" si="136"/>
        <v>47</v>
      </c>
      <c r="J318" s="17">
        <f t="shared" si="136"/>
        <v>57</v>
      </c>
      <c r="K318" s="6">
        <f t="shared" si="136"/>
        <v>48</v>
      </c>
      <c r="L318" s="20">
        <f t="shared" si="136"/>
        <v>47</v>
      </c>
      <c r="M318" s="20">
        <f t="shared" si="136"/>
        <v>8</v>
      </c>
      <c r="N318" s="20">
        <f t="shared" si="136"/>
        <v>34</v>
      </c>
      <c r="O318" s="132">
        <f t="shared" si="136"/>
        <v>34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23</v>
      </c>
      <c r="E319" s="8">
        <f t="shared" si="136"/>
        <v>20</v>
      </c>
      <c r="F319" s="8">
        <f t="shared" si="136"/>
        <v>38</v>
      </c>
      <c r="G319" s="9">
        <f t="shared" si="136"/>
        <v>11</v>
      </c>
      <c r="H319" s="21">
        <f t="shared" si="136"/>
        <v>48</v>
      </c>
      <c r="I319" s="21">
        <f t="shared" si="136"/>
        <v>37</v>
      </c>
      <c r="J319" s="18">
        <f t="shared" si="136"/>
        <v>11</v>
      </c>
      <c r="K319" s="9">
        <f t="shared" si="136"/>
        <v>8</v>
      </c>
      <c r="L319" s="21">
        <f t="shared" si="136"/>
        <v>18</v>
      </c>
      <c r="M319" s="21">
        <f t="shared" si="136"/>
        <v>27</v>
      </c>
      <c r="N319" s="21">
        <f t="shared" si="136"/>
        <v>30</v>
      </c>
      <c r="O319" s="136">
        <f t="shared" si="136"/>
        <v>57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3</v>
      </c>
      <c r="E320" s="11">
        <f t="shared" si="136"/>
        <v>1</v>
      </c>
      <c r="F320" s="11">
        <f t="shared" si="136"/>
        <v>32</v>
      </c>
      <c r="G320" s="12">
        <f t="shared" si="136"/>
        <v>3</v>
      </c>
      <c r="H320" s="19">
        <f t="shared" si="136"/>
        <v>3</v>
      </c>
      <c r="I320" s="19">
        <f t="shared" si="136"/>
        <v>6</v>
      </c>
      <c r="J320" s="16">
        <f t="shared" si="136"/>
        <v>62</v>
      </c>
      <c r="K320" s="12">
        <f t="shared" si="136"/>
        <v>58</v>
      </c>
      <c r="L320" s="19">
        <f t="shared" si="136"/>
        <v>32</v>
      </c>
      <c r="M320" s="19">
        <f t="shared" si="136"/>
        <v>57</v>
      </c>
      <c r="N320" s="19">
        <f t="shared" si="136"/>
        <v>38</v>
      </c>
      <c r="O320" s="137">
        <f t="shared" si="136"/>
        <v>61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40</v>
      </c>
      <c r="E321" s="5">
        <f t="shared" si="136"/>
        <v>17</v>
      </c>
      <c r="F321" s="5">
        <f t="shared" si="136"/>
        <v>50</v>
      </c>
      <c r="G321" s="6">
        <f t="shared" si="136"/>
        <v>18</v>
      </c>
      <c r="H321" s="20">
        <f t="shared" si="136"/>
        <v>20</v>
      </c>
      <c r="I321" s="20">
        <f t="shared" si="136"/>
        <v>44</v>
      </c>
      <c r="J321" s="17">
        <f t="shared" si="136"/>
        <v>43</v>
      </c>
      <c r="K321" s="6">
        <f t="shared" si="136"/>
        <v>44</v>
      </c>
      <c r="L321" s="20">
        <f t="shared" si="136"/>
        <v>25</v>
      </c>
      <c r="M321" s="20">
        <f t="shared" si="136"/>
        <v>19</v>
      </c>
      <c r="N321" s="20">
        <f t="shared" si="136"/>
        <v>21</v>
      </c>
      <c r="O321" s="132">
        <f t="shared" si="136"/>
        <v>20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56</v>
      </c>
      <c r="E322" s="5">
        <f t="shared" si="136"/>
        <v>33</v>
      </c>
      <c r="F322" s="5">
        <f t="shared" si="136"/>
        <v>45</v>
      </c>
      <c r="G322" s="6">
        <f t="shared" si="136"/>
        <v>53</v>
      </c>
      <c r="H322" s="20">
        <f t="shared" si="136"/>
        <v>57</v>
      </c>
      <c r="I322" s="20">
        <f t="shared" si="136"/>
        <v>62</v>
      </c>
      <c r="J322" s="17">
        <f t="shared" si="136"/>
        <v>24</v>
      </c>
      <c r="K322" s="6">
        <f t="shared" si="136"/>
        <v>4</v>
      </c>
      <c r="L322" s="20">
        <f t="shared" si="136"/>
        <v>15</v>
      </c>
      <c r="M322" s="20">
        <f t="shared" si="136"/>
        <v>20</v>
      </c>
      <c r="N322" s="20">
        <f t="shared" si="136"/>
        <v>27</v>
      </c>
      <c r="O322" s="132">
        <f t="shared" si="136"/>
        <v>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50</v>
      </c>
      <c r="E323" s="5">
        <f t="shared" si="136"/>
        <v>2</v>
      </c>
      <c r="F323" s="5">
        <f t="shared" si="136"/>
        <v>54</v>
      </c>
      <c r="G323" s="6">
        <f t="shared" si="136"/>
        <v>58</v>
      </c>
      <c r="H323" s="20">
        <f t="shared" si="136"/>
        <v>28</v>
      </c>
      <c r="I323" s="20">
        <f t="shared" si="136"/>
        <v>29</v>
      </c>
      <c r="J323" s="17">
        <f t="shared" si="136"/>
        <v>5</v>
      </c>
      <c r="K323" s="6">
        <f t="shared" si="136"/>
        <v>1</v>
      </c>
      <c r="L323" s="20">
        <f t="shared" si="136"/>
        <v>5</v>
      </c>
      <c r="M323" s="20">
        <f t="shared" si="136"/>
        <v>62</v>
      </c>
      <c r="N323" s="20">
        <f t="shared" si="136"/>
        <v>25</v>
      </c>
      <c r="O323" s="132">
        <f t="shared" si="136"/>
        <v>37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24</v>
      </c>
      <c r="E324" s="5">
        <f t="shared" si="136"/>
        <v>27</v>
      </c>
      <c r="F324" s="5">
        <f t="shared" si="136"/>
        <v>35</v>
      </c>
      <c r="G324" s="6">
        <f t="shared" si="136"/>
        <v>9</v>
      </c>
      <c r="H324" s="20">
        <f t="shared" si="136"/>
        <v>7</v>
      </c>
      <c r="I324" s="20">
        <f t="shared" si="136"/>
        <v>36</v>
      </c>
      <c r="J324" s="17">
        <f t="shared" si="136"/>
        <v>13</v>
      </c>
      <c r="K324" s="6">
        <f t="shared" si="136"/>
        <v>10</v>
      </c>
      <c r="L324" s="20">
        <f t="shared" si="136"/>
        <v>37</v>
      </c>
      <c r="M324" s="20">
        <f t="shared" si="136"/>
        <v>63</v>
      </c>
      <c r="N324" s="20">
        <f t="shared" si="136"/>
        <v>55</v>
      </c>
      <c r="O324" s="132">
        <f t="shared" si="136"/>
        <v>49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29</v>
      </c>
      <c r="E325" s="5">
        <f t="shared" si="136"/>
        <v>16</v>
      </c>
      <c r="F325" s="5">
        <f t="shared" si="136"/>
        <v>49</v>
      </c>
      <c r="G325" s="6">
        <f t="shared" si="136"/>
        <v>5</v>
      </c>
      <c r="H325" s="20">
        <f t="shared" si="136"/>
        <v>51</v>
      </c>
      <c r="I325" s="20">
        <f t="shared" si="136"/>
        <v>46</v>
      </c>
      <c r="J325" s="17">
        <f t="shared" si="136"/>
        <v>19</v>
      </c>
      <c r="K325" s="6">
        <f t="shared" si="136"/>
        <v>7</v>
      </c>
      <c r="L325" s="20">
        <f t="shared" si="136"/>
        <v>27</v>
      </c>
      <c r="M325" s="20">
        <f t="shared" si="136"/>
        <v>6</v>
      </c>
      <c r="N325" s="20">
        <f t="shared" si="136"/>
        <v>55</v>
      </c>
      <c r="O325" s="132">
        <f t="shared" si="136"/>
        <v>45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36</v>
      </c>
      <c r="E326" s="5">
        <f t="shared" si="136"/>
        <v>3</v>
      </c>
      <c r="F326" s="5">
        <f t="shared" si="136"/>
        <v>51</v>
      </c>
      <c r="G326" s="6">
        <f t="shared" si="136"/>
        <v>32</v>
      </c>
      <c r="H326" s="20">
        <f t="shared" si="136"/>
        <v>50</v>
      </c>
      <c r="I326" s="20">
        <f t="shared" si="136"/>
        <v>59</v>
      </c>
      <c r="J326" s="17">
        <f t="shared" si="136"/>
        <v>23</v>
      </c>
      <c r="K326" s="6">
        <f t="shared" si="136"/>
        <v>6</v>
      </c>
      <c r="L326" s="20">
        <f t="shared" si="136"/>
        <v>19</v>
      </c>
      <c r="M326" s="20">
        <f t="shared" si="136"/>
        <v>25</v>
      </c>
      <c r="N326" s="20">
        <f t="shared" si="136"/>
        <v>55</v>
      </c>
      <c r="O326" s="132">
        <f t="shared" si="136"/>
        <v>28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55</v>
      </c>
      <c r="E327" s="5">
        <f t="shared" si="136"/>
        <v>6</v>
      </c>
      <c r="F327" s="5">
        <f t="shared" si="136"/>
        <v>57</v>
      </c>
      <c r="G327" s="6">
        <f t="shared" si="136"/>
        <v>37</v>
      </c>
      <c r="H327" s="20">
        <f t="shared" si="136"/>
        <v>11</v>
      </c>
      <c r="I327" s="20">
        <f t="shared" si="136"/>
        <v>3</v>
      </c>
      <c r="J327" s="17">
        <f t="shared" si="136"/>
        <v>27</v>
      </c>
      <c r="K327" s="6">
        <f t="shared" si="136"/>
        <v>21</v>
      </c>
      <c r="L327" s="20">
        <f t="shared" si="136"/>
        <v>14</v>
      </c>
      <c r="M327" s="20">
        <f t="shared" si="136"/>
        <v>26</v>
      </c>
      <c r="N327" s="20">
        <f t="shared" si="136"/>
        <v>55</v>
      </c>
      <c r="O327" s="132">
        <f t="shared" si="136"/>
        <v>40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51</v>
      </c>
      <c r="E328" s="5">
        <f t="shared" si="136"/>
        <v>10</v>
      </c>
      <c r="F328" s="5">
        <f t="shared" si="136"/>
        <v>55</v>
      </c>
      <c r="G328" s="6">
        <f t="shared" si="136"/>
        <v>28</v>
      </c>
      <c r="H328" s="20">
        <f t="shared" si="136"/>
        <v>8</v>
      </c>
      <c r="I328" s="20">
        <f t="shared" si="136"/>
        <v>34</v>
      </c>
      <c r="J328" s="17">
        <f t="shared" si="136"/>
        <v>28</v>
      </c>
      <c r="K328" s="6">
        <f t="shared" si="136"/>
        <v>18</v>
      </c>
      <c r="L328" s="20">
        <f t="shared" si="136"/>
        <v>2</v>
      </c>
      <c r="M328" s="20">
        <f t="shared" si="136"/>
        <v>14</v>
      </c>
      <c r="N328" s="20">
        <f t="shared" si="136"/>
        <v>55</v>
      </c>
      <c r="O328" s="132">
        <f t="shared" si="136"/>
        <v>60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62</v>
      </c>
      <c r="E329" s="5">
        <f t="shared" si="137"/>
        <v>53</v>
      </c>
      <c r="F329" s="5">
        <f t="shared" si="137"/>
        <v>62</v>
      </c>
      <c r="G329" s="6">
        <f t="shared" si="137"/>
        <v>60</v>
      </c>
      <c r="H329" s="20">
        <f t="shared" si="137"/>
        <v>58</v>
      </c>
      <c r="I329" s="20">
        <f t="shared" si="137"/>
        <v>41</v>
      </c>
      <c r="J329" s="17">
        <f t="shared" si="137"/>
        <v>32</v>
      </c>
      <c r="K329" s="6">
        <f t="shared" si="137"/>
        <v>19</v>
      </c>
      <c r="L329" s="20">
        <f t="shared" si="137"/>
        <v>43</v>
      </c>
      <c r="M329" s="20">
        <f t="shared" si="137"/>
        <v>10</v>
      </c>
      <c r="N329" s="20">
        <f t="shared" si="137"/>
        <v>50</v>
      </c>
      <c r="O329" s="132">
        <f t="shared" si="137"/>
        <v>1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57</v>
      </c>
      <c r="E330" s="5">
        <f t="shared" si="137"/>
        <v>11</v>
      </c>
      <c r="F330" s="5">
        <f t="shared" si="137"/>
        <v>58</v>
      </c>
      <c r="G330" s="6">
        <f t="shared" si="137"/>
        <v>35</v>
      </c>
      <c r="H330" s="20">
        <f t="shared" si="137"/>
        <v>6</v>
      </c>
      <c r="I330" s="20">
        <f t="shared" si="137"/>
        <v>23</v>
      </c>
      <c r="J330" s="17">
        <f t="shared" si="137"/>
        <v>14</v>
      </c>
      <c r="K330" s="6">
        <f t="shared" si="137"/>
        <v>14</v>
      </c>
      <c r="L330" s="20">
        <f t="shared" si="137"/>
        <v>57</v>
      </c>
      <c r="M330" s="20">
        <f t="shared" si="137"/>
        <v>41</v>
      </c>
      <c r="N330" s="20">
        <f t="shared" si="137"/>
        <v>17</v>
      </c>
      <c r="O330" s="132">
        <f t="shared" si="137"/>
        <v>14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54</v>
      </c>
      <c r="E331" s="5">
        <f t="shared" si="137"/>
        <v>8</v>
      </c>
      <c r="F331" s="5">
        <f t="shared" si="137"/>
        <v>59</v>
      </c>
      <c r="G331" s="6">
        <f t="shared" si="137"/>
        <v>20</v>
      </c>
      <c r="H331" s="20">
        <f t="shared" si="137"/>
        <v>9</v>
      </c>
      <c r="I331" s="20">
        <f t="shared" si="137"/>
        <v>57</v>
      </c>
      <c r="J331" s="17">
        <f t="shared" si="137"/>
        <v>10</v>
      </c>
      <c r="K331" s="6">
        <f t="shared" si="137"/>
        <v>22</v>
      </c>
      <c r="L331" s="20">
        <f t="shared" si="137"/>
        <v>9</v>
      </c>
      <c r="M331" s="20">
        <f t="shared" si="137"/>
        <v>16</v>
      </c>
      <c r="N331" s="20">
        <f t="shared" si="137"/>
        <v>28</v>
      </c>
      <c r="O331" s="132">
        <f t="shared" si="137"/>
        <v>54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58</v>
      </c>
      <c r="E332" s="5">
        <f t="shared" si="137"/>
        <v>38</v>
      </c>
      <c r="F332" s="5">
        <f t="shared" si="137"/>
        <v>52</v>
      </c>
      <c r="G332" s="6">
        <f t="shared" si="137"/>
        <v>56</v>
      </c>
      <c r="H332" s="20">
        <f t="shared" si="137"/>
        <v>62</v>
      </c>
      <c r="I332" s="20">
        <f t="shared" si="137"/>
        <v>1</v>
      </c>
      <c r="J332" s="17">
        <f t="shared" si="137"/>
        <v>4</v>
      </c>
      <c r="K332" s="6">
        <f t="shared" si="137"/>
        <v>20</v>
      </c>
      <c r="L332" s="20">
        <f t="shared" si="137"/>
        <v>36</v>
      </c>
      <c r="M332" s="20">
        <f t="shared" si="137"/>
        <v>50</v>
      </c>
      <c r="N332" s="20">
        <f t="shared" si="137"/>
        <v>36</v>
      </c>
      <c r="O332" s="132">
        <f t="shared" si="137"/>
        <v>25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44</v>
      </c>
      <c r="E333" s="5">
        <f t="shared" si="137"/>
        <v>4</v>
      </c>
      <c r="F333" s="5">
        <f t="shared" si="137"/>
        <v>56</v>
      </c>
      <c r="G333" s="6">
        <f t="shared" si="137"/>
        <v>22</v>
      </c>
      <c r="H333" s="20">
        <f t="shared" si="137"/>
        <v>56</v>
      </c>
      <c r="I333" s="20">
        <f t="shared" si="137"/>
        <v>5</v>
      </c>
      <c r="J333" s="17">
        <f t="shared" si="137"/>
        <v>2</v>
      </c>
      <c r="K333" s="6">
        <f t="shared" si="137"/>
        <v>17</v>
      </c>
      <c r="L333" s="20">
        <f t="shared" si="137"/>
        <v>53</v>
      </c>
      <c r="M333" s="20">
        <f t="shared" si="137"/>
        <v>36</v>
      </c>
      <c r="N333" s="20">
        <f t="shared" si="137"/>
        <v>43</v>
      </c>
      <c r="O333" s="132">
        <f t="shared" si="137"/>
        <v>53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47</v>
      </c>
      <c r="E334" s="5">
        <f t="shared" si="137"/>
        <v>15</v>
      </c>
      <c r="F334" s="5">
        <f t="shared" si="137"/>
        <v>60</v>
      </c>
      <c r="G334" s="6">
        <f t="shared" si="137"/>
        <v>1</v>
      </c>
      <c r="H334" s="20">
        <f t="shared" si="137"/>
        <v>5</v>
      </c>
      <c r="I334" s="20">
        <f t="shared" si="137"/>
        <v>15</v>
      </c>
      <c r="J334" s="17">
        <f t="shared" si="137"/>
        <v>8</v>
      </c>
      <c r="K334" s="6">
        <f t="shared" si="137"/>
        <v>26</v>
      </c>
      <c r="L334" s="20">
        <f t="shared" si="137"/>
        <v>44</v>
      </c>
      <c r="M334" s="20">
        <f t="shared" si="137"/>
        <v>60</v>
      </c>
      <c r="N334" s="20">
        <f t="shared" si="137"/>
        <v>6</v>
      </c>
      <c r="O334" s="132">
        <f t="shared" si="137"/>
        <v>47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44</v>
      </c>
      <c r="F335" s="5">
        <f t="shared" si="137"/>
        <v>63</v>
      </c>
      <c r="G335" s="6">
        <f t="shared" si="137"/>
        <v>61</v>
      </c>
      <c r="H335" s="20">
        <f t="shared" si="137"/>
        <v>23</v>
      </c>
      <c r="I335" s="20">
        <f t="shared" si="137"/>
        <v>21</v>
      </c>
      <c r="J335" s="17">
        <f t="shared" si="137"/>
        <v>26</v>
      </c>
      <c r="K335" s="6">
        <f t="shared" si="137"/>
        <v>13</v>
      </c>
      <c r="L335" s="20">
        <f t="shared" si="137"/>
        <v>51</v>
      </c>
      <c r="M335" s="20">
        <f t="shared" si="137"/>
        <v>4</v>
      </c>
      <c r="N335" s="20">
        <f t="shared" si="137"/>
        <v>55</v>
      </c>
      <c r="O335" s="132">
        <f t="shared" si="137"/>
        <v>2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61</v>
      </c>
      <c r="E336" s="5">
        <f t="shared" si="137"/>
        <v>54</v>
      </c>
      <c r="F336" s="5">
        <f t="shared" si="137"/>
        <v>53</v>
      </c>
      <c r="G336" s="6">
        <f t="shared" si="137"/>
        <v>62</v>
      </c>
      <c r="H336" s="20">
        <f t="shared" si="137"/>
        <v>61</v>
      </c>
      <c r="I336" s="20">
        <f t="shared" si="137"/>
        <v>9</v>
      </c>
      <c r="J336" s="17">
        <f t="shared" si="137"/>
        <v>1</v>
      </c>
      <c r="K336" s="6">
        <f t="shared" si="137"/>
        <v>15</v>
      </c>
      <c r="L336" s="20">
        <f t="shared" si="137"/>
        <v>4</v>
      </c>
      <c r="M336" s="20">
        <f t="shared" si="137"/>
        <v>22</v>
      </c>
      <c r="N336" s="20">
        <f t="shared" si="137"/>
        <v>47</v>
      </c>
      <c r="O336" s="132">
        <f t="shared" si="137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59</v>
      </c>
      <c r="E337" s="5">
        <f t="shared" si="137"/>
        <v>12</v>
      </c>
      <c r="F337" s="5">
        <f t="shared" si="137"/>
        <v>61</v>
      </c>
      <c r="G337" s="6">
        <f t="shared" si="137"/>
        <v>59</v>
      </c>
      <c r="H337" s="20">
        <f t="shared" si="137"/>
        <v>49</v>
      </c>
      <c r="I337" s="20">
        <f t="shared" si="137"/>
        <v>48</v>
      </c>
      <c r="J337" s="17">
        <f t="shared" si="137"/>
        <v>20</v>
      </c>
      <c r="K337" s="6">
        <f t="shared" si="137"/>
        <v>11</v>
      </c>
      <c r="L337" s="20">
        <f t="shared" si="137"/>
        <v>17</v>
      </c>
      <c r="M337" s="20">
        <f t="shared" si="137"/>
        <v>1</v>
      </c>
      <c r="N337" s="20">
        <f t="shared" si="137"/>
        <v>49</v>
      </c>
      <c r="O337" s="132">
        <f t="shared" si="137"/>
        <v>10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60</v>
      </c>
      <c r="E338" s="5">
        <f t="shared" si="137"/>
        <v>63</v>
      </c>
      <c r="F338" s="5">
        <f t="shared" si="137"/>
        <v>46</v>
      </c>
      <c r="G338" s="6">
        <f t="shared" si="137"/>
        <v>57</v>
      </c>
      <c r="H338" s="20">
        <f t="shared" si="137"/>
        <v>60</v>
      </c>
      <c r="I338" s="20">
        <f t="shared" si="137"/>
        <v>42</v>
      </c>
      <c r="J338" s="17">
        <f t="shared" si="137"/>
        <v>3</v>
      </c>
      <c r="K338" s="6">
        <f t="shared" si="137"/>
        <v>5</v>
      </c>
      <c r="L338" s="20">
        <f t="shared" si="137"/>
        <v>58</v>
      </c>
      <c r="M338" s="20">
        <f t="shared" si="137"/>
        <v>5</v>
      </c>
      <c r="N338" s="20">
        <f t="shared" si="137"/>
        <v>55</v>
      </c>
      <c r="O338" s="132">
        <f t="shared" si="137"/>
        <v>6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37</v>
      </c>
      <c r="E339" s="5">
        <f t="shared" si="137"/>
        <v>41</v>
      </c>
      <c r="F339" s="5">
        <f t="shared" si="137"/>
        <v>36</v>
      </c>
      <c r="G339" s="6">
        <f t="shared" si="137"/>
        <v>19</v>
      </c>
      <c r="H339" s="20">
        <f t="shared" si="137"/>
        <v>10</v>
      </c>
      <c r="I339" s="20">
        <f t="shared" si="137"/>
        <v>39</v>
      </c>
      <c r="J339" s="17">
        <f t="shared" si="137"/>
        <v>16</v>
      </c>
      <c r="K339" s="6">
        <f t="shared" si="137"/>
        <v>47</v>
      </c>
      <c r="L339" s="20">
        <f t="shared" si="137"/>
        <v>3</v>
      </c>
      <c r="M339" s="20">
        <f t="shared" si="137"/>
        <v>59</v>
      </c>
      <c r="N339" s="20">
        <f t="shared" si="137"/>
        <v>42</v>
      </c>
      <c r="O339" s="132">
        <f t="shared" si="137"/>
        <v>56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53</v>
      </c>
      <c r="E340" s="5">
        <f t="shared" si="137"/>
        <v>23</v>
      </c>
      <c r="F340" s="5">
        <f t="shared" si="137"/>
        <v>47</v>
      </c>
      <c r="G340" s="6">
        <f t="shared" si="137"/>
        <v>50</v>
      </c>
      <c r="H340" s="20">
        <f t="shared" si="137"/>
        <v>22</v>
      </c>
      <c r="I340" s="20">
        <f t="shared" si="137"/>
        <v>35</v>
      </c>
      <c r="J340" s="17">
        <f t="shared" si="137"/>
        <v>15</v>
      </c>
      <c r="K340" s="6">
        <f t="shared" si="137"/>
        <v>2</v>
      </c>
      <c r="L340" s="20">
        <f t="shared" si="137"/>
        <v>1</v>
      </c>
      <c r="M340" s="20">
        <f t="shared" si="137"/>
        <v>44</v>
      </c>
      <c r="N340" s="20">
        <f t="shared" si="137"/>
        <v>39</v>
      </c>
      <c r="O340" s="132">
        <f t="shared" si="137"/>
        <v>51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7</v>
      </c>
      <c r="F341" s="5">
        <f t="shared" si="137"/>
        <v>48</v>
      </c>
      <c r="G341" s="6">
        <f t="shared" si="137"/>
        <v>24</v>
      </c>
      <c r="H341" s="20">
        <f t="shared" si="137"/>
        <v>2</v>
      </c>
      <c r="I341" s="20">
        <f t="shared" si="137"/>
        <v>18</v>
      </c>
      <c r="J341" s="17">
        <f t="shared" si="137"/>
        <v>38</v>
      </c>
      <c r="K341" s="6">
        <f t="shared" si="137"/>
        <v>25</v>
      </c>
      <c r="L341" s="20">
        <f t="shared" si="137"/>
        <v>13</v>
      </c>
      <c r="M341" s="20">
        <f t="shared" si="137"/>
        <v>47</v>
      </c>
      <c r="N341" s="20">
        <f t="shared" si="137"/>
        <v>46</v>
      </c>
      <c r="O341" s="132">
        <f t="shared" si="137"/>
        <v>55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38</v>
      </c>
      <c r="E342" s="8">
        <f t="shared" si="137"/>
        <v>19</v>
      </c>
      <c r="F342" s="8">
        <f t="shared" si="137"/>
        <v>41</v>
      </c>
      <c r="G342" s="9">
        <f t="shared" si="137"/>
        <v>38</v>
      </c>
      <c r="H342" s="21">
        <f t="shared" si="137"/>
        <v>21</v>
      </c>
      <c r="I342" s="21">
        <f t="shared" si="137"/>
        <v>24</v>
      </c>
      <c r="J342" s="18">
        <f t="shared" si="137"/>
        <v>21</v>
      </c>
      <c r="K342" s="9">
        <f t="shared" si="137"/>
        <v>9</v>
      </c>
      <c r="L342" s="21">
        <f t="shared" si="137"/>
        <v>16</v>
      </c>
      <c r="M342" s="21">
        <f t="shared" si="137"/>
        <v>54</v>
      </c>
      <c r="N342" s="21">
        <f t="shared" si="137"/>
        <v>55</v>
      </c>
      <c r="O342" s="136">
        <f t="shared" si="137"/>
        <v>31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C413-4936-477A-886E-A5DBD61A4222}">
  <sheetPr>
    <pageSetUpPr fitToPage="1"/>
  </sheetPr>
  <dimension ref="B1:T343"/>
  <sheetViews>
    <sheetView zoomScaleNormal="100" workbookViewId="0">
      <selection activeCell="K143" sqref="K143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1.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19" width="3.25" style="1" bestFit="1" customWidth="1"/>
    <col min="20" max="20" width="7.625" style="1" bestFit="1" customWidth="1"/>
    <col min="21" max="16384" width="9" style="1"/>
  </cols>
  <sheetData>
    <row r="1" spans="2:17" ht="13.5" x14ac:dyDescent="0.15">
      <c r="B1" s="74" t="s">
        <v>135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350413965</v>
      </c>
      <c r="E5" s="41">
        <v>127858586</v>
      </c>
      <c r="F5" s="41">
        <v>166520201</v>
      </c>
      <c r="G5" s="42">
        <v>56035178</v>
      </c>
      <c r="H5" s="43">
        <v>88773383</v>
      </c>
      <c r="I5" s="43">
        <v>8093914</v>
      </c>
      <c r="J5" s="40">
        <v>38245192</v>
      </c>
      <c r="K5" s="42">
        <v>22992</v>
      </c>
      <c r="L5" s="43">
        <v>34181818</v>
      </c>
      <c r="M5" s="43">
        <v>13454990</v>
      </c>
      <c r="N5" s="43">
        <v>36156059</v>
      </c>
      <c r="O5" s="131">
        <v>71671787</v>
      </c>
      <c r="P5" s="44">
        <v>640991108</v>
      </c>
      <c r="Q5" s="149"/>
    </row>
    <row r="6" spans="2:17" x14ac:dyDescent="0.15">
      <c r="B6" s="4" t="s">
        <v>12</v>
      </c>
      <c r="C6" s="14" t="s">
        <v>13</v>
      </c>
      <c r="D6" s="17">
        <v>73781989</v>
      </c>
      <c r="E6" s="5">
        <v>20339661</v>
      </c>
      <c r="F6" s="5">
        <v>42357266</v>
      </c>
      <c r="G6" s="6">
        <v>11085062</v>
      </c>
      <c r="H6" s="20">
        <v>20183503</v>
      </c>
      <c r="I6" s="20">
        <v>1019670</v>
      </c>
      <c r="J6" s="17">
        <v>10515832</v>
      </c>
      <c r="K6" s="6">
        <v>4225400</v>
      </c>
      <c r="L6" s="20">
        <v>10679732</v>
      </c>
      <c r="M6" s="20">
        <v>959114</v>
      </c>
      <c r="N6" s="20">
        <v>113855</v>
      </c>
      <c r="O6" s="132">
        <v>8600446</v>
      </c>
      <c r="P6" s="23">
        <v>125854141</v>
      </c>
    </row>
    <row r="7" spans="2:17" x14ac:dyDescent="0.15">
      <c r="B7" s="4" t="s">
        <v>14</v>
      </c>
      <c r="C7" s="14" t="s">
        <v>15</v>
      </c>
      <c r="D7" s="17">
        <v>38633124</v>
      </c>
      <c r="E7" s="5">
        <v>12563090</v>
      </c>
      <c r="F7" s="5">
        <v>21845826</v>
      </c>
      <c r="G7" s="6">
        <v>4224208</v>
      </c>
      <c r="H7" s="20">
        <v>9774908</v>
      </c>
      <c r="I7" s="20">
        <v>849756</v>
      </c>
      <c r="J7" s="17">
        <v>7264960</v>
      </c>
      <c r="K7" s="6">
        <v>1668657</v>
      </c>
      <c r="L7" s="20">
        <v>7700721</v>
      </c>
      <c r="M7" s="20">
        <v>2001555</v>
      </c>
      <c r="N7" s="20">
        <v>1257933</v>
      </c>
      <c r="O7" s="132">
        <v>4954680</v>
      </c>
      <c r="P7" s="23">
        <v>72437637</v>
      </c>
    </row>
    <row r="8" spans="2:17" x14ac:dyDescent="0.15">
      <c r="B8" s="4" t="s">
        <v>16</v>
      </c>
      <c r="C8" s="14" t="s">
        <v>17</v>
      </c>
      <c r="D8" s="17">
        <v>124781841</v>
      </c>
      <c r="E8" s="5">
        <v>31449991</v>
      </c>
      <c r="F8" s="5">
        <v>78923783</v>
      </c>
      <c r="G8" s="6">
        <v>14408067</v>
      </c>
      <c r="H8" s="20">
        <v>39564557</v>
      </c>
      <c r="I8" s="20">
        <v>4370027</v>
      </c>
      <c r="J8" s="17">
        <v>14540923</v>
      </c>
      <c r="K8" s="6">
        <v>9758</v>
      </c>
      <c r="L8" s="20">
        <v>16754608</v>
      </c>
      <c r="M8" s="20">
        <v>8619787</v>
      </c>
      <c r="N8" s="20">
        <v>1008336</v>
      </c>
      <c r="O8" s="132">
        <v>25551331</v>
      </c>
      <c r="P8" s="23">
        <v>235191410</v>
      </c>
    </row>
    <row r="9" spans="2:17" x14ac:dyDescent="0.15">
      <c r="B9" s="4" t="s">
        <v>18</v>
      </c>
      <c r="C9" s="14" t="s">
        <v>19</v>
      </c>
      <c r="D9" s="17">
        <v>16204871</v>
      </c>
      <c r="E9" s="5">
        <v>4743378</v>
      </c>
      <c r="F9" s="5">
        <v>8755543</v>
      </c>
      <c r="G9" s="6">
        <v>2705950</v>
      </c>
      <c r="H9" s="20">
        <v>4616958</v>
      </c>
      <c r="I9" s="20">
        <v>306021</v>
      </c>
      <c r="J9" s="17">
        <v>2453931</v>
      </c>
      <c r="K9" s="6">
        <v>285238</v>
      </c>
      <c r="L9" s="20">
        <v>2614482</v>
      </c>
      <c r="M9" s="20">
        <v>994956</v>
      </c>
      <c r="N9" s="20">
        <v>180400</v>
      </c>
      <c r="O9" s="132">
        <v>1209350</v>
      </c>
      <c r="P9" s="23">
        <v>28580969</v>
      </c>
    </row>
    <row r="10" spans="2:17" x14ac:dyDescent="0.15">
      <c r="B10" s="4" t="s">
        <v>20</v>
      </c>
      <c r="C10" s="14" t="s">
        <v>21</v>
      </c>
      <c r="D10" s="17">
        <v>15669270</v>
      </c>
      <c r="E10" s="5">
        <v>4726200</v>
      </c>
      <c r="F10" s="5">
        <v>7321909</v>
      </c>
      <c r="G10" s="6">
        <v>3621161</v>
      </c>
      <c r="H10" s="20">
        <v>4420979</v>
      </c>
      <c r="I10" s="20">
        <v>165767</v>
      </c>
      <c r="J10" s="17">
        <v>4086003</v>
      </c>
      <c r="K10" s="6">
        <v>1493074</v>
      </c>
      <c r="L10" s="20">
        <v>2619770</v>
      </c>
      <c r="M10" s="20">
        <v>1964366</v>
      </c>
      <c r="N10" s="20">
        <v>1011783</v>
      </c>
      <c r="O10" s="132">
        <v>2113813</v>
      </c>
      <c r="P10" s="23">
        <v>32051751</v>
      </c>
    </row>
    <row r="11" spans="2:17" x14ac:dyDescent="0.15">
      <c r="B11" s="4" t="s">
        <v>22</v>
      </c>
      <c r="C11" s="14" t="s">
        <v>23</v>
      </c>
      <c r="D11" s="17">
        <v>62644911</v>
      </c>
      <c r="E11" s="5">
        <v>17827805</v>
      </c>
      <c r="F11" s="5">
        <v>37078226</v>
      </c>
      <c r="G11" s="6">
        <v>7738880</v>
      </c>
      <c r="H11" s="20">
        <v>18143313</v>
      </c>
      <c r="I11" s="20">
        <v>1119508</v>
      </c>
      <c r="J11" s="17">
        <v>10860007</v>
      </c>
      <c r="K11" s="6">
        <v>3847167</v>
      </c>
      <c r="L11" s="20">
        <v>9881698</v>
      </c>
      <c r="M11" s="20">
        <v>6912711</v>
      </c>
      <c r="N11" s="20">
        <v>0</v>
      </c>
      <c r="O11" s="132">
        <v>9263992</v>
      </c>
      <c r="P11" s="23">
        <v>118826140</v>
      </c>
    </row>
    <row r="12" spans="2:17" x14ac:dyDescent="0.15">
      <c r="B12" s="4" t="s">
        <v>24</v>
      </c>
      <c r="C12" s="14" t="s">
        <v>25</v>
      </c>
      <c r="D12" s="17">
        <v>16105003</v>
      </c>
      <c r="E12" s="5">
        <v>4850978</v>
      </c>
      <c r="F12" s="5">
        <v>7980159</v>
      </c>
      <c r="G12" s="6">
        <v>3273866</v>
      </c>
      <c r="H12" s="20">
        <v>5122571</v>
      </c>
      <c r="I12" s="20">
        <v>266883</v>
      </c>
      <c r="J12" s="17">
        <v>4078232</v>
      </c>
      <c r="K12" s="6">
        <v>1136103</v>
      </c>
      <c r="L12" s="20">
        <v>2642203</v>
      </c>
      <c r="M12" s="20">
        <v>2017554</v>
      </c>
      <c r="N12" s="20">
        <v>107080</v>
      </c>
      <c r="O12" s="132">
        <v>4483759</v>
      </c>
      <c r="P12" s="23">
        <v>34823285</v>
      </c>
    </row>
    <row r="13" spans="2:17" x14ac:dyDescent="0.15">
      <c r="B13" s="4" t="s">
        <v>26</v>
      </c>
      <c r="C13" s="14" t="s">
        <v>27</v>
      </c>
      <c r="D13" s="17">
        <v>22387105</v>
      </c>
      <c r="E13" s="5">
        <v>6870836</v>
      </c>
      <c r="F13" s="5">
        <v>11727232</v>
      </c>
      <c r="G13" s="6">
        <v>3789037</v>
      </c>
      <c r="H13" s="20">
        <v>6357889</v>
      </c>
      <c r="I13" s="20">
        <v>1122234</v>
      </c>
      <c r="J13" s="17">
        <v>4269298</v>
      </c>
      <c r="K13" s="6">
        <v>1427285</v>
      </c>
      <c r="L13" s="20">
        <v>4448263</v>
      </c>
      <c r="M13" s="20">
        <v>1652566</v>
      </c>
      <c r="N13" s="20">
        <v>33333</v>
      </c>
      <c r="O13" s="132">
        <v>5283267</v>
      </c>
      <c r="P13" s="23">
        <v>45553955</v>
      </c>
    </row>
    <row r="14" spans="2:17" x14ac:dyDescent="0.15">
      <c r="B14" s="4" t="s">
        <v>28</v>
      </c>
      <c r="C14" s="14" t="s">
        <v>29</v>
      </c>
      <c r="D14" s="17">
        <v>17296303</v>
      </c>
      <c r="E14" s="5">
        <v>4284191</v>
      </c>
      <c r="F14" s="5">
        <v>9941349</v>
      </c>
      <c r="G14" s="6">
        <v>3070763</v>
      </c>
      <c r="H14" s="20">
        <v>3817424</v>
      </c>
      <c r="I14" s="20">
        <v>382921</v>
      </c>
      <c r="J14" s="17">
        <v>3917155</v>
      </c>
      <c r="K14" s="6">
        <v>1945424</v>
      </c>
      <c r="L14" s="20">
        <v>2487072</v>
      </c>
      <c r="M14" s="20">
        <v>1882547</v>
      </c>
      <c r="N14" s="20">
        <v>76387</v>
      </c>
      <c r="O14" s="132">
        <v>1709494</v>
      </c>
      <c r="P14" s="23">
        <v>31569303</v>
      </c>
    </row>
    <row r="15" spans="2:17" x14ac:dyDescent="0.15">
      <c r="B15" s="4" t="s">
        <v>30</v>
      </c>
      <c r="C15" s="14" t="s">
        <v>31</v>
      </c>
      <c r="D15" s="17">
        <v>18198199</v>
      </c>
      <c r="E15" s="5">
        <v>4905481</v>
      </c>
      <c r="F15" s="5">
        <v>10810514</v>
      </c>
      <c r="G15" s="6">
        <v>2482204</v>
      </c>
      <c r="H15" s="20">
        <v>5433183</v>
      </c>
      <c r="I15" s="20">
        <v>312427</v>
      </c>
      <c r="J15" s="17">
        <v>3802293</v>
      </c>
      <c r="K15" s="6">
        <v>1177910</v>
      </c>
      <c r="L15" s="20">
        <v>2939906</v>
      </c>
      <c r="M15" s="20">
        <v>2375811</v>
      </c>
      <c r="N15" s="20">
        <v>117048</v>
      </c>
      <c r="O15" s="132">
        <v>2021138</v>
      </c>
      <c r="P15" s="23">
        <v>35200005</v>
      </c>
    </row>
    <row r="16" spans="2:17" x14ac:dyDescent="0.15">
      <c r="B16" s="4" t="s">
        <v>32</v>
      </c>
      <c r="C16" s="14" t="s">
        <v>33</v>
      </c>
      <c r="D16" s="17">
        <v>45375184</v>
      </c>
      <c r="E16" s="5">
        <v>11571685</v>
      </c>
      <c r="F16" s="5">
        <v>26669975</v>
      </c>
      <c r="G16" s="6">
        <v>7133524</v>
      </c>
      <c r="H16" s="20">
        <v>14968547</v>
      </c>
      <c r="I16" s="20">
        <v>1228285</v>
      </c>
      <c r="J16" s="17">
        <v>6389047</v>
      </c>
      <c r="K16" s="6">
        <v>139325</v>
      </c>
      <c r="L16" s="20">
        <v>7745994</v>
      </c>
      <c r="M16" s="20">
        <v>3252138</v>
      </c>
      <c r="N16" s="20">
        <v>589870</v>
      </c>
      <c r="O16" s="132">
        <v>4884648</v>
      </c>
      <c r="P16" s="23">
        <v>84433713</v>
      </c>
    </row>
    <row r="17" spans="2:16" x14ac:dyDescent="0.15">
      <c r="B17" s="4" t="s">
        <v>34</v>
      </c>
      <c r="C17" s="14" t="s">
        <v>35</v>
      </c>
      <c r="D17" s="17">
        <v>26659007</v>
      </c>
      <c r="E17" s="5">
        <v>7906412</v>
      </c>
      <c r="F17" s="5">
        <v>14732023</v>
      </c>
      <c r="G17" s="6">
        <v>4020572</v>
      </c>
      <c r="H17" s="20">
        <v>9029078</v>
      </c>
      <c r="I17" s="20">
        <v>135355</v>
      </c>
      <c r="J17" s="17">
        <v>4501381</v>
      </c>
      <c r="K17" s="6">
        <v>1921977</v>
      </c>
      <c r="L17" s="20">
        <v>5051786</v>
      </c>
      <c r="M17" s="20">
        <v>3525483</v>
      </c>
      <c r="N17" s="20">
        <v>181645</v>
      </c>
      <c r="O17" s="132">
        <v>4718502</v>
      </c>
      <c r="P17" s="23">
        <v>53802237</v>
      </c>
    </row>
    <row r="18" spans="2:16" x14ac:dyDescent="0.15">
      <c r="B18" s="4" t="s">
        <v>36</v>
      </c>
      <c r="C18" s="14" t="s">
        <v>37</v>
      </c>
      <c r="D18" s="17">
        <v>10982523</v>
      </c>
      <c r="E18" s="5">
        <v>3367936</v>
      </c>
      <c r="F18" s="5">
        <v>5706599</v>
      </c>
      <c r="G18" s="6">
        <v>1907988</v>
      </c>
      <c r="H18" s="20">
        <v>3187506</v>
      </c>
      <c r="I18" s="20">
        <v>100041</v>
      </c>
      <c r="J18" s="17">
        <v>1511454</v>
      </c>
      <c r="K18" s="6">
        <v>2626</v>
      </c>
      <c r="L18" s="20">
        <v>1769352</v>
      </c>
      <c r="M18" s="20">
        <v>1709875</v>
      </c>
      <c r="N18" s="20">
        <v>304882</v>
      </c>
      <c r="O18" s="132">
        <v>1662752</v>
      </c>
      <c r="P18" s="23">
        <v>21228385</v>
      </c>
    </row>
    <row r="19" spans="2:16" x14ac:dyDescent="0.15">
      <c r="B19" s="65" t="s">
        <v>38</v>
      </c>
      <c r="C19" s="66" t="s">
        <v>39</v>
      </c>
      <c r="D19" s="67">
        <v>22764551</v>
      </c>
      <c r="E19" s="68">
        <v>6064293</v>
      </c>
      <c r="F19" s="68">
        <v>11808860</v>
      </c>
      <c r="G19" s="69">
        <v>4891398</v>
      </c>
      <c r="H19" s="70">
        <v>7347831</v>
      </c>
      <c r="I19" s="70">
        <v>495699</v>
      </c>
      <c r="J19" s="67">
        <v>4990886</v>
      </c>
      <c r="K19" s="69">
        <v>2069127</v>
      </c>
      <c r="L19" s="70">
        <v>3500461</v>
      </c>
      <c r="M19" s="70">
        <v>1546266</v>
      </c>
      <c r="N19" s="70">
        <v>56520</v>
      </c>
      <c r="O19" s="133">
        <v>4095657</v>
      </c>
      <c r="P19" s="71">
        <v>44797871</v>
      </c>
    </row>
    <row r="20" spans="2:16" x14ac:dyDescent="0.15">
      <c r="B20" s="4" t="s">
        <v>40</v>
      </c>
      <c r="C20" s="14" t="s">
        <v>41</v>
      </c>
      <c r="D20" s="17">
        <v>29819105</v>
      </c>
      <c r="E20" s="5">
        <v>9269853</v>
      </c>
      <c r="F20" s="5">
        <v>17455305</v>
      </c>
      <c r="G20" s="6">
        <v>3093947</v>
      </c>
      <c r="H20" s="20">
        <v>8476543</v>
      </c>
      <c r="I20" s="20">
        <v>96310</v>
      </c>
      <c r="J20" s="17">
        <v>3629573</v>
      </c>
      <c r="K20" s="6">
        <v>1219674</v>
      </c>
      <c r="L20" s="20">
        <v>4819095</v>
      </c>
      <c r="M20" s="20">
        <v>2095444</v>
      </c>
      <c r="N20" s="20">
        <v>318015</v>
      </c>
      <c r="O20" s="132">
        <v>5918249</v>
      </c>
      <c r="P20" s="23">
        <v>55172334</v>
      </c>
    </row>
    <row r="21" spans="2:16" x14ac:dyDescent="0.15">
      <c r="B21" s="65" t="s">
        <v>42</v>
      </c>
      <c r="C21" s="66" t="s">
        <v>43</v>
      </c>
      <c r="D21" s="67">
        <v>43559542</v>
      </c>
      <c r="E21" s="68">
        <v>11844174</v>
      </c>
      <c r="F21" s="68">
        <v>25217105</v>
      </c>
      <c r="G21" s="69">
        <v>6498263</v>
      </c>
      <c r="H21" s="70">
        <v>11801070</v>
      </c>
      <c r="I21" s="70">
        <v>133231</v>
      </c>
      <c r="J21" s="67">
        <v>3250526</v>
      </c>
      <c r="K21" s="69">
        <v>173336</v>
      </c>
      <c r="L21" s="70">
        <v>7032230</v>
      </c>
      <c r="M21" s="70">
        <v>3225023</v>
      </c>
      <c r="N21" s="70">
        <v>696786</v>
      </c>
      <c r="O21" s="133">
        <v>5782168</v>
      </c>
      <c r="P21" s="71">
        <v>75480576</v>
      </c>
    </row>
    <row r="22" spans="2:16" x14ac:dyDescent="0.15">
      <c r="B22" s="4" t="s">
        <v>44</v>
      </c>
      <c r="C22" s="14" t="s">
        <v>45</v>
      </c>
      <c r="D22" s="17">
        <v>41728819</v>
      </c>
      <c r="E22" s="5">
        <v>11783328</v>
      </c>
      <c r="F22" s="5">
        <v>23750647</v>
      </c>
      <c r="G22" s="6">
        <v>6194844</v>
      </c>
      <c r="H22" s="20">
        <v>12575826</v>
      </c>
      <c r="I22" s="20">
        <v>148632</v>
      </c>
      <c r="J22" s="17">
        <v>18797287</v>
      </c>
      <c r="K22" s="6">
        <v>3370867</v>
      </c>
      <c r="L22" s="20">
        <v>4238310</v>
      </c>
      <c r="M22" s="20">
        <v>2983257</v>
      </c>
      <c r="N22" s="20">
        <v>175111</v>
      </c>
      <c r="O22" s="132">
        <v>9596244</v>
      </c>
      <c r="P22" s="23">
        <v>90243486</v>
      </c>
    </row>
    <row r="23" spans="2:16" x14ac:dyDescent="0.15">
      <c r="B23" s="4" t="s">
        <v>46</v>
      </c>
      <c r="C23" s="14" t="s">
        <v>47</v>
      </c>
      <c r="D23" s="17">
        <v>68961014</v>
      </c>
      <c r="E23" s="5">
        <v>19955719</v>
      </c>
      <c r="F23" s="5">
        <v>40661202</v>
      </c>
      <c r="G23" s="6">
        <v>8344093</v>
      </c>
      <c r="H23" s="20">
        <v>19753781</v>
      </c>
      <c r="I23" s="20">
        <v>483434</v>
      </c>
      <c r="J23" s="17">
        <v>8239722</v>
      </c>
      <c r="K23" s="6">
        <v>986404</v>
      </c>
      <c r="L23" s="20">
        <v>9809866</v>
      </c>
      <c r="M23" s="20">
        <v>7240830</v>
      </c>
      <c r="N23" s="20">
        <v>145106</v>
      </c>
      <c r="O23" s="132">
        <v>8297747</v>
      </c>
      <c r="P23" s="23">
        <v>122931500</v>
      </c>
    </row>
    <row r="24" spans="2:16" x14ac:dyDescent="0.15">
      <c r="B24" s="4" t="s">
        <v>48</v>
      </c>
      <c r="C24" s="14" t="s">
        <v>49</v>
      </c>
      <c r="D24" s="17">
        <v>16091218</v>
      </c>
      <c r="E24" s="5">
        <v>4283786</v>
      </c>
      <c r="F24" s="5">
        <v>10083817</v>
      </c>
      <c r="G24" s="6">
        <v>1723615</v>
      </c>
      <c r="H24" s="20">
        <v>4099796</v>
      </c>
      <c r="I24" s="20">
        <v>43170</v>
      </c>
      <c r="J24" s="17">
        <v>2552607</v>
      </c>
      <c r="K24" s="6">
        <v>550668</v>
      </c>
      <c r="L24" s="20">
        <v>2366812</v>
      </c>
      <c r="M24" s="20">
        <v>1589198</v>
      </c>
      <c r="N24" s="20">
        <v>146880</v>
      </c>
      <c r="O24" s="132">
        <v>3509538</v>
      </c>
      <c r="P24" s="23">
        <v>30399219</v>
      </c>
    </row>
    <row r="25" spans="2:16" x14ac:dyDescent="0.15">
      <c r="B25" s="4" t="s">
        <v>50</v>
      </c>
      <c r="C25" s="14" t="s">
        <v>51</v>
      </c>
      <c r="D25" s="17">
        <v>33270871</v>
      </c>
      <c r="E25" s="5">
        <v>8531085</v>
      </c>
      <c r="F25" s="5">
        <v>19781973</v>
      </c>
      <c r="G25" s="6">
        <v>4957813</v>
      </c>
      <c r="H25" s="20">
        <v>10873516</v>
      </c>
      <c r="I25" s="20">
        <v>138279</v>
      </c>
      <c r="J25" s="17">
        <v>5265497</v>
      </c>
      <c r="K25" s="6">
        <v>730993</v>
      </c>
      <c r="L25" s="20">
        <v>2874244</v>
      </c>
      <c r="M25" s="20">
        <v>3567839</v>
      </c>
      <c r="N25" s="20">
        <v>236890</v>
      </c>
      <c r="O25" s="132">
        <v>5023376</v>
      </c>
      <c r="P25" s="23">
        <v>61250512</v>
      </c>
    </row>
    <row r="26" spans="2:16" x14ac:dyDescent="0.15">
      <c r="B26" s="4" t="s">
        <v>52</v>
      </c>
      <c r="C26" s="14" t="s">
        <v>53</v>
      </c>
      <c r="D26" s="17">
        <v>26645544</v>
      </c>
      <c r="E26" s="5">
        <v>8212878</v>
      </c>
      <c r="F26" s="5">
        <v>14613763</v>
      </c>
      <c r="G26" s="6">
        <v>3818903</v>
      </c>
      <c r="H26" s="20">
        <v>7756280</v>
      </c>
      <c r="I26" s="20">
        <v>343951</v>
      </c>
      <c r="J26" s="17">
        <v>4653511</v>
      </c>
      <c r="K26" s="6">
        <v>2141553</v>
      </c>
      <c r="L26" s="20">
        <v>4606407</v>
      </c>
      <c r="M26" s="20">
        <v>2045437</v>
      </c>
      <c r="N26" s="20">
        <v>3950</v>
      </c>
      <c r="O26" s="132">
        <v>3005692</v>
      </c>
      <c r="P26" s="23">
        <v>49060772</v>
      </c>
    </row>
    <row r="27" spans="2:16" x14ac:dyDescent="0.15">
      <c r="B27" s="4" t="s">
        <v>54</v>
      </c>
      <c r="C27" s="14" t="s">
        <v>55</v>
      </c>
      <c r="D27" s="17">
        <v>28927197</v>
      </c>
      <c r="E27" s="5">
        <v>7246714</v>
      </c>
      <c r="F27" s="5">
        <v>18515215</v>
      </c>
      <c r="G27" s="6">
        <v>3165268</v>
      </c>
      <c r="H27" s="20">
        <v>8793332</v>
      </c>
      <c r="I27" s="20">
        <v>449853</v>
      </c>
      <c r="J27" s="17">
        <v>4590411</v>
      </c>
      <c r="K27" s="6">
        <v>1539191</v>
      </c>
      <c r="L27" s="20">
        <v>3521271</v>
      </c>
      <c r="M27" s="20">
        <v>2180526</v>
      </c>
      <c r="N27" s="20">
        <v>46175</v>
      </c>
      <c r="O27" s="132">
        <v>2219796</v>
      </c>
      <c r="P27" s="23">
        <v>50728561</v>
      </c>
    </row>
    <row r="28" spans="2:16" x14ac:dyDescent="0.15">
      <c r="B28" s="4" t="s">
        <v>56</v>
      </c>
      <c r="C28" s="14" t="s">
        <v>57</v>
      </c>
      <c r="D28" s="17">
        <v>14817482</v>
      </c>
      <c r="E28" s="5">
        <v>3699410</v>
      </c>
      <c r="F28" s="5">
        <v>9354825</v>
      </c>
      <c r="G28" s="6">
        <v>1763247</v>
      </c>
      <c r="H28" s="20">
        <v>4674220</v>
      </c>
      <c r="I28" s="20">
        <v>225400</v>
      </c>
      <c r="J28" s="17">
        <v>3597938</v>
      </c>
      <c r="K28" s="6">
        <v>1422825</v>
      </c>
      <c r="L28" s="20">
        <v>2293684</v>
      </c>
      <c r="M28" s="20">
        <v>456188</v>
      </c>
      <c r="N28" s="20">
        <v>11194</v>
      </c>
      <c r="O28" s="132">
        <v>4706943</v>
      </c>
      <c r="P28" s="23">
        <v>30783049</v>
      </c>
    </row>
    <row r="29" spans="2:16" x14ac:dyDescent="0.15">
      <c r="B29" s="4" t="s">
        <v>58</v>
      </c>
      <c r="C29" s="14" t="s">
        <v>59</v>
      </c>
      <c r="D29" s="17">
        <v>16395542</v>
      </c>
      <c r="E29" s="5">
        <v>4240348</v>
      </c>
      <c r="F29" s="5">
        <v>10119963</v>
      </c>
      <c r="G29" s="6">
        <v>2035231</v>
      </c>
      <c r="H29" s="20">
        <v>5972356</v>
      </c>
      <c r="I29" s="20">
        <v>96816</v>
      </c>
      <c r="J29" s="17">
        <v>2484022</v>
      </c>
      <c r="K29" s="6">
        <v>1024073</v>
      </c>
      <c r="L29" s="20">
        <v>1861042</v>
      </c>
      <c r="M29" s="20">
        <v>2034703</v>
      </c>
      <c r="N29" s="20">
        <v>24400</v>
      </c>
      <c r="O29" s="132">
        <v>3681319</v>
      </c>
      <c r="P29" s="23">
        <v>32550200</v>
      </c>
    </row>
    <row r="30" spans="2:16" x14ac:dyDescent="0.15">
      <c r="B30" s="4" t="s">
        <v>60</v>
      </c>
      <c r="C30" s="14" t="s">
        <v>61</v>
      </c>
      <c r="D30" s="17">
        <v>32973328</v>
      </c>
      <c r="E30" s="5">
        <v>7455325</v>
      </c>
      <c r="F30" s="5">
        <v>20839112</v>
      </c>
      <c r="G30" s="6">
        <v>4678891</v>
      </c>
      <c r="H30" s="20">
        <v>7402814</v>
      </c>
      <c r="I30" s="20">
        <v>284905</v>
      </c>
      <c r="J30" s="17">
        <v>6900458</v>
      </c>
      <c r="K30" s="6">
        <v>2689768</v>
      </c>
      <c r="L30" s="20">
        <v>5132510</v>
      </c>
      <c r="M30" s="20">
        <v>7200860</v>
      </c>
      <c r="N30" s="20">
        <v>53223</v>
      </c>
      <c r="O30" s="132">
        <v>2218457</v>
      </c>
      <c r="P30" s="23">
        <v>62166555</v>
      </c>
    </row>
    <row r="31" spans="2:16" x14ac:dyDescent="0.15">
      <c r="B31" s="65" t="s">
        <v>62</v>
      </c>
      <c r="C31" s="66" t="s">
        <v>63</v>
      </c>
      <c r="D31" s="67">
        <v>14510383</v>
      </c>
      <c r="E31" s="68">
        <v>4105688</v>
      </c>
      <c r="F31" s="68">
        <v>7843935</v>
      </c>
      <c r="G31" s="69">
        <v>2560760</v>
      </c>
      <c r="H31" s="70">
        <v>4849045</v>
      </c>
      <c r="I31" s="70">
        <v>207722</v>
      </c>
      <c r="J31" s="67">
        <v>2307890</v>
      </c>
      <c r="K31" s="69">
        <v>1043878</v>
      </c>
      <c r="L31" s="70">
        <v>2448732</v>
      </c>
      <c r="M31" s="70">
        <v>713250</v>
      </c>
      <c r="N31" s="70">
        <v>70090</v>
      </c>
      <c r="O31" s="133">
        <v>1878789</v>
      </c>
      <c r="P31" s="71">
        <v>26985901</v>
      </c>
    </row>
    <row r="32" spans="2:16" x14ac:dyDescent="0.15">
      <c r="B32" s="4" t="s">
        <v>64</v>
      </c>
      <c r="C32" s="14" t="s">
        <v>65</v>
      </c>
      <c r="D32" s="17">
        <v>28232776</v>
      </c>
      <c r="E32" s="5">
        <v>7596928</v>
      </c>
      <c r="F32" s="5">
        <v>16562687</v>
      </c>
      <c r="G32" s="6">
        <v>4073161</v>
      </c>
      <c r="H32" s="20">
        <v>8503668</v>
      </c>
      <c r="I32" s="20">
        <v>253269</v>
      </c>
      <c r="J32" s="17">
        <v>9072684</v>
      </c>
      <c r="K32" s="6">
        <v>4550318</v>
      </c>
      <c r="L32" s="20">
        <v>4829034</v>
      </c>
      <c r="M32" s="20">
        <v>1292022</v>
      </c>
      <c r="N32" s="20">
        <v>8658</v>
      </c>
      <c r="O32" s="132">
        <v>5970289</v>
      </c>
      <c r="P32" s="23">
        <v>58162400</v>
      </c>
    </row>
    <row r="33" spans="2:16" x14ac:dyDescent="0.15">
      <c r="B33" s="51" t="s">
        <v>66</v>
      </c>
      <c r="C33" s="52" t="s">
        <v>67</v>
      </c>
      <c r="D33" s="53">
        <v>12434075</v>
      </c>
      <c r="E33" s="54">
        <v>3455659</v>
      </c>
      <c r="F33" s="54">
        <v>6490635</v>
      </c>
      <c r="G33" s="55">
        <v>2487781</v>
      </c>
      <c r="H33" s="56">
        <v>4055805</v>
      </c>
      <c r="I33" s="56">
        <v>38074</v>
      </c>
      <c r="J33" s="53">
        <v>2526139</v>
      </c>
      <c r="K33" s="55">
        <v>1131058</v>
      </c>
      <c r="L33" s="56">
        <v>1959990</v>
      </c>
      <c r="M33" s="56">
        <v>2144376</v>
      </c>
      <c r="N33" s="56">
        <v>33834</v>
      </c>
      <c r="O33" s="134">
        <v>1015559</v>
      </c>
      <c r="P33" s="57">
        <v>24207852</v>
      </c>
    </row>
    <row r="34" spans="2:16" x14ac:dyDescent="0.15">
      <c r="B34" s="4" t="s">
        <v>68</v>
      </c>
      <c r="C34" s="14" t="s">
        <v>69</v>
      </c>
      <c r="D34" s="17">
        <v>15993995</v>
      </c>
      <c r="E34" s="5">
        <v>4644380</v>
      </c>
      <c r="F34" s="5">
        <v>8723221</v>
      </c>
      <c r="G34" s="6">
        <v>2626394</v>
      </c>
      <c r="H34" s="20">
        <v>6446473</v>
      </c>
      <c r="I34" s="20">
        <v>176070</v>
      </c>
      <c r="J34" s="17">
        <v>5799546</v>
      </c>
      <c r="K34" s="6">
        <v>1379126</v>
      </c>
      <c r="L34" s="20">
        <v>2682884</v>
      </c>
      <c r="M34" s="20">
        <v>1836450</v>
      </c>
      <c r="N34" s="20">
        <v>118708</v>
      </c>
      <c r="O34" s="132">
        <v>3828510</v>
      </c>
      <c r="P34" s="23">
        <v>36882636</v>
      </c>
    </row>
    <row r="35" spans="2:16" x14ac:dyDescent="0.15">
      <c r="B35" s="4" t="s">
        <v>70</v>
      </c>
      <c r="C35" s="14" t="s">
        <v>71</v>
      </c>
      <c r="D35" s="17">
        <v>21620823</v>
      </c>
      <c r="E35" s="5">
        <v>5523917</v>
      </c>
      <c r="F35" s="5">
        <v>13294245</v>
      </c>
      <c r="G35" s="6">
        <v>2802661</v>
      </c>
      <c r="H35" s="20">
        <v>5410072</v>
      </c>
      <c r="I35" s="20">
        <v>185876</v>
      </c>
      <c r="J35" s="17">
        <v>4104476</v>
      </c>
      <c r="K35" s="6">
        <v>2011731</v>
      </c>
      <c r="L35" s="20">
        <v>3063985</v>
      </c>
      <c r="M35" s="20">
        <v>537320</v>
      </c>
      <c r="N35" s="20">
        <v>2934</v>
      </c>
      <c r="O35" s="132">
        <v>3079511</v>
      </c>
      <c r="P35" s="23">
        <v>38004997</v>
      </c>
    </row>
    <row r="36" spans="2:16" x14ac:dyDescent="0.15">
      <c r="B36" s="4" t="s">
        <v>72</v>
      </c>
      <c r="C36" s="14" t="s">
        <v>73</v>
      </c>
      <c r="D36" s="17">
        <v>30060404</v>
      </c>
      <c r="E36" s="5">
        <v>7942307</v>
      </c>
      <c r="F36" s="5">
        <v>17772764</v>
      </c>
      <c r="G36" s="6">
        <v>4345333</v>
      </c>
      <c r="H36" s="20">
        <v>8397311</v>
      </c>
      <c r="I36" s="20">
        <v>928760</v>
      </c>
      <c r="J36" s="17">
        <v>4242925</v>
      </c>
      <c r="K36" s="6">
        <v>485898</v>
      </c>
      <c r="L36" s="20">
        <v>4394089</v>
      </c>
      <c r="M36" s="20">
        <v>5676762</v>
      </c>
      <c r="N36" s="20">
        <v>290850</v>
      </c>
      <c r="O36" s="132">
        <v>4228939</v>
      </c>
      <c r="P36" s="23">
        <v>58220040</v>
      </c>
    </row>
    <row r="37" spans="2:16" x14ac:dyDescent="0.15">
      <c r="B37" s="58" t="s">
        <v>74</v>
      </c>
      <c r="C37" s="59" t="s">
        <v>75</v>
      </c>
      <c r="D37" s="60">
        <v>11077394</v>
      </c>
      <c r="E37" s="61">
        <v>3998811</v>
      </c>
      <c r="F37" s="61">
        <v>5674831</v>
      </c>
      <c r="G37" s="62">
        <v>1403752</v>
      </c>
      <c r="H37" s="63">
        <v>3226275</v>
      </c>
      <c r="I37" s="63">
        <v>55042</v>
      </c>
      <c r="J37" s="60">
        <v>2155155</v>
      </c>
      <c r="K37" s="62">
        <v>694911</v>
      </c>
      <c r="L37" s="63">
        <v>2043452</v>
      </c>
      <c r="M37" s="63">
        <v>2153491</v>
      </c>
      <c r="N37" s="63">
        <v>11000</v>
      </c>
      <c r="O37" s="135">
        <v>1722634</v>
      </c>
      <c r="P37" s="64">
        <v>22444443</v>
      </c>
    </row>
    <row r="38" spans="2:16" x14ac:dyDescent="0.15">
      <c r="B38" s="4" t="s">
        <v>76</v>
      </c>
      <c r="C38" s="14" t="s">
        <v>77</v>
      </c>
      <c r="D38" s="17">
        <v>17863405</v>
      </c>
      <c r="E38" s="5">
        <v>4603236</v>
      </c>
      <c r="F38" s="5">
        <v>9925501</v>
      </c>
      <c r="G38" s="6">
        <v>3334668</v>
      </c>
      <c r="H38" s="20">
        <v>5625615</v>
      </c>
      <c r="I38" s="20">
        <v>349336</v>
      </c>
      <c r="J38" s="17">
        <v>3558128</v>
      </c>
      <c r="K38" s="6">
        <v>1483745</v>
      </c>
      <c r="L38" s="20">
        <v>3106380</v>
      </c>
      <c r="M38" s="20">
        <v>1579524</v>
      </c>
      <c r="N38" s="20">
        <v>6112</v>
      </c>
      <c r="O38" s="132">
        <v>2507407</v>
      </c>
      <c r="P38" s="23">
        <v>34595907</v>
      </c>
    </row>
    <row r="39" spans="2:16" x14ac:dyDescent="0.15">
      <c r="B39" s="4" t="s">
        <v>78</v>
      </c>
      <c r="C39" s="14" t="s">
        <v>79</v>
      </c>
      <c r="D39" s="17">
        <v>8895042</v>
      </c>
      <c r="E39" s="5">
        <v>2716077</v>
      </c>
      <c r="F39" s="5">
        <v>4851380</v>
      </c>
      <c r="G39" s="6">
        <v>1327585</v>
      </c>
      <c r="H39" s="20">
        <v>3186677</v>
      </c>
      <c r="I39" s="20">
        <v>122575</v>
      </c>
      <c r="J39" s="17">
        <v>2423167</v>
      </c>
      <c r="K39" s="6">
        <v>833092</v>
      </c>
      <c r="L39" s="20">
        <v>1761399</v>
      </c>
      <c r="M39" s="20">
        <v>1022706</v>
      </c>
      <c r="N39" s="20">
        <v>31500</v>
      </c>
      <c r="O39" s="132">
        <v>635662</v>
      </c>
      <c r="P39" s="23">
        <v>18078728</v>
      </c>
    </row>
    <row r="40" spans="2:16" x14ac:dyDescent="0.15">
      <c r="B40" s="58" t="s">
        <v>80</v>
      </c>
      <c r="C40" s="59" t="s">
        <v>81</v>
      </c>
      <c r="D40" s="60">
        <v>12751457</v>
      </c>
      <c r="E40" s="61">
        <v>3646985</v>
      </c>
      <c r="F40" s="61">
        <v>7382132</v>
      </c>
      <c r="G40" s="62">
        <v>1722340</v>
      </c>
      <c r="H40" s="63">
        <v>3540472</v>
      </c>
      <c r="I40" s="63">
        <v>215791</v>
      </c>
      <c r="J40" s="60">
        <v>3501683</v>
      </c>
      <c r="K40" s="62">
        <v>1800922</v>
      </c>
      <c r="L40" s="63">
        <v>1909883</v>
      </c>
      <c r="M40" s="63">
        <v>2320471</v>
      </c>
      <c r="N40" s="63">
        <v>43691</v>
      </c>
      <c r="O40" s="135">
        <v>1682107</v>
      </c>
      <c r="P40" s="64">
        <v>25965555</v>
      </c>
    </row>
    <row r="41" spans="2:16" x14ac:dyDescent="0.15">
      <c r="B41" s="58" t="s">
        <v>82</v>
      </c>
      <c r="C41" s="59" t="s">
        <v>83</v>
      </c>
      <c r="D41" s="60">
        <v>10841400</v>
      </c>
      <c r="E41" s="61">
        <v>3093864</v>
      </c>
      <c r="F41" s="61">
        <v>6049921</v>
      </c>
      <c r="G41" s="62">
        <v>1697615</v>
      </c>
      <c r="H41" s="63">
        <v>3489650</v>
      </c>
      <c r="I41" s="63">
        <v>187302</v>
      </c>
      <c r="J41" s="60">
        <v>1643978</v>
      </c>
      <c r="K41" s="62">
        <v>842543</v>
      </c>
      <c r="L41" s="63">
        <v>1935865</v>
      </c>
      <c r="M41" s="63">
        <v>1634581</v>
      </c>
      <c r="N41" s="63">
        <v>5500</v>
      </c>
      <c r="O41" s="135">
        <v>1356135</v>
      </c>
      <c r="P41" s="64">
        <v>21094411</v>
      </c>
    </row>
    <row r="42" spans="2:16" x14ac:dyDescent="0.15">
      <c r="B42" s="4" t="s">
        <v>84</v>
      </c>
      <c r="C42" s="14" t="s">
        <v>85</v>
      </c>
      <c r="D42" s="17">
        <v>14153759</v>
      </c>
      <c r="E42" s="5">
        <v>3713109</v>
      </c>
      <c r="F42" s="5">
        <v>8494347</v>
      </c>
      <c r="G42" s="6">
        <v>1946303</v>
      </c>
      <c r="H42" s="20">
        <v>3689447</v>
      </c>
      <c r="I42" s="20">
        <v>215245</v>
      </c>
      <c r="J42" s="17">
        <v>2396165</v>
      </c>
      <c r="K42" s="6">
        <v>1349371</v>
      </c>
      <c r="L42" s="20">
        <v>1971066</v>
      </c>
      <c r="M42" s="20">
        <v>1778283</v>
      </c>
      <c r="N42" s="20">
        <v>111325</v>
      </c>
      <c r="O42" s="132">
        <v>2856911</v>
      </c>
      <c r="P42" s="23">
        <v>27172201</v>
      </c>
    </row>
    <row r="43" spans="2:16" x14ac:dyDescent="0.15">
      <c r="B43" s="4">
        <v>39</v>
      </c>
      <c r="C43" s="14" t="s">
        <v>86</v>
      </c>
      <c r="D43" s="17">
        <v>23594347</v>
      </c>
      <c r="E43" s="5">
        <v>5672465</v>
      </c>
      <c r="F43" s="5">
        <v>13871892</v>
      </c>
      <c r="G43" s="6">
        <v>4049990</v>
      </c>
      <c r="H43" s="20">
        <v>7586194</v>
      </c>
      <c r="I43" s="20">
        <v>419442</v>
      </c>
      <c r="J43" s="17">
        <v>3256485</v>
      </c>
      <c r="K43" s="6">
        <v>1294918</v>
      </c>
      <c r="L43" s="20">
        <v>3454019</v>
      </c>
      <c r="M43" s="20">
        <v>3914353</v>
      </c>
      <c r="N43" s="20">
        <v>1720</v>
      </c>
      <c r="O43" s="132">
        <v>6195835</v>
      </c>
      <c r="P43" s="23">
        <v>48422395</v>
      </c>
    </row>
    <row r="44" spans="2:16" x14ac:dyDescent="0.15">
      <c r="B44" s="7">
        <v>40</v>
      </c>
      <c r="C44" s="15" t="s">
        <v>87</v>
      </c>
      <c r="D44" s="18">
        <v>8833353</v>
      </c>
      <c r="E44" s="8">
        <v>2749518</v>
      </c>
      <c r="F44" s="8">
        <v>4839157</v>
      </c>
      <c r="G44" s="9">
        <v>1244678</v>
      </c>
      <c r="H44" s="21">
        <v>2697495</v>
      </c>
      <c r="I44" s="21">
        <v>175207</v>
      </c>
      <c r="J44" s="18">
        <v>2095809</v>
      </c>
      <c r="K44" s="9">
        <v>1251742</v>
      </c>
      <c r="L44" s="21">
        <v>1631157</v>
      </c>
      <c r="M44" s="21">
        <v>612514</v>
      </c>
      <c r="N44" s="21">
        <v>124986</v>
      </c>
      <c r="O44" s="136">
        <v>1028349</v>
      </c>
      <c r="P44" s="24">
        <v>17198870</v>
      </c>
    </row>
    <row r="45" spans="2:16" x14ac:dyDescent="0.15">
      <c r="B45" s="10">
        <v>41</v>
      </c>
      <c r="C45" s="13" t="s">
        <v>88</v>
      </c>
      <c r="D45" s="16">
        <v>8152337</v>
      </c>
      <c r="E45" s="11">
        <v>2883853</v>
      </c>
      <c r="F45" s="11">
        <v>4078828</v>
      </c>
      <c r="G45" s="12">
        <v>1189656</v>
      </c>
      <c r="H45" s="19">
        <v>2625333</v>
      </c>
      <c r="I45" s="19">
        <v>158944</v>
      </c>
      <c r="J45" s="16">
        <v>881588</v>
      </c>
      <c r="K45" s="12">
        <v>34143</v>
      </c>
      <c r="L45" s="19">
        <v>1036293</v>
      </c>
      <c r="M45" s="19">
        <v>941485</v>
      </c>
      <c r="N45" s="19">
        <v>9450</v>
      </c>
      <c r="O45" s="137">
        <v>992811</v>
      </c>
      <c r="P45" s="22">
        <v>14798241</v>
      </c>
    </row>
    <row r="46" spans="2:16" x14ac:dyDescent="0.15">
      <c r="B46" s="4">
        <v>42</v>
      </c>
      <c r="C46" s="14" t="s">
        <v>89</v>
      </c>
      <c r="D46" s="17">
        <v>7021096</v>
      </c>
      <c r="E46" s="5">
        <v>2382709</v>
      </c>
      <c r="F46" s="5">
        <v>3156785</v>
      </c>
      <c r="G46" s="6">
        <v>1481602</v>
      </c>
      <c r="H46" s="20">
        <v>2413025</v>
      </c>
      <c r="I46" s="20">
        <v>65894</v>
      </c>
      <c r="J46" s="17">
        <v>1694159</v>
      </c>
      <c r="K46" s="6">
        <v>653004</v>
      </c>
      <c r="L46" s="20">
        <v>1186827</v>
      </c>
      <c r="M46" s="20">
        <v>1460766</v>
      </c>
      <c r="N46" s="20">
        <v>57903</v>
      </c>
      <c r="O46" s="132">
        <v>839202</v>
      </c>
      <c r="P46" s="23">
        <v>14738872</v>
      </c>
    </row>
    <row r="47" spans="2:16" x14ac:dyDescent="0.15">
      <c r="B47" s="4">
        <v>43</v>
      </c>
      <c r="C47" s="14" t="s">
        <v>90</v>
      </c>
      <c r="D47" s="17">
        <v>5698168</v>
      </c>
      <c r="E47" s="5">
        <v>1932122</v>
      </c>
      <c r="F47" s="5">
        <v>2730735</v>
      </c>
      <c r="G47" s="6">
        <v>1035311</v>
      </c>
      <c r="H47" s="20">
        <v>1244651</v>
      </c>
      <c r="I47" s="20">
        <v>51008</v>
      </c>
      <c r="J47" s="17">
        <v>1877740</v>
      </c>
      <c r="K47" s="6">
        <v>1079675</v>
      </c>
      <c r="L47" s="20">
        <v>1188095</v>
      </c>
      <c r="M47" s="20">
        <v>940120</v>
      </c>
      <c r="N47" s="20">
        <v>3500</v>
      </c>
      <c r="O47" s="132">
        <v>228561</v>
      </c>
      <c r="P47" s="23">
        <v>11231843</v>
      </c>
    </row>
    <row r="48" spans="2:16" x14ac:dyDescent="0.15">
      <c r="B48" s="4">
        <v>44</v>
      </c>
      <c r="C48" s="14" t="s">
        <v>91</v>
      </c>
      <c r="D48" s="17">
        <v>2092607</v>
      </c>
      <c r="E48" s="5">
        <v>913834</v>
      </c>
      <c r="F48" s="5">
        <v>879433</v>
      </c>
      <c r="G48" s="6">
        <v>299340</v>
      </c>
      <c r="H48" s="20">
        <v>615174</v>
      </c>
      <c r="I48" s="20">
        <v>47434</v>
      </c>
      <c r="J48" s="17">
        <v>887934</v>
      </c>
      <c r="K48" s="6">
        <v>492505</v>
      </c>
      <c r="L48" s="20">
        <v>500848</v>
      </c>
      <c r="M48" s="20">
        <v>285644</v>
      </c>
      <c r="N48" s="20">
        <v>10000</v>
      </c>
      <c r="O48" s="132">
        <v>314415</v>
      </c>
      <c r="P48" s="23">
        <v>4754056</v>
      </c>
    </row>
    <row r="49" spans="2:16" x14ac:dyDescent="0.15">
      <c r="B49" s="4">
        <v>45</v>
      </c>
      <c r="C49" s="14" t="s">
        <v>92</v>
      </c>
      <c r="D49" s="17">
        <v>3712172</v>
      </c>
      <c r="E49" s="5">
        <v>1039617</v>
      </c>
      <c r="F49" s="5">
        <v>2071103</v>
      </c>
      <c r="G49" s="6">
        <v>601452</v>
      </c>
      <c r="H49" s="20">
        <v>1306959</v>
      </c>
      <c r="I49" s="20">
        <v>34422</v>
      </c>
      <c r="J49" s="17">
        <v>1192798</v>
      </c>
      <c r="K49" s="6">
        <v>530844</v>
      </c>
      <c r="L49" s="20">
        <v>651755</v>
      </c>
      <c r="M49" s="20">
        <v>583201</v>
      </c>
      <c r="N49" s="20">
        <v>0</v>
      </c>
      <c r="O49" s="132">
        <v>292173</v>
      </c>
      <c r="P49" s="23">
        <v>7773480</v>
      </c>
    </row>
    <row r="50" spans="2:16" x14ac:dyDescent="0.15">
      <c r="B50" s="4">
        <v>46</v>
      </c>
      <c r="C50" s="14" t="s">
        <v>93</v>
      </c>
      <c r="D50" s="17">
        <v>3335905</v>
      </c>
      <c r="E50" s="5">
        <v>1167517</v>
      </c>
      <c r="F50" s="5">
        <v>1496628</v>
      </c>
      <c r="G50" s="6">
        <v>671760</v>
      </c>
      <c r="H50" s="20">
        <v>1028142</v>
      </c>
      <c r="I50" s="20">
        <v>16771</v>
      </c>
      <c r="J50" s="17">
        <v>1089700</v>
      </c>
      <c r="K50" s="6">
        <v>542386</v>
      </c>
      <c r="L50" s="20">
        <v>610733</v>
      </c>
      <c r="M50" s="20">
        <v>658211</v>
      </c>
      <c r="N50" s="20">
        <v>0</v>
      </c>
      <c r="O50" s="132">
        <v>430077</v>
      </c>
      <c r="P50" s="23">
        <v>7169539</v>
      </c>
    </row>
    <row r="51" spans="2:16" x14ac:dyDescent="0.15">
      <c r="B51" s="4">
        <v>47</v>
      </c>
      <c r="C51" s="14" t="s">
        <v>94</v>
      </c>
      <c r="D51" s="17">
        <v>5052404</v>
      </c>
      <c r="E51" s="5">
        <v>1956637</v>
      </c>
      <c r="F51" s="5">
        <v>2116263</v>
      </c>
      <c r="G51" s="6">
        <v>979504</v>
      </c>
      <c r="H51" s="20">
        <v>1323199</v>
      </c>
      <c r="I51" s="20">
        <v>52305</v>
      </c>
      <c r="J51" s="17">
        <v>1668229</v>
      </c>
      <c r="K51" s="6">
        <v>857779</v>
      </c>
      <c r="L51" s="20">
        <v>1141449</v>
      </c>
      <c r="M51" s="20">
        <v>261813</v>
      </c>
      <c r="N51" s="20">
        <v>0</v>
      </c>
      <c r="O51" s="132">
        <v>333161</v>
      </c>
      <c r="P51" s="23">
        <v>9832560</v>
      </c>
    </row>
    <row r="52" spans="2:16" x14ac:dyDescent="0.15">
      <c r="B52" s="4">
        <v>48</v>
      </c>
      <c r="C52" s="14" t="s">
        <v>95</v>
      </c>
      <c r="D52" s="17">
        <v>3275646</v>
      </c>
      <c r="E52" s="5">
        <v>1394289</v>
      </c>
      <c r="F52" s="5">
        <v>1300616</v>
      </c>
      <c r="G52" s="6">
        <v>580741</v>
      </c>
      <c r="H52" s="20">
        <v>1402329</v>
      </c>
      <c r="I52" s="20">
        <v>147050</v>
      </c>
      <c r="J52" s="17">
        <v>1031964</v>
      </c>
      <c r="K52" s="6">
        <v>496145</v>
      </c>
      <c r="L52" s="20">
        <v>663019</v>
      </c>
      <c r="M52" s="20">
        <v>671454</v>
      </c>
      <c r="N52" s="20">
        <v>77923</v>
      </c>
      <c r="O52" s="132">
        <v>650253</v>
      </c>
      <c r="P52" s="23">
        <v>7919638</v>
      </c>
    </row>
    <row r="53" spans="2:16" x14ac:dyDescent="0.15">
      <c r="B53" s="4">
        <v>49</v>
      </c>
      <c r="C53" s="14" t="s">
        <v>96</v>
      </c>
      <c r="D53" s="17">
        <v>3166944</v>
      </c>
      <c r="E53" s="5">
        <v>1413416</v>
      </c>
      <c r="F53" s="5">
        <v>1191488</v>
      </c>
      <c r="G53" s="6">
        <v>562040</v>
      </c>
      <c r="H53" s="20">
        <v>1073686</v>
      </c>
      <c r="I53" s="20">
        <v>122004</v>
      </c>
      <c r="J53" s="17">
        <v>922372</v>
      </c>
      <c r="K53" s="6">
        <v>456926</v>
      </c>
      <c r="L53" s="20">
        <v>1024609</v>
      </c>
      <c r="M53" s="20">
        <v>400174</v>
      </c>
      <c r="N53" s="20">
        <v>0</v>
      </c>
      <c r="O53" s="132">
        <v>1708667</v>
      </c>
      <c r="P53" s="23">
        <v>8418456</v>
      </c>
    </row>
    <row r="54" spans="2:16" x14ac:dyDescent="0.15">
      <c r="B54" s="4">
        <v>50</v>
      </c>
      <c r="C54" s="14" t="s">
        <v>97</v>
      </c>
      <c r="D54" s="17">
        <v>2507060</v>
      </c>
      <c r="E54" s="5">
        <v>971525</v>
      </c>
      <c r="F54" s="5">
        <v>884754</v>
      </c>
      <c r="G54" s="6">
        <v>650781</v>
      </c>
      <c r="H54" s="20">
        <v>839012</v>
      </c>
      <c r="I54" s="20">
        <v>53742</v>
      </c>
      <c r="J54" s="17">
        <v>994073</v>
      </c>
      <c r="K54" s="6">
        <v>541138</v>
      </c>
      <c r="L54" s="20">
        <v>615685</v>
      </c>
      <c r="M54" s="20">
        <v>653271</v>
      </c>
      <c r="N54" s="20">
        <v>3000</v>
      </c>
      <c r="O54" s="132">
        <v>315130</v>
      </c>
      <c r="P54" s="23">
        <v>5980973</v>
      </c>
    </row>
    <row r="55" spans="2:16" x14ac:dyDescent="0.15">
      <c r="B55" s="4">
        <v>51</v>
      </c>
      <c r="C55" s="14" t="s">
        <v>98</v>
      </c>
      <c r="D55" s="17">
        <v>2748872</v>
      </c>
      <c r="E55" s="5">
        <v>1123627</v>
      </c>
      <c r="F55" s="5">
        <v>913324</v>
      </c>
      <c r="G55" s="6">
        <v>711921</v>
      </c>
      <c r="H55" s="20">
        <v>805417</v>
      </c>
      <c r="I55" s="20">
        <v>74476</v>
      </c>
      <c r="J55" s="17">
        <v>1014467</v>
      </c>
      <c r="K55" s="6">
        <v>445111</v>
      </c>
      <c r="L55" s="20">
        <v>496936</v>
      </c>
      <c r="M55" s="20">
        <v>529535</v>
      </c>
      <c r="N55" s="20">
        <v>20436</v>
      </c>
      <c r="O55" s="132">
        <v>495875</v>
      </c>
      <c r="P55" s="23">
        <v>6186014</v>
      </c>
    </row>
    <row r="56" spans="2:16" x14ac:dyDescent="0.15">
      <c r="B56" s="4">
        <v>52</v>
      </c>
      <c r="C56" s="14" t="s">
        <v>99</v>
      </c>
      <c r="D56" s="17">
        <v>1646996</v>
      </c>
      <c r="E56" s="5">
        <v>724339</v>
      </c>
      <c r="F56" s="5">
        <v>625108</v>
      </c>
      <c r="G56" s="6">
        <v>297549</v>
      </c>
      <c r="H56" s="20">
        <v>681961</v>
      </c>
      <c r="I56" s="20">
        <v>65303</v>
      </c>
      <c r="J56" s="17">
        <v>596830</v>
      </c>
      <c r="K56" s="6">
        <v>247117</v>
      </c>
      <c r="L56" s="20">
        <v>470721</v>
      </c>
      <c r="M56" s="20">
        <v>334769</v>
      </c>
      <c r="N56" s="20">
        <v>95029</v>
      </c>
      <c r="O56" s="132">
        <v>1296457</v>
      </c>
      <c r="P56" s="23">
        <v>5188066</v>
      </c>
    </row>
    <row r="57" spans="2:16" x14ac:dyDescent="0.15">
      <c r="B57" s="4">
        <v>53</v>
      </c>
      <c r="C57" s="14" t="s">
        <v>100</v>
      </c>
      <c r="D57" s="17">
        <v>1924031</v>
      </c>
      <c r="E57" s="5">
        <v>724419</v>
      </c>
      <c r="F57" s="5">
        <v>868581</v>
      </c>
      <c r="G57" s="6">
        <v>331031</v>
      </c>
      <c r="H57" s="20">
        <v>540332</v>
      </c>
      <c r="I57" s="20">
        <v>241448</v>
      </c>
      <c r="J57" s="17">
        <v>1021405</v>
      </c>
      <c r="K57" s="6">
        <v>348549</v>
      </c>
      <c r="L57" s="20">
        <v>363468</v>
      </c>
      <c r="M57" s="20">
        <v>559403</v>
      </c>
      <c r="N57" s="20">
        <v>93700</v>
      </c>
      <c r="O57" s="132">
        <v>187241</v>
      </c>
      <c r="P57" s="23">
        <v>4931028</v>
      </c>
    </row>
    <row r="58" spans="2:16" x14ac:dyDescent="0.15">
      <c r="B58" s="4">
        <v>54</v>
      </c>
      <c r="C58" s="14" t="s">
        <v>101</v>
      </c>
      <c r="D58" s="17">
        <v>1531464</v>
      </c>
      <c r="E58" s="5">
        <v>609929</v>
      </c>
      <c r="F58" s="5">
        <v>592462</v>
      </c>
      <c r="G58" s="6">
        <v>329073</v>
      </c>
      <c r="H58" s="20">
        <v>524032</v>
      </c>
      <c r="I58" s="20">
        <v>8526</v>
      </c>
      <c r="J58" s="17">
        <v>789256</v>
      </c>
      <c r="K58" s="6">
        <v>283604</v>
      </c>
      <c r="L58" s="20">
        <v>285710</v>
      </c>
      <c r="M58" s="20">
        <v>478865</v>
      </c>
      <c r="N58" s="20">
        <v>121927</v>
      </c>
      <c r="O58" s="132">
        <v>122916</v>
      </c>
      <c r="P58" s="23">
        <v>3862696</v>
      </c>
    </row>
    <row r="59" spans="2:16" x14ac:dyDescent="0.15">
      <c r="B59" s="4">
        <v>55</v>
      </c>
      <c r="C59" s="14" t="s">
        <v>102</v>
      </c>
      <c r="D59" s="17">
        <v>3150932</v>
      </c>
      <c r="E59" s="5">
        <v>1394946</v>
      </c>
      <c r="F59" s="5">
        <v>921256</v>
      </c>
      <c r="G59" s="6">
        <v>834730</v>
      </c>
      <c r="H59" s="20">
        <v>1298696</v>
      </c>
      <c r="I59" s="20">
        <v>43120</v>
      </c>
      <c r="J59" s="17">
        <v>1207503</v>
      </c>
      <c r="K59" s="6">
        <v>367255</v>
      </c>
      <c r="L59" s="20">
        <v>552142</v>
      </c>
      <c r="M59" s="20">
        <v>413698</v>
      </c>
      <c r="N59" s="20">
        <v>222820</v>
      </c>
      <c r="O59" s="132">
        <v>617799</v>
      </c>
      <c r="P59" s="23">
        <v>7506710</v>
      </c>
    </row>
    <row r="60" spans="2:16" x14ac:dyDescent="0.15">
      <c r="B60" s="4">
        <v>56</v>
      </c>
      <c r="C60" s="14" t="s">
        <v>103</v>
      </c>
      <c r="D60" s="17">
        <v>855491</v>
      </c>
      <c r="E60" s="5">
        <v>504135</v>
      </c>
      <c r="F60" s="5">
        <v>177721</v>
      </c>
      <c r="G60" s="6">
        <v>173635</v>
      </c>
      <c r="H60" s="20">
        <v>455636</v>
      </c>
      <c r="I60" s="20">
        <v>13457</v>
      </c>
      <c r="J60" s="17">
        <v>357963</v>
      </c>
      <c r="K60" s="6">
        <v>187360</v>
      </c>
      <c r="L60" s="20">
        <v>268704</v>
      </c>
      <c r="M60" s="20">
        <v>418107</v>
      </c>
      <c r="N60" s="20">
        <v>0</v>
      </c>
      <c r="O60" s="132">
        <v>261785</v>
      </c>
      <c r="P60" s="23">
        <v>2631143</v>
      </c>
    </row>
    <row r="61" spans="2:16" x14ac:dyDescent="0.15">
      <c r="B61" s="4">
        <v>57</v>
      </c>
      <c r="C61" s="14" t="s">
        <v>104</v>
      </c>
      <c r="D61" s="17">
        <v>2255409</v>
      </c>
      <c r="E61" s="5">
        <v>771695</v>
      </c>
      <c r="F61" s="5">
        <v>1041668</v>
      </c>
      <c r="G61" s="6">
        <v>442046</v>
      </c>
      <c r="H61" s="20">
        <v>719823</v>
      </c>
      <c r="I61" s="20">
        <v>133129</v>
      </c>
      <c r="J61" s="17">
        <v>689188</v>
      </c>
      <c r="K61" s="6">
        <v>328699</v>
      </c>
      <c r="L61" s="20">
        <v>683427</v>
      </c>
      <c r="M61" s="20">
        <v>765178</v>
      </c>
      <c r="N61" s="20">
        <v>360</v>
      </c>
      <c r="O61" s="132">
        <v>283708</v>
      </c>
      <c r="P61" s="23">
        <v>5530222</v>
      </c>
    </row>
    <row r="62" spans="2:16" x14ac:dyDescent="0.15">
      <c r="B62" s="4">
        <v>58</v>
      </c>
      <c r="C62" s="14" t="s">
        <v>105</v>
      </c>
      <c r="D62" s="17">
        <v>3146213</v>
      </c>
      <c r="E62" s="5">
        <v>1240158</v>
      </c>
      <c r="F62" s="5">
        <v>919427</v>
      </c>
      <c r="G62" s="6">
        <v>986628</v>
      </c>
      <c r="H62" s="20">
        <v>713411</v>
      </c>
      <c r="I62" s="20">
        <v>52067</v>
      </c>
      <c r="J62" s="17">
        <v>730151</v>
      </c>
      <c r="K62" s="6">
        <v>405962</v>
      </c>
      <c r="L62" s="20">
        <v>615106</v>
      </c>
      <c r="M62" s="20">
        <v>247185</v>
      </c>
      <c r="N62" s="20">
        <v>960</v>
      </c>
      <c r="O62" s="132">
        <v>1378245</v>
      </c>
      <c r="P62" s="23">
        <v>6883338</v>
      </c>
    </row>
    <row r="63" spans="2:16" x14ac:dyDescent="0.15">
      <c r="B63" s="4">
        <v>59</v>
      </c>
      <c r="C63" s="14" t="s">
        <v>106</v>
      </c>
      <c r="D63" s="17">
        <v>5155802</v>
      </c>
      <c r="E63" s="5">
        <v>1470043</v>
      </c>
      <c r="F63" s="5">
        <v>2744402</v>
      </c>
      <c r="G63" s="6">
        <v>941357</v>
      </c>
      <c r="H63" s="20">
        <v>1449588</v>
      </c>
      <c r="I63" s="20">
        <v>141340</v>
      </c>
      <c r="J63" s="17">
        <v>1735237</v>
      </c>
      <c r="K63" s="6">
        <v>864790</v>
      </c>
      <c r="L63" s="20">
        <v>977482</v>
      </c>
      <c r="M63" s="20">
        <v>753131</v>
      </c>
      <c r="N63" s="20">
        <v>34467</v>
      </c>
      <c r="O63" s="132">
        <v>827940</v>
      </c>
      <c r="P63" s="23">
        <v>11074987</v>
      </c>
    </row>
    <row r="64" spans="2:16" x14ac:dyDescent="0.15">
      <c r="B64" s="4">
        <v>60</v>
      </c>
      <c r="C64" s="14" t="s">
        <v>107</v>
      </c>
      <c r="D64" s="17">
        <v>5675728</v>
      </c>
      <c r="E64" s="5">
        <v>1868954</v>
      </c>
      <c r="F64" s="5">
        <v>2960964</v>
      </c>
      <c r="G64" s="6">
        <v>845810</v>
      </c>
      <c r="H64" s="20">
        <v>1864387</v>
      </c>
      <c r="I64" s="20">
        <v>334093</v>
      </c>
      <c r="J64" s="17">
        <v>1764238</v>
      </c>
      <c r="K64" s="6">
        <v>344218</v>
      </c>
      <c r="L64" s="20">
        <v>1221517</v>
      </c>
      <c r="M64" s="20">
        <v>359659</v>
      </c>
      <c r="N64" s="20">
        <v>44151</v>
      </c>
      <c r="O64" s="132">
        <v>915863</v>
      </c>
      <c r="P64" s="23">
        <v>12179636</v>
      </c>
    </row>
    <row r="65" spans="2:19" x14ac:dyDescent="0.15">
      <c r="B65" s="4">
        <v>61</v>
      </c>
      <c r="C65" s="14" t="s">
        <v>108</v>
      </c>
      <c r="D65" s="17">
        <v>5458935</v>
      </c>
      <c r="E65" s="5">
        <v>1866467</v>
      </c>
      <c r="F65" s="5">
        <v>2802308</v>
      </c>
      <c r="G65" s="6">
        <v>790160</v>
      </c>
      <c r="H65" s="20">
        <v>1733946</v>
      </c>
      <c r="I65" s="20">
        <v>44348</v>
      </c>
      <c r="J65" s="17">
        <v>1932774</v>
      </c>
      <c r="K65" s="6">
        <v>993412</v>
      </c>
      <c r="L65" s="20">
        <v>1316478</v>
      </c>
      <c r="M65" s="20">
        <v>291642</v>
      </c>
      <c r="N65" s="20">
        <v>125</v>
      </c>
      <c r="O65" s="132">
        <v>784103</v>
      </c>
      <c r="P65" s="23">
        <v>11562351</v>
      </c>
    </row>
    <row r="66" spans="2:19" x14ac:dyDescent="0.15">
      <c r="B66" s="4">
        <v>62</v>
      </c>
      <c r="C66" s="14" t="s">
        <v>109</v>
      </c>
      <c r="D66" s="17">
        <v>6927709</v>
      </c>
      <c r="E66" s="5">
        <v>2510291</v>
      </c>
      <c r="F66" s="5">
        <v>3380744</v>
      </c>
      <c r="G66" s="6">
        <v>1036674</v>
      </c>
      <c r="H66" s="20">
        <v>3461069</v>
      </c>
      <c r="I66" s="20">
        <v>125311</v>
      </c>
      <c r="J66" s="17">
        <v>1761025</v>
      </c>
      <c r="K66" s="6">
        <v>763092</v>
      </c>
      <c r="L66" s="20">
        <v>1535240</v>
      </c>
      <c r="M66" s="20">
        <v>193948</v>
      </c>
      <c r="N66" s="20">
        <v>220</v>
      </c>
      <c r="O66" s="132">
        <v>1208799</v>
      </c>
      <c r="P66" s="23">
        <v>15213321</v>
      </c>
    </row>
    <row r="67" spans="2:19" ht="12.75" thickBot="1" x14ac:dyDescent="0.2">
      <c r="B67" s="31">
        <v>63</v>
      </c>
      <c r="C67" s="32" t="s">
        <v>110</v>
      </c>
      <c r="D67" s="33">
        <v>4840425</v>
      </c>
      <c r="E67" s="34">
        <v>1688560</v>
      </c>
      <c r="F67" s="34">
        <v>2469762</v>
      </c>
      <c r="G67" s="35">
        <v>682103</v>
      </c>
      <c r="H67" s="36">
        <v>1468916</v>
      </c>
      <c r="I67" s="36">
        <v>79701</v>
      </c>
      <c r="J67" s="33">
        <v>1436350</v>
      </c>
      <c r="K67" s="35">
        <v>734774</v>
      </c>
      <c r="L67" s="36">
        <v>914781</v>
      </c>
      <c r="M67" s="36">
        <v>596680</v>
      </c>
      <c r="N67" s="36">
        <v>0</v>
      </c>
      <c r="O67" s="138">
        <v>1062500</v>
      </c>
      <c r="P67" s="37">
        <v>10399353</v>
      </c>
    </row>
    <row r="68" spans="2:19" ht="12.75" thickTop="1" x14ac:dyDescent="0.15">
      <c r="B68" s="25"/>
      <c r="C68" s="76" t="s">
        <v>111</v>
      </c>
      <c r="D68" s="26">
        <f>SUM(D5:D67)</f>
        <v>1535282467</v>
      </c>
      <c r="E68" s="27">
        <f t="shared" ref="E68:P68" si="0">SUM(E5:E67)</f>
        <v>461869169</v>
      </c>
      <c r="F68" s="27">
        <f t="shared" si="0"/>
        <v>844673400</v>
      </c>
      <c r="G68" s="28">
        <f t="shared" si="0"/>
        <v>228739898</v>
      </c>
      <c r="H68" s="29">
        <f t="shared" si="0"/>
        <v>443214087</v>
      </c>
      <c r="I68" s="29">
        <f t="shared" si="0"/>
        <v>28048093</v>
      </c>
      <c r="J68" s="26">
        <f t="shared" si="0"/>
        <v>261749320</v>
      </c>
      <c r="K68" s="28">
        <f t="shared" si="0"/>
        <v>69373156</v>
      </c>
      <c r="L68" s="29">
        <f t="shared" si="0"/>
        <v>219086297</v>
      </c>
      <c r="M68" s="29">
        <f t="shared" si="0"/>
        <v>127503066</v>
      </c>
      <c r="N68" s="29">
        <f t="shared" si="0"/>
        <v>44709740</v>
      </c>
      <c r="O68" s="139">
        <f t="shared" si="0"/>
        <v>259718463</v>
      </c>
      <c r="P68" s="30">
        <f t="shared" si="0"/>
        <v>2919311533</v>
      </c>
    </row>
    <row r="70" spans="2:19" ht="13.5" x14ac:dyDescent="0.15">
      <c r="B70" s="74" t="str">
        <f>+B1</f>
        <v>令和３年度</v>
      </c>
      <c r="D70" s="75" t="s">
        <v>118</v>
      </c>
    </row>
    <row r="71" spans="2:19" x14ac:dyDescent="0.15">
      <c r="B71" s="73" t="s">
        <v>121</v>
      </c>
      <c r="P71" s="1" t="s">
        <v>119</v>
      </c>
    </row>
    <row r="72" spans="2:19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9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9" x14ac:dyDescent="0.15">
      <c r="B74" s="38" t="s">
        <v>10</v>
      </c>
      <c r="C74" s="39" t="s">
        <v>11</v>
      </c>
      <c r="D74" s="40">
        <f t="shared" ref="D74:P89" si="1">+D5*1000/$Q74</f>
        <v>263028.91926745162</v>
      </c>
      <c r="E74" s="41">
        <f t="shared" si="1"/>
        <v>95973.645612681328</v>
      </c>
      <c r="F74" s="41">
        <f t="shared" si="1"/>
        <v>124993.95823231194</v>
      </c>
      <c r="G74" s="42">
        <f t="shared" si="1"/>
        <v>42061.315422458349</v>
      </c>
      <c r="H74" s="43">
        <f t="shared" si="1"/>
        <v>66635.377931372001</v>
      </c>
      <c r="I74" s="43">
        <f t="shared" si="1"/>
        <v>6075.481187125908</v>
      </c>
      <c r="J74" s="40">
        <f t="shared" si="1"/>
        <v>28707.735774560773</v>
      </c>
      <c r="K74" s="42">
        <f t="shared" si="1"/>
        <v>17.258333045594366</v>
      </c>
      <c r="L74" s="43">
        <f t="shared" si="1"/>
        <v>25657.672196759409</v>
      </c>
      <c r="M74" s="43">
        <f t="shared" si="1"/>
        <v>10099.630242916743</v>
      </c>
      <c r="N74" s="43">
        <f t="shared" si="1"/>
        <v>27139.583674241458</v>
      </c>
      <c r="O74" s="131">
        <f t="shared" si="1"/>
        <v>53798.519920794221</v>
      </c>
      <c r="P74" s="44">
        <f t="shared" si="1"/>
        <v>481142.92019522213</v>
      </c>
      <c r="Q74" s="44">
        <v>1332226</v>
      </c>
      <c r="S74" s="1">
        <f>RANK(O74,O$74:O$113)</f>
        <v>4</v>
      </c>
    </row>
    <row r="75" spans="2:19" x14ac:dyDescent="0.15">
      <c r="B75" s="4" t="s">
        <v>12</v>
      </c>
      <c r="C75" s="14" t="s">
        <v>13</v>
      </c>
      <c r="D75" s="17">
        <f t="shared" si="1"/>
        <v>208875.08032895948</v>
      </c>
      <c r="E75" s="5">
        <f t="shared" si="1"/>
        <v>57581.103231559726</v>
      </c>
      <c r="F75" s="5">
        <f t="shared" si="1"/>
        <v>119912.42657154586</v>
      </c>
      <c r="G75" s="6">
        <f t="shared" si="1"/>
        <v>31381.550525853894</v>
      </c>
      <c r="H75" s="20">
        <f t="shared" si="1"/>
        <v>57139.023596189509</v>
      </c>
      <c r="I75" s="20">
        <f t="shared" si="1"/>
        <v>2886.6618540065397</v>
      </c>
      <c r="J75" s="17">
        <f t="shared" si="1"/>
        <v>29770.073746939008</v>
      </c>
      <c r="K75" s="6">
        <f t="shared" si="1"/>
        <v>11962.008294761277</v>
      </c>
      <c r="L75" s="20">
        <f t="shared" si="1"/>
        <v>30234.0708027234</v>
      </c>
      <c r="M75" s="20">
        <f t="shared" si="1"/>
        <v>2715.2292383257604</v>
      </c>
      <c r="N75" s="20">
        <f t="shared" si="1"/>
        <v>322.3208345718856</v>
      </c>
      <c r="O75" s="132">
        <f t="shared" si="1"/>
        <v>24347.660905629396</v>
      </c>
      <c r="P75" s="23">
        <f t="shared" si="1"/>
        <v>356290.12130734499</v>
      </c>
      <c r="Q75" s="23">
        <v>353235</v>
      </c>
      <c r="S75" s="1">
        <f t="shared" ref="S75:S113" si="2">RANK(O75,O$74:O$113)</f>
        <v>28</v>
      </c>
    </row>
    <row r="76" spans="2:19" x14ac:dyDescent="0.15">
      <c r="B76" s="4" t="s">
        <v>14</v>
      </c>
      <c r="C76" s="14" t="s">
        <v>15</v>
      </c>
      <c r="D76" s="17">
        <f t="shared" si="1"/>
        <v>199324.7549272521</v>
      </c>
      <c r="E76" s="5">
        <f t="shared" si="1"/>
        <v>64818.336600969975</v>
      </c>
      <c r="F76" s="5">
        <f t="shared" si="1"/>
        <v>112711.9285935404</v>
      </c>
      <c r="G76" s="6">
        <f t="shared" si="1"/>
        <v>21794.48973274172</v>
      </c>
      <c r="H76" s="20">
        <f t="shared" si="1"/>
        <v>50432.917139614074</v>
      </c>
      <c r="I76" s="20">
        <f t="shared" si="1"/>
        <v>4384.253431018471</v>
      </c>
      <c r="J76" s="17">
        <f t="shared" si="1"/>
        <v>37483.025487565785</v>
      </c>
      <c r="K76" s="6">
        <f t="shared" si="1"/>
        <v>8609.3127644205961</v>
      </c>
      <c r="L76" s="20">
        <f t="shared" si="1"/>
        <v>39731.302239191005</v>
      </c>
      <c r="M76" s="20">
        <f t="shared" si="1"/>
        <v>10326.8754514498</v>
      </c>
      <c r="N76" s="20">
        <f t="shared" si="1"/>
        <v>6490.2125683623981</v>
      </c>
      <c r="O76" s="132">
        <f t="shared" si="1"/>
        <v>25563.306160354969</v>
      </c>
      <c r="P76" s="23">
        <f t="shared" si="1"/>
        <v>373736.64740480861</v>
      </c>
      <c r="Q76" s="23">
        <v>193820</v>
      </c>
      <c r="S76" s="1">
        <f t="shared" si="2"/>
        <v>23</v>
      </c>
    </row>
    <row r="77" spans="2:19" x14ac:dyDescent="0.15">
      <c r="B77" s="4" t="s">
        <v>16</v>
      </c>
      <c r="C77" s="14" t="s">
        <v>17</v>
      </c>
      <c r="D77" s="17">
        <f t="shared" si="1"/>
        <v>206065.34774459372</v>
      </c>
      <c r="E77" s="5">
        <f t="shared" si="1"/>
        <v>51936.6702722341</v>
      </c>
      <c r="F77" s="5">
        <f t="shared" si="1"/>
        <v>130335.12455721706</v>
      </c>
      <c r="G77" s="6">
        <f t="shared" si="1"/>
        <v>23793.552915142558</v>
      </c>
      <c r="H77" s="20">
        <f t="shared" si="1"/>
        <v>65337.104591731419</v>
      </c>
      <c r="I77" s="20">
        <f t="shared" si="1"/>
        <v>7216.6841440355383</v>
      </c>
      <c r="J77" s="17">
        <f t="shared" si="1"/>
        <v>24012.95196888753</v>
      </c>
      <c r="K77" s="6">
        <f t="shared" si="1"/>
        <v>16.114409333740682</v>
      </c>
      <c r="L77" s="20">
        <f t="shared" si="1"/>
        <v>27668.642297434544</v>
      </c>
      <c r="M77" s="20">
        <f t="shared" si="1"/>
        <v>14234.75877102445</v>
      </c>
      <c r="N77" s="20">
        <f t="shared" si="1"/>
        <v>1665.1710442659091</v>
      </c>
      <c r="O77" s="132">
        <f t="shared" si="1"/>
        <v>42195.594051639433</v>
      </c>
      <c r="P77" s="23">
        <f t="shared" si="1"/>
        <v>388396.25461361255</v>
      </c>
      <c r="Q77" s="23">
        <v>605545</v>
      </c>
      <c r="S77" s="1">
        <f t="shared" si="2"/>
        <v>8</v>
      </c>
    </row>
    <row r="78" spans="2:19" x14ac:dyDescent="0.15">
      <c r="B78" s="4" t="s">
        <v>18</v>
      </c>
      <c r="C78" s="14" t="s">
        <v>19</v>
      </c>
      <c r="D78" s="17">
        <f t="shared" si="1"/>
        <v>204287.11361000454</v>
      </c>
      <c r="E78" s="5">
        <f t="shared" si="1"/>
        <v>59797.513993242901</v>
      </c>
      <c r="F78" s="5">
        <f t="shared" si="1"/>
        <v>110376.972921184</v>
      </c>
      <c r="G78" s="6">
        <f t="shared" si="1"/>
        <v>34112.62669557763</v>
      </c>
      <c r="H78" s="20">
        <f t="shared" si="1"/>
        <v>58203.797085371385</v>
      </c>
      <c r="I78" s="20">
        <f t="shared" si="1"/>
        <v>3857.8614290756896</v>
      </c>
      <c r="J78" s="17">
        <f t="shared" si="1"/>
        <v>30935.542836972418</v>
      </c>
      <c r="K78" s="6">
        <f t="shared" si="1"/>
        <v>3595.8600171448743</v>
      </c>
      <c r="L78" s="20">
        <f t="shared" si="1"/>
        <v>32959.533054308908</v>
      </c>
      <c r="M78" s="20">
        <f t="shared" si="1"/>
        <v>12542.937824618022</v>
      </c>
      <c r="N78" s="20">
        <f t="shared" si="1"/>
        <v>2274.2171347889666</v>
      </c>
      <c r="O78" s="132">
        <f t="shared" si="1"/>
        <v>15245.701174928143</v>
      </c>
      <c r="P78" s="23">
        <f t="shared" si="1"/>
        <v>360306.70415006805</v>
      </c>
      <c r="Q78" s="23">
        <v>79324</v>
      </c>
      <c r="S78" s="1">
        <f t="shared" si="2"/>
        <v>38</v>
      </c>
    </row>
    <row r="79" spans="2:19" x14ac:dyDescent="0.15">
      <c r="B79" s="4" t="s">
        <v>20</v>
      </c>
      <c r="C79" s="14" t="s">
        <v>21</v>
      </c>
      <c r="D79" s="17">
        <f t="shared" si="1"/>
        <v>259794.90665517127</v>
      </c>
      <c r="E79" s="5">
        <f t="shared" si="1"/>
        <v>78359.916437311404</v>
      </c>
      <c r="F79" s="5">
        <f t="shared" si="1"/>
        <v>121396.50827336937</v>
      </c>
      <c r="G79" s="6">
        <f t="shared" si="1"/>
        <v>60038.481944490501</v>
      </c>
      <c r="H79" s="20">
        <f t="shared" si="1"/>
        <v>73299.383227774641</v>
      </c>
      <c r="I79" s="20">
        <f t="shared" si="1"/>
        <v>2748.4000397917566</v>
      </c>
      <c r="J79" s="17">
        <f t="shared" si="1"/>
        <v>67745.515137447364</v>
      </c>
      <c r="K79" s="6">
        <f t="shared" si="1"/>
        <v>24755.015419305633</v>
      </c>
      <c r="L79" s="20">
        <f t="shared" si="1"/>
        <v>43435.520774612858</v>
      </c>
      <c r="M79" s="20">
        <f t="shared" si="1"/>
        <v>32568.98895778758</v>
      </c>
      <c r="N79" s="20">
        <f t="shared" si="1"/>
        <v>16775.259475412011</v>
      </c>
      <c r="O79" s="132">
        <f t="shared" si="1"/>
        <v>35046.805053553071</v>
      </c>
      <c r="P79" s="23">
        <f t="shared" si="1"/>
        <v>531414.77932155051</v>
      </c>
      <c r="Q79" s="23">
        <v>60314</v>
      </c>
      <c r="S79" s="1">
        <f t="shared" si="2"/>
        <v>15</v>
      </c>
    </row>
    <row r="80" spans="2:19" x14ac:dyDescent="0.15">
      <c r="B80" s="4" t="s">
        <v>22</v>
      </c>
      <c r="C80" s="14" t="s">
        <v>23</v>
      </c>
      <c r="D80" s="17">
        <f t="shared" si="1"/>
        <v>182299.66796357784</v>
      </c>
      <c r="E80" s="5">
        <f t="shared" si="1"/>
        <v>51879.759746476659</v>
      </c>
      <c r="F80" s="5">
        <f t="shared" si="1"/>
        <v>107899.39965719641</v>
      </c>
      <c r="G80" s="6">
        <f t="shared" si="1"/>
        <v>22520.508559904782</v>
      </c>
      <c r="H80" s="20">
        <f t="shared" si="1"/>
        <v>52797.903019756312</v>
      </c>
      <c r="I80" s="20">
        <f t="shared" si="1"/>
        <v>3257.8214802247721</v>
      </c>
      <c r="J80" s="17">
        <f t="shared" si="1"/>
        <v>31603.136449218215</v>
      </c>
      <c r="K80" s="6">
        <f t="shared" si="1"/>
        <v>11195.438791515466</v>
      </c>
      <c r="L80" s="20">
        <f t="shared" si="1"/>
        <v>28756.210768921857</v>
      </c>
      <c r="M80" s="20">
        <f t="shared" si="1"/>
        <v>20116.31750946493</v>
      </c>
      <c r="N80" s="20">
        <f t="shared" si="1"/>
        <v>0</v>
      </c>
      <c r="O80" s="132">
        <f t="shared" si="1"/>
        <v>26958.656954868075</v>
      </c>
      <c r="P80" s="23">
        <f t="shared" si="1"/>
        <v>345789.714146032</v>
      </c>
      <c r="Q80" s="23">
        <v>343637</v>
      </c>
      <c r="S80" s="1">
        <f t="shared" si="2"/>
        <v>22</v>
      </c>
    </row>
    <row r="81" spans="2:19" x14ac:dyDescent="0.15">
      <c r="B81" s="4" t="s">
        <v>24</v>
      </c>
      <c r="C81" s="14" t="s">
        <v>25</v>
      </c>
      <c r="D81" s="17">
        <f t="shared" si="1"/>
        <v>204820.08139387003</v>
      </c>
      <c r="E81" s="5">
        <f t="shared" si="1"/>
        <v>61693.730128449701</v>
      </c>
      <c r="F81" s="5">
        <f t="shared" si="1"/>
        <v>101490.00381533765</v>
      </c>
      <c r="G81" s="6">
        <f t="shared" si="1"/>
        <v>41636.347450082663</v>
      </c>
      <c r="H81" s="20">
        <f t="shared" si="1"/>
        <v>65147.793463054812</v>
      </c>
      <c r="I81" s="20">
        <f t="shared" si="1"/>
        <v>3394.1625333842044</v>
      </c>
      <c r="J81" s="17">
        <f t="shared" si="1"/>
        <v>51866.107083810253</v>
      </c>
      <c r="K81" s="6">
        <f t="shared" si="1"/>
        <v>14448.721861884776</v>
      </c>
      <c r="L81" s="20">
        <f t="shared" si="1"/>
        <v>33602.988681164949</v>
      </c>
      <c r="M81" s="20">
        <f t="shared" si="1"/>
        <v>25658.832506676841</v>
      </c>
      <c r="N81" s="20">
        <f t="shared" si="1"/>
        <v>1361.8211878417906</v>
      </c>
      <c r="O81" s="132">
        <f t="shared" si="1"/>
        <v>57023.51519776167</v>
      </c>
      <c r="P81" s="23">
        <f t="shared" si="1"/>
        <v>442875.30204756453</v>
      </c>
      <c r="Q81" s="23">
        <v>78630</v>
      </c>
      <c r="S81" s="1">
        <f t="shared" si="2"/>
        <v>2</v>
      </c>
    </row>
    <row r="82" spans="2:19" x14ac:dyDescent="0.15">
      <c r="B82" s="4" t="s">
        <v>26</v>
      </c>
      <c r="C82" s="14" t="s">
        <v>27</v>
      </c>
      <c r="D82" s="17">
        <f t="shared" si="1"/>
        <v>199466.34294115027</v>
      </c>
      <c r="E82" s="5">
        <f t="shared" si="1"/>
        <v>61218.300886532721</v>
      </c>
      <c r="F82" s="5">
        <f t="shared" si="1"/>
        <v>104488.18995856907</v>
      </c>
      <c r="G82" s="6">
        <f t="shared" si="1"/>
        <v>33759.852096048468</v>
      </c>
      <c r="H82" s="20">
        <f t="shared" si="1"/>
        <v>56648.006415111151</v>
      </c>
      <c r="I82" s="20">
        <f t="shared" si="1"/>
        <v>9998.9664543146082</v>
      </c>
      <c r="J82" s="17">
        <f t="shared" si="1"/>
        <v>38038.918340980978</v>
      </c>
      <c r="K82" s="6">
        <f t="shared" si="1"/>
        <v>12716.933220474897</v>
      </c>
      <c r="L82" s="20">
        <f t="shared" si="1"/>
        <v>39633.474406379471</v>
      </c>
      <c r="M82" s="20">
        <f t="shared" si="1"/>
        <v>14724.159130396043</v>
      </c>
      <c r="N82" s="20">
        <f t="shared" si="1"/>
        <v>296.99291664810443</v>
      </c>
      <c r="O82" s="132">
        <f t="shared" si="1"/>
        <v>47073.257005390478</v>
      </c>
      <c r="P82" s="23">
        <f t="shared" si="1"/>
        <v>405880.11761037109</v>
      </c>
      <c r="Q82" s="23">
        <v>112235</v>
      </c>
      <c r="S82" s="1">
        <f t="shared" si="2"/>
        <v>5</v>
      </c>
    </row>
    <row r="83" spans="2:19" x14ac:dyDescent="0.15">
      <c r="B83" s="4" t="s">
        <v>28</v>
      </c>
      <c r="C83" s="14" t="s">
        <v>29</v>
      </c>
      <c r="D83" s="17">
        <f t="shared" si="1"/>
        <v>222546.35872362327</v>
      </c>
      <c r="E83" s="5">
        <f t="shared" si="1"/>
        <v>55123.404529078747</v>
      </c>
      <c r="F83" s="5">
        <f t="shared" si="1"/>
        <v>127912.36489963974</v>
      </c>
      <c r="G83" s="6">
        <f t="shared" si="1"/>
        <v>39510.589294904785</v>
      </c>
      <c r="H83" s="20">
        <f t="shared" si="1"/>
        <v>49117.653113741639</v>
      </c>
      <c r="I83" s="20">
        <f t="shared" si="1"/>
        <v>4926.9300051466807</v>
      </c>
      <c r="J83" s="17">
        <f t="shared" si="1"/>
        <v>50400.862068965514</v>
      </c>
      <c r="K83" s="6">
        <f t="shared" si="1"/>
        <v>25031.188883170355</v>
      </c>
      <c r="L83" s="20">
        <f t="shared" si="1"/>
        <v>32000.411734431291</v>
      </c>
      <c r="M83" s="20">
        <f t="shared" si="1"/>
        <v>24222.169325784867</v>
      </c>
      <c r="N83" s="20">
        <f t="shared" si="1"/>
        <v>982.84868759650021</v>
      </c>
      <c r="O83" s="132">
        <f t="shared" si="1"/>
        <v>21995.548121461656</v>
      </c>
      <c r="P83" s="23">
        <f t="shared" si="1"/>
        <v>406192.78178075142</v>
      </c>
      <c r="Q83" s="23">
        <v>77720</v>
      </c>
      <c r="S83" s="1">
        <f t="shared" si="2"/>
        <v>32</v>
      </c>
    </row>
    <row r="84" spans="2:19" x14ac:dyDescent="0.15">
      <c r="B84" s="4" t="s">
        <v>30</v>
      </c>
      <c r="C84" s="14" t="s">
        <v>31</v>
      </c>
      <c r="D84" s="17">
        <f t="shared" si="1"/>
        <v>201340.91940034297</v>
      </c>
      <c r="E84" s="5">
        <f t="shared" si="1"/>
        <v>54273.175858826129</v>
      </c>
      <c r="F84" s="5">
        <f t="shared" si="1"/>
        <v>119605.17785030702</v>
      </c>
      <c r="G84" s="6">
        <f t="shared" si="1"/>
        <v>27462.565691209824</v>
      </c>
      <c r="H84" s="20">
        <f t="shared" si="1"/>
        <v>60111.556121037785</v>
      </c>
      <c r="I84" s="20">
        <f t="shared" si="1"/>
        <v>3456.6244398960002</v>
      </c>
      <c r="J84" s="17">
        <f t="shared" si="1"/>
        <v>42067.743541516844</v>
      </c>
      <c r="K84" s="6">
        <f t="shared" si="1"/>
        <v>13032.140288764729</v>
      </c>
      <c r="L84" s="20">
        <f t="shared" si="1"/>
        <v>32526.481163909943</v>
      </c>
      <c r="M84" s="20">
        <f t="shared" si="1"/>
        <v>26285.456657631243</v>
      </c>
      <c r="N84" s="20">
        <f t="shared" si="1"/>
        <v>1294.9936383249433</v>
      </c>
      <c r="O84" s="132">
        <f t="shared" si="1"/>
        <v>22361.431653482327</v>
      </c>
      <c r="P84" s="23">
        <f t="shared" si="1"/>
        <v>389445.20661614207</v>
      </c>
      <c r="Q84" s="23">
        <v>90385</v>
      </c>
      <c r="S84" s="1">
        <f t="shared" si="2"/>
        <v>31</v>
      </c>
    </row>
    <row r="85" spans="2:19" x14ac:dyDescent="0.15">
      <c r="B85" s="4" t="s">
        <v>32</v>
      </c>
      <c r="C85" s="14" t="s">
        <v>33</v>
      </c>
      <c r="D85" s="17">
        <f t="shared" si="1"/>
        <v>194857.01525353856</v>
      </c>
      <c r="E85" s="5">
        <f t="shared" si="1"/>
        <v>49692.889411845543</v>
      </c>
      <c r="F85" s="5">
        <f t="shared" si="1"/>
        <v>114530.26229902433</v>
      </c>
      <c r="G85" s="6">
        <f t="shared" si="1"/>
        <v>30633.863542668681</v>
      </c>
      <c r="H85" s="20">
        <f t="shared" si="1"/>
        <v>64280.210766799508</v>
      </c>
      <c r="I85" s="20">
        <f t="shared" si="1"/>
        <v>5274.688230039852</v>
      </c>
      <c r="J85" s="17">
        <f t="shared" si="1"/>
        <v>27436.817198021163</v>
      </c>
      <c r="K85" s="6">
        <f t="shared" si="1"/>
        <v>598.31060189638583</v>
      </c>
      <c r="L85" s="20">
        <f t="shared" si="1"/>
        <v>33264.025353854609</v>
      </c>
      <c r="M85" s="20">
        <f t="shared" si="1"/>
        <v>13965.825546241584</v>
      </c>
      <c r="N85" s="20">
        <f t="shared" si="1"/>
        <v>2533.1094544455132</v>
      </c>
      <c r="O85" s="132">
        <f t="shared" si="1"/>
        <v>20976.398241033392</v>
      </c>
      <c r="P85" s="23">
        <f t="shared" si="1"/>
        <v>362588.09004397417</v>
      </c>
      <c r="Q85" s="23">
        <v>232864</v>
      </c>
      <c r="S85" s="1">
        <f t="shared" si="2"/>
        <v>33</v>
      </c>
    </row>
    <row r="86" spans="2:19" x14ac:dyDescent="0.15">
      <c r="B86" s="4" t="s">
        <v>34</v>
      </c>
      <c r="C86" s="14" t="s">
        <v>35</v>
      </c>
      <c r="D86" s="17">
        <f t="shared" si="1"/>
        <v>178092.39638724847</v>
      </c>
      <c r="E86" s="5">
        <f t="shared" si="1"/>
        <v>52817.866018224086</v>
      </c>
      <c r="F86" s="5">
        <f t="shared" si="1"/>
        <v>98415.566630147237</v>
      </c>
      <c r="G86" s="6">
        <f t="shared" si="1"/>
        <v>26858.963738877163</v>
      </c>
      <c r="H86" s="20">
        <f t="shared" si="1"/>
        <v>60317.70568901478</v>
      </c>
      <c r="I86" s="20">
        <f t="shared" si="1"/>
        <v>904.22333858856848</v>
      </c>
      <c r="J86" s="17">
        <f t="shared" si="1"/>
        <v>30070.952355503301</v>
      </c>
      <c r="K86" s="6">
        <f t="shared" si="1"/>
        <v>12839.543863399515</v>
      </c>
      <c r="L86" s="20">
        <f t="shared" si="1"/>
        <v>33747.868957592924</v>
      </c>
      <c r="M86" s="20">
        <f t="shared" si="1"/>
        <v>23551.579242711701</v>
      </c>
      <c r="N86" s="20">
        <f t="shared" si="1"/>
        <v>1213.4583010448121</v>
      </c>
      <c r="O86" s="132">
        <f t="shared" si="1"/>
        <v>31521.403949442854</v>
      </c>
      <c r="P86" s="23">
        <f t="shared" si="1"/>
        <v>359419.58822114742</v>
      </c>
      <c r="Q86" s="23">
        <v>149692</v>
      </c>
      <c r="S86" s="1">
        <f t="shared" si="2"/>
        <v>17</v>
      </c>
    </row>
    <row r="87" spans="2:19" x14ac:dyDescent="0.15">
      <c r="B87" s="4" t="s">
        <v>36</v>
      </c>
      <c r="C87" s="14" t="s">
        <v>37</v>
      </c>
      <c r="D87" s="17">
        <f t="shared" si="1"/>
        <v>203188.15563079313</v>
      </c>
      <c r="E87" s="5">
        <f t="shared" si="1"/>
        <v>62310.336534014175</v>
      </c>
      <c r="F87" s="5">
        <f t="shared" si="1"/>
        <v>105578.04665963627</v>
      </c>
      <c r="G87" s="6">
        <f t="shared" si="1"/>
        <v>35299.772437142696</v>
      </c>
      <c r="H87" s="20">
        <f t="shared" si="1"/>
        <v>58972.192928900484</v>
      </c>
      <c r="I87" s="20">
        <f t="shared" si="1"/>
        <v>1850.8630737636677</v>
      </c>
      <c r="J87" s="17">
        <f t="shared" si="1"/>
        <v>27963.478936559917</v>
      </c>
      <c r="K87" s="6">
        <f t="shared" si="1"/>
        <v>48.583744981591458</v>
      </c>
      <c r="L87" s="20">
        <f t="shared" si="1"/>
        <v>32734.861519675862</v>
      </c>
      <c r="M87" s="20">
        <f t="shared" si="1"/>
        <v>31634.474847828904</v>
      </c>
      <c r="N87" s="20">
        <f t="shared" si="1"/>
        <v>5640.6356959168197</v>
      </c>
      <c r="O87" s="132">
        <f t="shared" si="1"/>
        <v>30762.650089730068</v>
      </c>
      <c r="P87" s="23">
        <f t="shared" si="1"/>
        <v>392747.31272316887</v>
      </c>
      <c r="Q87" s="23">
        <v>54051</v>
      </c>
      <c r="S87" s="1">
        <f t="shared" si="2"/>
        <v>18</v>
      </c>
    </row>
    <row r="88" spans="2:19" x14ac:dyDescent="0.15">
      <c r="B88" s="65" t="s">
        <v>38</v>
      </c>
      <c r="C88" s="66" t="s">
        <v>39</v>
      </c>
      <c r="D88" s="67">
        <f t="shared" si="1"/>
        <v>193477.40098589155</v>
      </c>
      <c r="E88" s="68">
        <f t="shared" si="1"/>
        <v>51540.821009688931</v>
      </c>
      <c r="F88" s="68">
        <f t="shared" si="1"/>
        <v>100364.26993030767</v>
      </c>
      <c r="G88" s="69">
        <f t="shared" si="1"/>
        <v>41572.310045894948</v>
      </c>
      <c r="H88" s="70">
        <f t="shared" si="1"/>
        <v>62449.694033656298</v>
      </c>
      <c r="I88" s="70">
        <f t="shared" si="1"/>
        <v>4212.9780724120346</v>
      </c>
      <c r="J88" s="67">
        <f t="shared" si="1"/>
        <v>42417.865034846167</v>
      </c>
      <c r="K88" s="69">
        <f t="shared" si="1"/>
        <v>17585.645079041304</v>
      </c>
      <c r="L88" s="70">
        <f t="shared" si="1"/>
        <v>29750.645928947815</v>
      </c>
      <c r="M88" s="70">
        <f t="shared" si="1"/>
        <v>13141.815400305966</v>
      </c>
      <c r="N88" s="70">
        <f t="shared" si="1"/>
        <v>480.36715961244261</v>
      </c>
      <c r="O88" s="133">
        <f t="shared" si="1"/>
        <v>34809.255481896995</v>
      </c>
      <c r="P88" s="71">
        <f t="shared" si="1"/>
        <v>380740.02209756925</v>
      </c>
      <c r="Q88" s="71">
        <v>117660</v>
      </c>
      <c r="S88" s="1">
        <f t="shared" si="2"/>
        <v>16</v>
      </c>
    </row>
    <row r="89" spans="2:19" x14ac:dyDescent="0.15">
      <c r="B89" s="4" t="s">
        <v>40</v>
      </c>
      <c r="C89" s="14" t="s">
        <v>41</v>
      </c>
      <c r="D89" s="17">
        <f t="shared" si="1"/>
        <v>209428.82928439492</v>
      </c>
      <c r="E89" s="5">
        <f t="shared" si="1"/>
        <v>65105.054676471205</v>
      </c>
      <c r="F89" s="5">
        <f t="shared" si="1"/>
        <v>122594.02456753966</v>
      </c>
      <c r="G89" s="6">
        <f t="shared" si="1"/>
        <v>21729.750040384035</v>
      </c>
      <c r="H89" s="20">
        <f t="shared" si="1"/>
        <v>59533.392329140413</v>
      </c>
      <c r="I89" s="20">
        <f t="shared" si="1"/>
        <v>676.41502145621314</v>
      </c>
      <c r="J89" s="17">
        <f t="shared" si="1"/>
        <v>25491.617679076855</v>
      </c>
      <c r="K89" s="6">
        <f t="shared" si="1"/>
        <v>8566.1490486926104</v>
      </c>
      <c r="L89" s="20">
        <f t="shared" si="1"/>
        <v>33845.999873580411</v>
      </c>
      <c r="M89" s="20">
        <f t="shared" si="1"/>
        <v>14716.953568895164</v>
      </c>
      <c r="N89" s="20">
        <f t="shared" si="1"/>
        <v>2233.5180463959882</v>
      </c>
      <c r="O89" s="132">
        <f t="shared" si="1"/>
        <v>41565.699556829117</v>
      </c>
      <c r="P89" s="23">
        <f t="shared" si="1"/>
        <v>387492.42535976908</v>
      </c>
      <c r="Q89" s="23">
        <v>142383</v>
      </c>
      <c r="S89" s="1">
        <f t="shared" si="2"/>
        <v>9</v>
      </c>
    </row>
    <row r="90" spans="2:19" x14ac:dyDescent="0.15">
      <c r="B90" s="65" t="s">
        <v>42</v>
      </c>
      <c r="C90" s="66" t="s">
        <v>43</v>
      </c>
      <c r="D90" s="67">
        <f t="shared" ref="D90:P105" si="3">+D21*1000/$Q90</f>
        <v>188972.75136980656</v>
      </c>
      <c r="E90" s="68">
        <f t="shared" si="3"/>
        <v>51383.142377454911</v>
      </c>
      <c r="F90" s="68">
        <f t="shared" si="3"/>
        <v>109398.43475469292</v>
      </c>
      <c r="G90" s="69">
        <f t="shared" si="3"/>
        <v>28191.174237658724</v>
      </c>
      <c r="H90" s="70">
        <f t="shared" si="3"/>
        <v>51196.14588710972</v>
      </c>
      <c r="I90" s="70">
        <f t="shared" si="3"/>
        <v>577.99112391380743</v>
      </c>
      <c r="J90" s="67">
        <f t="shared" si="3"/>
        <v>14101.636826647347</v>
      </c>
      <c r="K90" s="69">
        <f t="shared" si="3"/>
        <v>751.97716338332464</v>
      </c>
      <c r="L90" s="70">
        <f t="shared" si="3"/>
        <v>30507.663541671187</v>
      </c>
      <c r="M90" s="70">
        <f t="shared" si="3"/>
        <v>13990.998104179049</v>
      </c>
      <c r="N90" s="70">
        <f t="shared" si="3"/>
        <v>3022.8409549384619</v>
      </c>
      <c r="O90" s="133">
        <f t="shared" si="3"/>
        <v>25084.565761560385</v>
      </c>
      <c r="P90" s="71">
        <f t="shared" si="3"/>
        <v>327454.59356982651</v>
      </c>
      <c r="Q90" s="71">
        <v>230507</v>
      </c>
      <c r="S90" s="1">
        <f t="shared" si="2"/>
        <v>25</v>
      </c>
    </row>
    <row r="91" spans="2:19" x14ac:dyDescent="0.15">
      <c r="B91" s="4" t="s">
        <v>44</v>
      </c>
      <c r="C91" s="14" t="s">
        <v>45</v>
      </c>
      <c r="D91" s="17">
        <f t="shared" si="3"/>
        <v>166366.93059675311</v>
      </c>
      <c r="E91" s="5">
        <f t="shared" si="3"/>
        <v>46978.470959716775</v>
      </c>
      <c r="F91" s="5">
        <f t="shared" si="3"/>
        <v>94690.488151054131</v>
      </c>
      <c r="G91" s="6">
        <f t="shared" si="3"/>
        <v>24697.971485982202</v>
      </c>
      <c r="H91" s="20">
        <f t="shared" si="3"/>
        <v>50138.048990527219</v>
      </c>
      <c r="I91" s="20">
        <f t="shared" si="3"/>
        <v>592.57487321787391</v>
      </c>
      <c r="J91" s="17">
        <f t="shared" si="3"/>
        <v>74942.138710809173</v>
      </c>
      <c r="K91" s="6">
        <f t="shared" si="3"/>
        <v>13439.172487481263</v>
      </c>
      <c r="L91" s="20">
        <f t="shared" si="3"/>
        <v>16897.545689407711</v>
      </c>
      <c r="M91" s="20">
        <f t="shared" si="3"/>
        <v>11893.825949669888</v>
      </c>
      <c r="N91" s="20">
        <f t="shared" si="3"/>
        <v>698.1429209326061</v>
      </c>
      <c r="O91" s="132">
        <f t="shared" si="3"/>
        <v>38258.87474882786</v>
      </c>
      <c r="P91" s="23">
        <f t="shared" si="3"/>
        <v>359788.08248014544</v>
      </c>
      <c r="Q91" s="23">
        <v>250824</v>
      </c>
      <c r="S91" s="1">
        <f t="shared" si="2"/>
        <v>13</v>
      </c>
    </row>
    <row r="92" spans="2:19" x14ac:dyDescent="0.15">
      <c r="B92" s="4" t="s">
        <v>46</v>
      </c>
      <c r="C92" s="14" t="s">
        <v>47</v>
      </c>
      <c r="D92" s="17">
        <f t="shared" si="3"/>
        <v>199859.76982845814</v>
      </c>
      <c r="E92" s="5">
        <f t="shared" si="3"/>
        <v>57834.784826414951</v>
      </c>
      <c r="F92" s="5">
        <f t="shared" si="3"/>
        <v>117842.5026155857</v>
      </c>
      <c r="G92" s="6">
        <f t="shared" si="3"/>
        <v>24182.482386457497</v>
      </c>
      <c r="H92" s="20">
        <f t="shared" si="3"/>
        <v>57249.537019594434</v>
      </c>
      <c r="I92" s="20">
        <f t="shared" si="3"/>
        <v>1401.0671010036315</v>
      </c>
      <c r="J92" s="17">
        <f t="shared" si="3"/>
        <v>23879.998956663876</v>
      </c>
      <c r="K92" s="6">
        <f t="shared" si="3"/>
        <v>2858.752575736059</v>
      </c>
      <c r="L92" s="20">
        <f t="shared" si="3"/>
        <v>28430.521059449871</v>
      </c>
      <c r="M92" s="20">
        <f t="shared" si="3"/>
        <v>20985.054210006172</v>
      </c>
      <c r="N92" s="20">
        <f t="shared" si="3"/>
        <v>420.53981051856704</v>
      </c>
      <c r="O92" s="132">
        <f t="shared" si="3"/>
        <v>24048.164452958583</v>
      </c>
      <c r="P92" s="23">
        <f t="shared" si="3"/>
        <v>356274.65243865328</v>
      </c>
      <c r="Q92" s="23">
        <v>345047</v>
      </c>
      <c r="S92" s="1">
        <f t="shared" si="2"/>
        <v>29</v>
      </c>
    </row>
    <row r="93" spans="2:19" x14ac:dyDescent="0.15">
      <c r="B93" s="4" t="s">
        <v>48</v>
      </c>
      <c r="C93" s="14" t="s">
        <v>49</v>
      </c>
      <c r="D93" s="17">
        <f t="shared" si="3"/>
        <v>213436.85585812631</v>
      </c>
      <c r="E93" s="5">
        <f t="shared" si="3"/>
        <v>56820.920268997623</v>
      </c>
      <c r="F93" s="5">
        <f t="shared" si="3"/>
        <v>133753.59127747343</v>
      </c>
      <c r="G93" s="6">
        <f t="shared" si="3"/>
        <v>22862.344311655237</v>
      </c>
      <c r="H93" s="20">
        <f t="shared" si="3"/>
        <v>54380.443288986746</v>
      </c>
      <c r="I93" s="20">
        <f t="shared" si="3"/>
        <v>572.61476834104872</v>
      </c>
      <c r="J93" s="17">
        <f t="shared" si="3"/>
        <v>33858.245679192478</v>
      </c>
      <c r="K93" s="6">
        <f t="shared" si="3"/>
        <v>7304.1609741215798</v>
      </c>
      <c r="L93" s="20">
        <f t="shared" si="3"/>
        <v>31393.826849358677</v>
      </c>
      <c r="M93" s="20">
        <f t="shared" si="3"/>
        <v>21079.41266198883</v>
      </c>
      <c r="N93" s="20">
        <f t="shared" si="3"/>
        <v>1948.2431589977584</v>
      </c>
      <c r="O93" s="132">
        <f t="shared" si="3"/>
        <v>46551.153320688143</v>
      </c>
      <c r="P93" s="23">
        <f t="shared" si="3"/>
        <v>403220.79558568</v>
      </c>
      <c r="Q93" s="23">
        <v>75391</v>
      </c>
      <c r="S93" s="1">
        <f t="shared" si="2"/>
        <v>6</v>
      </c>
    </row>
    <row r="94" spans="2:19" x14ac:dyDescent="0.15">
      <c r="B94" s="4" t="s">
        <v>50</v>
      </c>
      <c r="C94" s="14" t="s">
        <v>51</v>
      </c>
      <c r="D94" s="17">
        <f t="shared" si="3"/>
        <v>235422.65291104128</v>
      </c>
      <c r="E94" s="5">
        <f t="shared" si="3"/>
        <v>60365.436868472447</v>
      </c>
      <c r="F94" s="5">
        <f t="shared" si="3"/>
        <v>139976.03379468457</v>
      </c>
      <c r="G94" s="6">
        <f t="shared" si="3"/>
        <v>35081.182247884295</v>
      </c>
      <c r="H94" s="20">
        <f t="shared" si="3"/>
        <v>76940.335682545076</v>
      </c>
      <c r="I94" s="20">
        <f t="shared" si="3"/>
        <v>978.45376581472362</v>
      </c>
      <c r="J94" s="17">
        <f t="shared" si="3"/>
        <v>37258.335456115026</v>
      </c>
      <c r="K94" s="6">
        <f t="shared" si="3"/>
        <v>5172.4618606889135</v>
      </c>
      <c r="L94" s="20">
        <f t="shared" si="3"/>
        <v>20337.975149302314</v>
      </c>
      <c r="M94" s="20">
        <f t="shared" si="3"/>
        <v>25245.811044125556</v>
      </c>
      <c r="N94" s="20">
        <f t="shared" si="3"/>
        <v>1676.2191842857546</v>
      </c>
      <c r="O94" s="132">
        <f t="shared" si="3"/>
        <v>35545.10203504005</v>
      </c>
      <c r="P94" s="23">
        <f t="shared" si="3"/>
        <v>433404.88522826979</v>
      </c>
      <c r="Q94" s="23">
        <v>141324</v>
      </c>
      <c r="S94" s="1">
        <f t="shared" si="2"/>
        <v>14</v>
      </c>
    </row>
    <row r="95" spans="2:19" x14ac:dyDescent="0.15">
      <c r="B95" s="4" t="s">
        <v>52</v>
      </c>
      <c r="C95" s="14" t="s">
        <v>53</v>
      </c>
      <c r="D95" s="17">
        <f t="shared" si="3"/>
        <v>182118.2839059798</v>
      </c>
      <c r="E95" s="5">
        <f t="shared" si="3"/>
        <v>56133.785344715638</v>
      </c>
      <c r="F95" s="5">
        <f t="shared" si="3"/>
        <v>99882.871183590891</v>
      </c>
      <c r="G95" s="6">
        <f t="shared" si="3"/>
        <v>26101.627377673281</v>
      </c>
      <c r="H95" s="20">
        <f t="shared" si="3"/>
        <v>53013.006718657089</v>
      </c>
      <c r="I95" s="20">
        <f t="shared" si="3"/>
        <v>2350.8533309639188</v>
      </c>
      <c r="J95" s="17">
        <f t="shared" si="3"/>
        <v>31806.047474864841</v>
      </c>
      <c r="K95" s="6">
        <f t="shared" si="3"/>
        <v>14637.192517206733</v>
      </c>
      <c r="L95" s="20">
        <f t="shared" si="3"/>
        <v>31484.098722566621</v>
      </c>
      <c r="M95" s="20">
        <f t="shared" si="3"/>
        <v>13980.254119705554</v>
      </c>
      <c r="N95" s="20">
        <f t="shared" si="3"/>
        <v>26.997655646610941</v>
      </c>
      <c r="O95" s="132">
        <f t="shared" si="3"/>
        <v>20543.452555891981</v>
      </c>
      <c r="P95" s="23">
        <f t="shared" si="3"/>
        <v>335322.99448427645</v>
      </c>
      <c r="Q95" s="23">
        <v>146309</v>
      </c>
      <c r="S95" s="1">
        <f t="shared" si="2"/>
        <v>34</v>
      </c>
    </row>
    <row r="96" spans="2:19" x14ac:dyDescent="0.15">
      <c r="B96" s="4" t="s">
        <v>54</v>
      </c>
      <c r="C96" s="14" t="s">
        <v>55</v>
      </c>
      <c r="D96" s="17">
        <f t="shared" si="3"/>
        <v>201463.92032593934</v>
      </c>
      <c r="E96" s="5">
        <f t="shared" si="3"/>
        <v>50469.854093394155</v>
      </c>
      <c r="F96" s="5">
        <f t="shared" si="3"/>
        <v>128949.50726050771</v>
      </c>
      <c r="G96" s="6">
        <f t="shared" si="3"/>
        <v>22044.55897203747</v>
      </c>
      <c r="H96" s="20">
        <f t="shared" si="3"/>
        <v>61241.299578646795</v>
      </c>
      <c r="I96" s="20">
        <f t="shared" si="3"/>
        <v>3133.0083225963713</v>
      </c>
      <c r="J96" s="17">
        <f t="shared" si="3"/>
        <v>31969.9899014521</v>
      </c>
      <c r="K96" s="6">
        <f t="shared" si="3"/>
        <v>10719.72002646516</v>
      </c>
      <c r="L96" s="20">
        <f t="shared" si="3"/>
        <v>24523.94748755093</v>
      </c>
      <c r="M96" s="20">
        <f t="shared" si="3"/>
        <v>15186.30776195285</v>
      </c>
      <c r="N96" s="20">
        <f t="shared" si="3"/>
        <v>321.58651669742659</v>
      </c>
      <c r="O96" s="132">
        <f t="shared" si="3"/>
        <v>15459.804297106244</v>
      </c>
      <c r="P96" s="23">
        <f t="shared" si="3"/>
        <v>353299.86419194203</v>
      </c>
      <c r="Q96" s="23">
        <v>143585</v>
      </c>
      <c r="S96" s="1">
        <f t="shared" si="2"/>
        <v>36</v>
      </c>
    </row>
    <row r="97" spans="2:19" x14ac:dyDescent="0.15">
      <c r="B97" s="4" t="s">
        <v>56</v>
      </c>
      <c r="C97" s="14" t="s">
        <v>57</v>
      </c>
      <c r="D97" s="17">
        <f t="shared" si="3"/>
        <v>193452.34023108557</v>
      </c>
      <c r="E97" s="5">
        <f t="shared" si="3"/>
        <v>48298.322344800574</v>
      </c>
      <c r="F97" s="5">
        <f t="shared" si="3"/>
        <v>122133.62491024219</v>
      </c>
      <c r="G97" s="6">
        <f t="shared" si="3"/>
        <v>23020.392976042822</v>
      </c>
      <c r="H97" s="20">
        <f t="shared" si="3"/>
        <v>61025.132188785166</v>
      </c>
      <c r="I97" s="20">
        <f t="shared" si="3"/>
        <v>2942.7508322997583</v>
      </c>
      <c r="J97" s="17">
        <f t="shared" si="3"/>
        <v>46973.536131601279</v>
      </c>
      <c r="K97" s="6">
        <f t="shared" si="3"/>
        <v>18575.951432861151</v>
      </c>
      <c r="L97" s="20">
        <f t="shared" si="3"/>
        <v>29945.610026764149</v>
      </c>
      <c r="M97" s="20">
        <f t="shared" si="3"/>
        <v>5955.8456818330178</v>
      </c>
      <c r="N97" s="20">
        <f t="shared" si="3"/>
        <v>146.14530974606697</v>
      </c>
      <c r="O97" s="132">
        <f t="shared" si="3"/>
        <v>61452.353286768062</v>
      </c>
      <c r="P97" s="23">
        <f t="shared" si="3"/>
        <v>401893.71368888306</v>
      </c>
      <c r="Q97" s="23">
        <v>76595</v>
      </c>
      <c r="S97" s="1">
        <f t="shared" si="2"/>
        <v>1</v>
      </c>
    </row>
    <row r="98" spans="2:19" x14ac:dyDescent="0.15">
      <c r="B98" s="4" t="s">
        <v>58</v>
      </c>
      <c r="C98" s="14" t="s">
        <v>59</v>
      </c>
      <c r="D98" s="17">
        <f t="shared" si="3"/>
        <v>195777.01621569984</v>
      </c>
      <c r="E98" s="5">
        <f t="shared" si="3"/>
        <v>50633.439209036849</v>
      </c>
      <c r="F98" s="5">
        <f t="shared" si="3"/>
        <v>120841.15062211927</v>
      </c>
      <c r="G98" s="6">
        <f t="shared" si="3"/>
        <v>24302.426384543738</v>
      </c>
      <c r="H98" s="20">
        <f t="shared" si="3"/>
        <v>71315.119528096868</v>
      </c>
      <c r="I98" s="20">
        <f t="shared" si="3"/>
        <v>1156.0671554462303</v>
      </c>
      <c r="J98" s="17">
        <f t="shared" si="3"/>
        <v>29661.38084207007</v>
      </c>
      <c r="K98" s="6">
        <f t="shared" si="3"/>
        <v>12228.32135266162</v>
      </c>
      <c r="L98" s="20">
        <f t="shared" si="3"/>
        <v>22222.458386072172</v>
      </c>
      <c r="M98" s="20">
        <f t="shared" si="3"/>
        <v>24296.121605808039</v>
      </c>
      <c r="N98" s="20">
        <f t="shared" si="3"/>
        <v>291.35719914981013</v>
      </c>
      <c r="O98" s="132">
        <f t="shared" si="3"/>
        <v>43958.147254794261</v>
      </c>
      <c r="P98" s="23">
        <f t="shared" si="3"/>
        <v>388677.66818713729</v>
      </c>
      <c r="Q98" s="23">
        <v>83746</v>
      </c>
      <c r="S98" s="1">
        <f t="shared" si="2"/>
        <v>7</v>
      </c>
    </row>
    <row r="99" spans="2:19" x14ac:dyDescent="0.15">
      <c r="B99" s="4" t="s">
        <v>60</v>
      </c>
      <c r="C99" s="14" t="s">
        <v>61</v>
      </c>
      <c r="D99" s="17">
        <f t="shared" si="3"/>
        <v>198505.35795988151</v>
      </c>
      <c r="E99" s="5">
        <f t="shared" si="3"/>
        <v>44882.395790690396</v>
      </c>
      <c r="F99" s="5">
        <f t="shared" si="3"/>
        <v>125455.19782310304</v>
      </c>
      <c r="G99" s="6">
        <f t="shared" si="3"/>
        <v>28167.764346088086</v>
      </c>
      <c r="H99" s="20">
        <f t="shared" si="3"/>
        <v>44566.270137500906</v>
      </c>
      <c r="I99" s="20">
        <f t="shared" si="3"/>
        <v>1715.1792809497435</v>
      </c>
      <c r="J99" s="17">
        <f t="shared" si="3"/>
        <v>41541.99677318371</v>
      </c>
      <c r="K99" s="6">
        <f t="shared" si="3"/>
        <v>16192.886555734824</v>
      </c>
      <c r="L99" s="20">
        <f t="shared" si="3"/>
        <v>30898.632215185302</v>
      </c>
      <c r="M99" s="20">
        <f t="shared" si="3"/>
        <v>43350.470778048017</v>
      </c>
      <c r="N99" s="20">
        <f t="shared" si="3"/>
        <v>320.41202109470947</v>
      </c>
      <c r="O99" s="132">
        <f t="shared" si="3"/>
        <v>13355.509668408506</v>
      </c>
      <c r="P99" s="23">
        <f t="shared" si="3"/>
        <v>374253.82883425243</v>
      </c>
      <c r="Q99" s="23">
        <v>166108</v>
      </c>
      <c r="S99" s="1">
        <f t="shared" si="2"/>
        <v>39</v>
      </c>
    </row>
    <row r="100" spans="2:19" x14ac:dyDescent="0.15">
      <c r="B100" s="65" t="s">
        <v>62</v>
      </c>
      <c r="C100" s="66" t="s">
        <v>63</v>
      </c>
      <c r="D100" s="67">
        <f t="shared" si="3"/>
        <v>193932.03870519367</v>
      </c>
      <c r="E100" s="68">
        <f t="shared" si="3"/>
        <v>54872.737964769723</v>
      </c>
      <c r="F100" s="68">
        <f t="shared" si="3"/>
        <v>104834.60746839165</v>
      </c>
      <c r="G100" s="69">
        <f t="shared" si="3"/>
        <v>34224.693272032287</v>
      </c>
      <c r="H100" s="70">
        <f t="shared" si="3"/>
        <v>64807.743711742536</v>
      </c>
      <c r="I100" s="70">
        <f t="shared" si="3"/>
        <v>2776.2155515757399</v>
      </c>
      <c r="J100" s="67">
        <f t="shared" si="3"/>
        <v>30845.07230493705</v>
      </c>
      <c r="K100" s="69">
        <f t="shared" si="3"/>
        <v>13951.484857394884</v>
      </c>
      <c r="L100" s="70">
        <f t="shared" si="3"/>
        <v>32727.433107909437</v>
      </c>
      <c r="M100" s="70">
        <f t="shared" si="3"/>
        <v>9532.624094517656</v>
      </c>
      <c r="N100" s="70">
        <f t="shared" si="3"/>
        <v>936.75656892357858</v>
      </c>
      <c r="O100" s="133">
        <f t="shared" si="3"/>
        <v>25110.114672155247</v>
      </c>
      <c r="P100" s="71">
        <f t="shared" si="3"/>
        <v>360667.9987169549</v>
      </c>
      <c r="Q100" s="71">
        <v>74822</v>
      </c>
      <c r="S100" s="1">
        <f t="shared" si="2"/>
        <v>24</v>
      </c>
    </row>
    <row r="101" spans="2:19" x14ac:dyDescent="0.15">
      <c r="B101" s="4" t="s">
        <v>64</v>
      </c>
      <c r="C101" s="14" t="s">
        <v>65</v>
      </c>
      <c r="D101" s="17">
        <f t="shared" si="3"/>
        <v>186147.30762383874</v>
      </c>
      <c r="E101" s="5">
        <f t="shared" si="3"/>
        <v>50088.864566918754</v>
      </c>
      <c r="F101" s="5">
        <f t="shared" si="3"/>
        <v>109202.84962648926</v>
      </c>
      <c r="G101" s="6">
        <f t="shared" si="3"/>
        <v>26855.593430430741</v>
      </c>
      <c r="H101" s="20">
        <f t="shared" si="3"/>
        <v>56067.278085831647</v>
      </c>
      <c r="I101" s="20">
        <f t="shared" si="3"/>
        <v>1669.8798040469708</v>
      </c>
      <c r="J101" s="17">
        <f t="shared" si="3"/>
        <v>59818.974213583526</v>
      </c>
      <c r="K101" s="6">
        <f t="shared" si="3"/>
        <v>30001.635139679169</v>
      </c>
      <c r="L101" s="20">
        <f t="shared" si="3"/>
        <v>31839.294780080305</v>
      </c>
      <c r="M101" s="20">
        <f t="shared" si="3"/>
        <v>8518.6953167753454</v>
      </c>
      <c r="N101" s="20">
        <f t="shared" si="3"/>
        <v>57.08483605746725</v>
      </c>
      <c r="O101" s="132">
        <f t="shared" si="3"/>
        <v>39363.937258108119</v>
      </c>
      <c r="P101" s="23">
        <f t="shared" si="3"/>
        <v>383482.45191832213</v>
      </c>
      <c r="Q101" s="23">
        <v>151669</v>
      </c>
      <c r="S101" s="1">
        <f t="shared" si="2"/>
        <v>11</v>
      </c>
    </row>
    <row r="102" spans="2:19" x14ac:dyDescent="0.15">
      <c r="B102" s="51" t="s">
        <v>66</v>
      </c>
      <c r="C102" s="52" t="s">
        <v>67</v>
      </c>
      <c r="D102" s="53">
        <f t="shared" si="3"/>
        <v>188918.89633377394</v>
      </c>
      <c r="E102" s="54">
        <f t="shared" si="3"/>
        <v>52504.049105854108</v>
      </c>
      <c r="F102" s="54">
        <f t="shared" si="3"/>
        <v>98616.39090204658</v>
      </c>
      <c r="G102" s="55">
        <f t="shared" si="3"/>
        <v>37798.456325873252</v>
      </c>
      <c r="H102" s="56">
        <f t="shared" si="3"/>
        <v>61622.453165595514</v>
      </c>
      <c r="I102" s="56">
        <f t="shared" si="3"/>
        <v>578.48276281203948</v>
      </c>
      <c r="J102" s="53">
        <f t="shared" si="3"/>
        <v>38381.254083291547</v>
      </c>
      <c r="K102" s="55">
        <f t="shared" si="3"/>
        <v>17184.89144142091</v>
      </c>
      <c r="L102" s="56">
        <f t="shared" si="3"/>
        <v>29779.388303933632</v>
      </c>
      <c r="M102" s="56">
        <f t="shared" si="3"/>
        <v>32580.883358402843</v>
      </c>
      <c r="N102" s="56">
        <f t="shared" si="3"/>
        <v>514.06171657778384</v>
      </c>
      <c r="O102" s="134">
        <f t="shared" si="3"/>
        <v>15430.040870899616</v>
      </c>
      <c r="P102" s="57">
        <f t="shared" si="3"/>
        <v>367805.46059528692</v>
      </c>
      <c r="Q102" s="57">
        <v>65817</v>
      </c>
      <c r="S102" s="1">
        <f t="shared" si="2"/>
        <v>37</v>
      </c>
    </row>
    <row r="103" spans="2:19" x14ac:dyDescent="0.15">
      <c r="B103" s="4" t="s">
        <v>68</v>
      </c>
      <c r="C103" s="14" t="s">
        <v>69</v>
      </c>
      <c r="D103" s="17">
        <f t="shared" si="3"/>
        <v>173485.71459562652</v>
      </c>
      <c r="E103" s="5">
        <f t="shared" si="3"/>
        <v>50377.256161055186</v>
      </c>
      <c r="F103" s="5">
        <f t="shared" si="3"/>
        <v>94620.151423116971</v>
      </c>
      <c r="G103" s="6">
        <f t="shared" si="3"/>
        <v>28488.307011454355</v>
      </c>
      <c r="H103" s="20">
        <f t="shared" si="3"/>
        <v>69924.429451579315</v>
      </c>
      <c r="I103" s="20">
        <f t="shared" si="3"/>
        <v>1909.8186393613328</v>
      </c>
      <c r="J103" s="17">
        <f t="shared" si="3"/>
        <v>62907.258764317943</v>
      </c>
      <c r="K103" s="6">
        <f t="shared" si="3"/>
        <v>14959.280631725096</v>
      </c>
      <c r="L103" s="20">
        <f t="shared" si="3"/>
        <v>29101.049982644916</v>
      </c>
      <c r="M103" s="20">
        <f t="shared" si="3"/>
        <v>19919.841200971885</v>
      </c>
      <c r="N103" s="20">
        <f t="shared" si="3"/>
        <v>1287.6171468240195</v>
      </c>
      <c r="O103" s="132">
        <f t="shared" si="3"/>
        <v>41527.572891357166</v>
      </c>
      <c r="P103" s="23">
        <f t="shared" si="3"/>
        <v>400063.30267268309</v>
      </c>
      <c r="Q103" s="23">
        <v>92192</v>
      </c>
      <c r="S103" s="1">
        <f t="shared" si="2"/>
        <v>10</v>
      </c>
    </row>
    <row r="104" spans="2:19" x14ac:dyDescent="0.15">
      <c r="B104" s="4" t="s">
        <v>70</v>
      </c>
      <c r="C104" s="14" t="s">
        <v>71</v>
      </c>
      <c r="D104" s="17">
        <f t="shared" si="3"/>
        <v>192321.85554171854</v>
      </c>
      <c r="E104" s="5">
        <f t="shared" si="3"/>
        <v>49136.425902864255</v>
      </c>
      <c r="F104" s="5">
        <f t="shared" si="3"/>
        <v>118255.1592243373</v>
      </c>
      <c r="G104" s="6">
        <f t="shared" si="3"/>
        <v>24930.270414516988</v>
      </c>
      <c r="H104" s="20">
        <f t="shared" si="3"/>
        <v>48123.75022238036</v>
      </c>
      <c r="I104" s="20">
        <f t="shared" si="3"/>
        <v>1653.4068671054972</v>
      </c>
      <c r="J104" s="17">
        <f t="shared" si="3"/>
        <v>36510.193915673364</v>
      </c>
      <c r="K104" s="6">
        <f t="shared" si="3"/>
        <v>17894.778509162072</v>
      </c>
      <c r="L104" s="20">
        <f t="shared" si="3"/>
        <v>27254.803415762319</v>
      </c>
      <c r="M104" s="20">
        <f t="shared" si="3"/>
        <v>4779.5765877957656</v>
      </c>
      <c r="N104" s="20">
        <f t="shared" si="3"/>
        <v>26.098558975271303</v>
      </c>
      <c r="O104" s="132">
        <f t="shared" si="3"/>
        <v>27392.91051414339</v>
      </c>
      <c r="P104" s="23">
        <f t="shared" si="3"/>
        <v>338062.59562355455</v>
      </c>
      <c r="Q104" s="23">
        <v>112420</v>
      </c>
      <c r="S104" s="1">
        <f t="shared" si="2"/>
        <v>21</v>
      </c>
    </row>
    <row r="105" spans="2:19" x14ac:dyDescent="0.15">
      <c r="B105" s="4" t="s">
        <v>72</v>
      </c>
      <c r="C105" s="14" t="s">
        <v>73</v>
      </c>
      <c r="D105" s="17">
        <f t="shared" si="3"/>
        <v>210145.01628846664</v>
      </c>
      <c r="E105" s="5">
        <f t="shared" si="3"/>
        <v>55522.747927240191</v>
      </c>
      <c r="F105" s="5">
        <f t="shared" si="3"/>
        <v>124245.09598311032</v>
      </c>
      <c r="G105" s="6">
        <f t="shared" si="3"/>
        <v>30377.172378116131</v>
      </c>
      <c r="H105" s="20">
        <f t="shared" si="3"/>
        <v>58703.570879297571</v>
      </c>
      <c r="I105" s="20">
        <f t="shared" si="3"/>
        <v>6492.7366022118758</v>
      </c>
      <c r="J105" s="17">
        <f t="shared" si="3"/>
        <v>29661.262810564433</v>
      </c>
      <c r="K105" s="6">
        <f t="shared" si="3"/>
        <v>3396.7954364330353</v>
      </c>
      <c r="L105" s="20">
        <f t="shared" si="3"/>
        <v>30718.013785775205</v>
      </c>
      <c r="M105" s="20">
        <f t="shared" si="3"/>
        <v>39684.870601065391</v>
      </c>
      <c r="N105" s="20">
        <f t="shared" si="3"/>
        <v>2033.2620275995134</v>
      </c>
      <c r="O105" s="132">
        <f t="shared" si="3"/>
        <v>29563.490066132574</v>
      </c>
      <c r="P105" s="23">
        <f t="shared" si="3"/>
        <v>407002.22306111321</v>
      </c>
      <c r="Q105" s="23">
        <v>143046</v>
      </c>
      <c r="S105" s="1">
        <f t="shared" si="2"/>
        <v>19</v>
      </c>
    </row>
    <row r="106" spans="2:19" x14ac:dyDescent="0.15">
      <c r="B106" s="58" t="s">
        <v>74</v>
      </c>
      <c r="C106" s="59" t="s">
        <v>75</v>
      </c>
      <c r="D106" s="60">
        <f t="shared" ref="D106:P121" si="4">+D37*1000/$Q106</f>
        <v>179935.90305865536</v>
      </c>
      <c r="E106" s="61">
        <f t="shared" si="4"/>
        <v>64954.778032259637</v>
      </c>
      <c r="F106" s="61">
        <f t="shared" si="4"/>
        <v>92179.247275149028</v>
      </c>
      <c r="G106" s="62">
        <f t="shared" si="4"/>
        <v>22801.877751246691</v>
      </c>
      <c r="H106" s="63">
        <f t="shared" si="4"/>
        <v>52406.071828858243</v>
      </c>
      <c r="I106" s="63">
        <f t="shared" si="4"/>
        <v>894.07598720010401</v>
      </c>
      <c r="J106" s="60">
        <f t="shared" si="4"/>
        <v>35007.309585302857</v>
      </c>
      <c r="K106" s="62">
        <f t="shared" si="4"/>
        <v>11287.80273865796</v>
      </c>
      <c r="L106" s="63">
        <f t="shared" si="4"/>
        <v>33192.859347335252</v>
      </c>
      <c r="M106" s="63">
        <f t="shared" si="4"/>
        <v>34980.280363205173</v>
      </c>
      <c r="N106" s="63">
        <f t="shared" si="4"/>
        <v>178.67875184770074</v>
      </c>
      <c r="O106" s="135">
        <f t="shared" si="4"/>
        <v>27981.644819128374</v>
      </c>
      <c r="P106" s="64">
        <f t="shared" si="4"/>
        <v>364576.82374153304</v>
      </c>
      <c r="Q106" s="64">
        <v>61563</v>
      </c>
      <c r="S106" s="1">
        <f t="shared" si="2"/>
        <v>20</v>
      </c>
    </row>
    <row r="107" spans="2:19" x14ac:dyDescent="0.15">
      <c r="B107" s="4" t="s">
        <v>76</v>
      </c>
      <c r="C107" s="14" t="s">
        <v>77</v>
      </c>
      <c r="D107" s="17">
        <f t="shared" si="4"/>
        <v>178648.3418673494</v>
      </c>
      <c r="E107" s="5">
        <f t="shared" si="4"/>
        <v>46036.042883430673</v>
      </c>
      <c r="F107" s="5">
        <f t="shared" si="4"/>
        <v>99262.951036082886</v>
      </c>
      <c r="G107" s="6">
        <f t="shared" si="4"/>
        <v>33349.347947835828</v>
      </c>
      <c r="H107" s="20">
        <f t="shared" si="4"/>
        <v>56260.650852068167</v>
      </c>
      <c r="I107" s="20">
        <f t="shared" si="4"/>
        <v>3493.6394911592929</v>
      </c>
      <c r="J107" s="17">
        <f t="shared" si="4"/>
        <v>35584.126730138414</v>
      </c>
      <c r="K107" s="6">
        <f t="shared" si="4"/>
        <v>14838.637090967277</v>
      </c>
      <c r="L107" s="20">
        <f t="shared" si="4"/>
        <v>31066.285302824224</v>
      </c>
      <c r="M107" s="20">
        <f t="shared" si="4"/>
        <v>15796.503720297624</v>
      </c>
      <c r="N107" s="20">
        <f t="shared" si="4"/>
        <v>61.124889991199296</v>
      </c>
      <c r="O107" s="132">
        <f t="shared" si="4"/>
        <v>25076.076086086887</v>
      </c>
      <c r="P107" s="23">
        <f t="shared" si="4"/>
        <v>345986.74893991521</v>
      </c>
      <c r="Q107" s="23">
        <v>99992</v>
      </c>
      <c r="S107" s="1">
        <f t="shared" si="2"/>
        <v>26</v>
      </c>
    </row>
    <row r="108" spans="2:19" x14ac:dyDescent="0.15">
      <c r="B108" s="4" t="s">
        <v>78</v>
      </c>
      <c r="C108" s="14" t="s">
        <v>79</v>
      </c>
      <c r="D108" s="17">
        <f t="shared" si="4"/>
        <v>178899.09696104261</v>
      </c>
      <c r="E108" s="5">
        <f t="shared" si="4"/>
        <v>54626.355061241731</v>
      </c>
      <c r="F108" s="5">
        <f t="shared" si="4"/>
        <v>97572.05205044146</v>
      </c>
      <c r="G108" s="6">
        <f t="shared" si="4"/>
        <v>26700.689849359427</v>
      </c>
      <c r="H108" s="20">
        <f t="shared" si="4"/>
        <v>64091.16872146578</v>
      </c>
      <c r="I108" s="20">
        <f t="shared" si="4"/>
        <v>2465.2561292009414</v>
      </c>
      <c r="J108" s="17">
        <f t="shared" si="4"/>
        <v>48735.282878461818</v>
      </c>
      <c r="K108" s="6">
        <f t="shared" si="4"/>
        <v>16755.334768005472</v>
      </c>
      <c r="L108" s="20">
        <f t="shared" si="4"/>
        <v>35425.655155769193</v>
      </c>
      <c r="M108" s="20">
        <f t="shared" si="4"/>
        <v>20568.89443092456</v>
      </c>
      <c r="N108" s="20">
        <f t="shared" si="4"/>
        <v>633.53512600309728</v>
      </c>
      <c r="O108" s="132">
        <f t="shared" si="4"/>
        <v>12784.577944932724</v>
      </c>
      <c r="P108" s="23">
        <f t="shared" si="4"/>
        <v>363603.46734780073</v>
      </c>
      <c r="Q108" s="23">
        <v>49721</v>
      </c>
      <c r="S108" s="1">
        <f t="shared" si="2"/>
        <v>40</v>
      </c>
    </row>
    <row r="109" spans="2:19" x14ac:dyDescent="0.15">
      <c r="B109" s="58" t="s">
        <v>80</v>
      </c>
      <c r="C109" s="59" t="s">
        <v>81</v>
      </c>
      <c r="D109" s="60">
        <f t="shared" si="4"/>
        <v>181984.28691718163</v>
      </c>
      <c r="E109" s="61">
        <f t="shared" si="4"/>
        <v>52048.480783227962</v>
      </c>
      <c r="F109" s="61">
        <f t="shared" si="4"/>
        <v>105355.17846693973</v>
      </c>
      <c r="G109" s="62">
        <f t="shared" si="4"/>
        <v>24580.627667013945</v>
      </c>
      <c r="H109" s="63">
        <f t="shared" si="4"/>
        <v>50528.364897458217</v>
      </c>
      <c r="I109" s="63">
        <f t="shared" si="4"/>
        <v>3079.6928741668926</v>
      </c>
      <c r="J109" s="60">
        <f t="shared" si="4"/>
        <v>49974.782000599407</v>
      </c>
      <c r="K109" s="62">
        <f t="shared" si="4"/>
        <v>25702.122193837502</v>
      </c>
      <c r="L109" s="63">
        <f t="shared" si="4"/>
        <v>27257.17507028786</v>
      </c>
      <c r="M109" s="63">
        <f t="shared" si="4"/>
        <v>33116.941871583724</v>
      </c>
      <c r="N109" s="63">
        <f t="shared" si="4"/>
        <v>623.54250809915936</v>
      </c>
      <c r="O109" s="135">
        <f t="shared" si="4"/>
        <v>24006.436512580458</v>
      </c>
      <c r="P109" s="64">
        <f t="shared" si="4"/>
        <v>370571.22265195736</v>
      </c>
      <c r="Q109" s="64">
        <v>70069</v>
      </c>
      <c r="S109" s="1">
        <f t="shared" si="2"/>
        <v>30</v>
      </c>
    </row>
    <row r="110" spans="2:19" x14ac:dyDescent="0.15">
      <c r="B110" s="58" t="s">
        <v>82</v>
      </c>
      <c r="C110" s="59" t="s">
        <v>83</v>
      </c>
      <c r="D110" s="60">
        <f t="shared" si="4"/>
        <v>197648.21702034565</v>
      </c>
      <c r="E110" s="61">
        <f t="shared" si="4"/>
        <v>56403.850360971344</v>
      </c>
      <c r="F110" s="61">
        <f t="shared" si="4"/>
        <v>110295.35841901845</v>
      </c>
      <c r="G110" s="62">
        <f t="shared" si="4"/>
        <v>30949.008240355866</v>
      </c>
      <c r="H110" s="63">
        <f t="shared" si="4"/>
        <v>63619.375774812223</v>
      </c>
      <c r="I110" s="63">
        <f t="shared" si="4"/>
        <v>3414.6795012032376</v>
      </c>
      <c r="J110" s="60">
        <f t="shared" si="4"/>
        <v>29971.158754466564</v>
      </c>
      <c r="K110" s="62">
        <f t="shared" si="4"/>
        <v>15360.296798658208</v>
      </c>
      <c r="L110" s="63">
        <f t="shared" si="4"/>
        <v>35292.514402391891</v>
      </c>
      <c r="M110" s="63">
        <f t="shared" si="4"/>
        <v>29799.843214468023</v>
      </c>
      <c r="N110" s="63">
        <f t="shared" si="4"/>
        <v>100.26981696200686</v>
      </c>
      <c r="O110" s="135">
        <f t="shared" si="4"/>
        <v>24723.52876832203</v>
      </c>
      <c r="P110" s="64">
        <f t="shared" si="4"/>
        <v>384569.58725297166</v>
      </c>
      <c r="Q110" s="64">
        <v>54852</v>
      </c>
      <c r="S110" s="1">
        <f t="shared" si="2"/>
        <v>27</v>
      </c>
    </row>
    <row r="111" spans="2:19" x14ac:dyDescent="0.15">
      <c r="B111" s="4" t="s">
        <v>84</v>
      </c>
      <c r="C111" s="14" t="s">
        <v>85</v>
      </c>
      <c r="D111" s="17">
        <f t="shared" si="4"/>
        <v>193404.92197534913</v>
      </c>
      <c r="E111" s="5">
        <f t="shared" si="4"/>
        <v>50738.009346560633</v>
      </c>
      <c r="F111" s="5">
        <f t="shared" si="4"/>
        <v>116071.53398376649</v>
      </c>
      <c r="G111" s="6">
        <f t="shared" si="4"/>
        <v>26595.378645022</v>
      </c>
      <c r="H111" s="20">
        <f t="shared" si="4"/>
        <v>50414.678472848515</v>
      </c>
      <c r="I111" s="20">
        <f t="shared" si="4"/>
        <v>2941.2287174441803</v>
      </c>
      <c r="J111" s="17">
        <f t="shared" si="4"/>
        <v>32742.54598125222</v>
      </c>
      <c r="K111" s="6">
        <f t="shared" si="4"/>
        <v>18438.564127790985</v>
      </c>
      <c r="L111" s="20">
        <f t="shared" si="4"/>
        <v>26933.754201852913</v>
      </c>
      <c r="M111" s="20">
        <f t="shared" si="4"/>
        <v>24299.458883331969</v>
      </c>
      <c r="N111" s="20">
        <f t="shared" si="4"/>
        <v>1521.2074007269548</v>
      </c>
      <c r="O111" s="132">
        <f t="shared" si="4"/>
        <v>39038.438413817603</v>
      </c>
      <c r="P111" s="23">
        <f t="shared" si="4"/>
        <v>371296.23404662346</v>
      </c>
      <c r="Q111" s="23">
        <v>73182</v>
      </c>
      <c r="S111" s="1">
        <f t="shared" si="2"/>
        <v>12</v>
      </c>
    </row>
    <row r="112" spans="2:19" x14ac:dyDescent="0.15">
      <c r="B112" s="4">
        <v>39</v>
      </c>
      <c r="C112" s="14" t="s">
        <v>86</v>
      </c>
      <c r="D112" s="17">
        <f t="shared" si="4"/>
        <v>206462.66593162349</v>
      </c>
      <c r="E112" s="5">
        <f t="shared" si="4"/>
        <v>49636.98492286422</v>
      </c>
      <c r="F112" s="5">
        <f t="shared" si="4"/>
        <v>121386.18643845325</v>
      </c>
      <c r="G112" s="6">
        <f t="shared" si="4"/>
        <v>35439.494570306008</v>
      </c>
      <c r="H112" s="20">
        <f t="shared" si="4"/>
        <v>66383.097506978535</v>
      </c>
      <c r="I112" s="20">
        <f t="shared" si="4"/>
        <v>3670.3331320715092</v>
      </c>
      <c r="J112" s="17">
        <f t="shared" si="4"/>
        <v>28495.917885175753</v>
      </c>
      <c r="K112" s="6">
        <f t="shared" si="4"/>
        <v>11331.198207894713</v>
      </c>
      <c r="L112" s="20">
        <f t="shared" si="4"/>
        <v>30224.44193596374</v>
      </c>
      <c r="M112" s="20">
        <f t="shared" si="4"/>
        <v>34252.601090314056</v>
      </c>
      <c r="N112" s="20">
        <f t="shared" si="4"/>
        <v>15.050884239449069</v>
      </c>
      <c r="O112" s="132">
        <f t="shared" si="4"/>
        <v>54216.74148356216</v>
      </c>
      <c r="P112" s="23">
        <f t="shared" si="4"/>
        <v>423720.84984992869</v>
      </c>
      <c r="Q112" s="23">
        <v>114279</v>
      </c>
      <c r="S112" s="1">
        <f t="shared" si="2"/>
        <v>3</v>
      </c>
    </row>
    <row r="113" spans="2:19" x14ac:dyDescent="0.15">
      <c r="B113" s="7">
        <v>40</v>
      </c>
      <c r="C113" s="15" t="s">
        <v>87</v>
      </c>
      <c r="D113" s="18">
        <f t="shared" si="4"/>
        <v>167599.90513234038</v>
      </c>
      <c r="E113" s="8">
        <f t="shared" si="4"/>
        <v>52168.067545773643</v>
      </c>
      <c r="F113" s="8">
        <f t="shared" si="4"/>
        <v>91815.899819751445</v>
      </c>
      <c r="G113" s="9">
        <f t="shared" si="4"/>
        <v>23615.937766815292</v>
      </c>
      <c r="H113" s="21">
        <f t="shared" si="4"/>
        <v>51181.007494545112</v>
      </c>
      <c r="I113" s="21">
        <f t="shared" si="4"/>
        <v>3324.2956076273599</v>
      </c>
      <c r="J113" s="18">
        <f t="shared" si="4"/>
        <v>39764.898965942513</v>
      </c>
      <c r="K113" s="9">
        <f t="shared" si="4"/>
        <v>23749.966796319135</v>
      </c>
      <c r="L113" s="21">
        <f t="shared" si="4"/>
        <v>30948.809410871832</v>
      </c>
      <c r="M113" s="21">
        <f t="shared" si="4"/>
        <v>11621.553932264491</v>
      </c>
      <c r="N113" s="21">
        <f t="shared" si="4"/>
        <v>2371.425860924011</v>
      </c>
      <c r="O113" s="136">
        <f t="shared" si="4"/>
        <v>19511.412579451666</v>
      </c>
      <c r="P113" s="24">
        <f t="shared" si="4"/>
        <v>326323.30898396735</v>
      </c>
      <c r="Q113" s="24">
        <v>52705</v>
      </c>
      <c r="S113" s="1">
        <f t="shared" si="2"/>
        <v>35</v>
      </c>
    </row>
    <row r="114" spans="2:19" x14ac:dyDescent="0.15">
      <c r="B114" s="10">
        <v>41</v>
      </c>
      <c r="C114" s="13" t="s">
        <v>88</v>
      </c>
      <c r="D114" s="16">
        <f t="shared" si="4"/>
        <v>181042.34954474794</v>
      </c>
      <c r="E114" s="11">
        <f t="shared" si="4"/>
        <v>64042.926937597156</v>
      </c>
      <c r="F114" s="11">
        <f t="shared" si="4"/>
        <v>90580.235398623146</v>
      </c>
      <c r="G114" s="12">
        <f t="shared" si="4"/>
        <v>26419.187208527648</v>
      </c>
      <c r="H114" s="19">
        <f>+H45*1000/$Q114</f>
        <v>58301.865423051298</v>
      </c>
      <c r="I114" s="19">
        <f t="shared" si="4"/>
        <v>3529.7357317343995</v>
      </c>
      <c r="J114" s="16">
        <f t="shared" si="4"/>
        <v>19577.792582722628</v>
      </c>
      <c r="K114" s="12">
        <f t="shared" si="4"/>
        <v>758.22784810126586</v>
      </c>
      <c r="L114" s="19">
        <f t="shared" si="4"/>
        <v>23013.391072618255</v>
      </c>
      <c r="M114" s="19">
        <f t="shared" si="4"/>
        <v>20907.950255385298</v>
      </c>
      <c r="N114" s="19">
        <f t="shared" si="4"/>
        <v>209.86009327115258</v>
      </c>
      <c r="O114" s="137">
        <f t="shared" si="4"/>
        <v>22047.768154563626</v>
      </c>
      <c r="P114" s="22">
        <f t="shared" si="4"/>
        <v>328630.7128580946</v>
      </c>
      <c r="Q114" s="22">
        <v>45030</v>
      </c>
    </row>
    <row r="115" spans="2:19" x14ac:dyDescent="0.15">
      <c r="B115" s="4">
        <v>42</v>
      </c>
      <c r="C115" s="14" t="s">
        <v>89</v>
      </c>
      <c r="D115" s="17">
        <f t="shared" si="4"/>
        <v>185048.12608718569</v>
      </c>
      <c r="E115" s="5">
        <f t="shared" si="4"/>
        <v>62798.719097569978</v>
      </c>
      <c r="F115" s="5">
        <f t="shared" si="4"/>
        <v>83200.279373781028</v>
      </c>
      <c r="G115" s="6">
        <f t="shared" si="4"/>
        <v>39049.127615834695</v>
      </c>
      <c r="H115" s="20">
        <f>+H46*1000/$Q115</f>
        <v>63597.728111327815</v>
      </c>
      <c r="I115" s="20">
        <f t="shared" si="4"/>
        <v>1736.7033893837963</v>
      </c>
      <c r="J115" s="17">
        <f t="shared" si="4"/>
        <v>44651.283538031734</v>
      </c>
      <c r="K115" s="6">
        <f t="shared" si="4"/>
        <v>17210.584576458805</v>
      </c>
      <c r="L115" s="20">
        <f t="shared" si="4"/>
        <v>31280.032681461176</v>
      </c>
      <c r="M115" s="20">
        <f t="shared" si="4"/>
        <v>38499.973643982921</v>
      </c>
      <c r="N115" s="20">
        <f t="shared" si="4"/>
        <v>1526.092456907912</v>
      </c>
      <c r="O115" s="132">
        <f t="shared" si="4"/>
        <v>22118.022244478416</v>
      </c>
      <c r="P115" s="23">
        <f t="shared" si="4"/>
        <v>388457.96215275949</v>
      </c>
      <c r="Q115" s="23">
        <v>37942</v>
      </c>
    </row>
    <row r="116" spans="2:19" x14ac:dyDescent="0.15">
      <c r="B116" s="4">
        <v>43</v>
      </c>
      <c r="C116" s="14" t="s">
        <v>90</v>
      </c>
      <c r="D116" s="17">
        <f t="shared" si="4"/>
        <v>173196.59574468085</v>
      </c>
      <c r="E116" s="5">
        <f t="shared" si="4"/>
        <v>58727.11246200608</v>
      </c>
      <c r="F116" s="5">
        <f t="shared" si="4"/>
        <v>83001.063829787236</v>
      </c>
      <c r="G116" s="6">
        <f t="shared" si="4"/>
        <v>31468.419452887538</v>
      </c>
      <c r="H116" s="20">
        <f t="shared" si="4"/>
        <v>37831.33738601824</v>
      </c>
      <c r="I116" s="20">
        <f t="shared" si="4"/>
        <v>1550.3951367781156</v>
      </c>
      <c r="J116" s="17">
        <f t="shared" si="4"/>
        <v>57074.164133738603</v>
      </c>
      <c r="K116" s="6">
        <f t="shared" si="4"/>
        <v>32816.869300911851</v>
      </c>
      <c r="L116" s="20">
        <f t="shared" si="4"/>
        <v>36112.310030395136</v>
      </c>
      <c r="M116" s="20">
        <f t="shared" si="4"/>
        <v>28575.075987841945</v>
      </c>
      <c r="N116" s="20">
        <f t="shared" si="4"/>
        <v>106.38297872340425</v>
      </c>
      <c r="O116" s="132">
        <f t="shared" si="4"/>
        <v>6947.1428571428569</v>
      </c>
      <c r="P116" s="23">
        <f t="shared" si="4"/>
        <v>341393.40425531915</v>
      </c>
      <c r="Q116" s="23">
        <v>32900</v>
      </c>
    </row>
    <row r="117" spans="2:19" x14ac:dyDescent="0.15">
      <c r="B117" s="4">
        <v>44</v>
      </c>
      <c r="C117" s="14" t="s">
        <v>91</v>
      </c>
      <c r="D117" s="17">
        <f t="shared" si="4"/>
        <v>186042.5853485064</v>
      </c>
      <c r="E117" s="5">
        <f t="shared" si="4"/>
        <v>81244.13229018492</v>
      </c>
      <c r="F117" s="5">
        <f t="shared" si="4"/>
        <v>78185.72190611664</v>
      </c>
      <c r="G117" s="6">
        <f t="shared" si="4"/>
        <v>26612.731152204837</v>
      </c>
      <c r="H117" s="20">
        <f t="shared" si="4"/>
        <v>54691.856330014227</v>
      </c>
      <c r="I117" s="20">
        <f t="shared" si="4"/>
        <v>4217.105263157895</v>
      </c>
      <c r="J117" s="17">
        <f t="shared" si="4"/>
        <v>78941.500711237561</v>
      </c>
      <c r="K117" s="6">
        <f t="shared" si="4"/>
        <v>43786.00640113798</v>
      </c>
      <c r="L117" s="20">
        <f t="shared" si="4"/>
        <v>44527.738264580366</v>
      </c>
      <c r="M117" s="20">
        <f t="shared" si="4"/>
        <v>25395.092460881933</v>
      </c>
      <c r="N117" s="20">
        <f t="shared" si="4"/>
        <v>889.04694167852062</v>
      </c>
      <c r="O117" s="132">
        <f t="shared" si="4"/>
        <v>27952.969416785207</v>
      </c>
      <c r="P117" s="23">
        <f t="shared" si="4"/>
        <v>422657.89473684208</v>
      </c>
      <c r="Q117" s="23">
        <v>11248</v>
      </c>
    </row>
    <row r="118" spans="2:19" x14ac:dyDescent="0.15">
      <c r="B118" s="4">
        <v>45</v>
      </c>
      <c r="C118" s="14" t="s">
        <v>92</v>
      </c>
      <c r="D118" s="17">
        <f t="shared" si="4"/>
        <v>188722.52160650736</v>
      </c>
      <c r="E118" s="5">
        <f t="shared" si="4"/>
        <v>52852.92323335028</v>
      </c>
      <c r="F118" s="5">
        <f t="shared" si="4"/>
        <v>105292.47585155058</v>
      </c>
      <c r="G118" s="6">
        <f t="shared" si="4"/>
        <v>30577.122521606507</v>
      </c>
      <c r="H118" s="20">
        <f t="shared" si="4"/>
        <v>66444.280630401627</v>
      </c>
      <c r="I118" s="20">
        <f t="shared" si="4"/>
        <v>1749.9745805795628</v>
      </c>
      <c r="J118" s="17">
        <f t="shared" si="4"/>
        <v>60640.467717336047</v>
      </c>
      <c r="K118" s="6">
        <f t="shared" si="4"/>
        <v>26987.493645144892</v>
      </c>
      <c r="L118" s="20">
        <f t="shared" si="4"/>
        <v>33134.468734112859</v>
      </c>
      <c r="M118" s="20">
        <f t="shared" si="4"/>
        <v>29649.26283680732</v>
      </c>
      <c r="N118" s="20">
        <f t="shared" si="4"/>
        <v>0</v>
      </c>
      <c r="O118" s="132">
        <f t="shared" si="4"/>
        <v>14853.73665480427</v>
      </c>
      <c r="P118" s="23">
        <f t="shared" si="4"/>
        <v>395194.71276054904</v>
      </c>
      <c r="Q118" s="23">
        <v>19670</v>
      </c>
    </row>
    <row r="119" spans="2:19" x14ac:dyDescent="0.15">
      <c r="B119" s="4">
        <v>46</v>
      </c>
      <c r="C119" s="14" t="s">
        <v>93</v>
      </c>
      <c r="D119" s="17">
        <f t="shared" si="4"/>
        <v>189217.52694271129</v>
      </c>
      <c r="E119" s="5">
        <f t="shared" si="4"/>
        <v>66223.312535450939</v>
      </c>
      <c r="F119" s="5">
        <f t="shared" si="4"/>
        <v>84890.981281905842</v>
      </c>
      <c r="G119" s="6">
        <f t="shared" si="4"/>
        <v>38103.233125354513</v>
      </c>
      <c r="H119" s="20">
        <f t="shared" si="4"/>
        <v>58317.753828701076</v>
      </c>
      <c r="I119" s="20">
        <f t="shared" si="4"/>
        <v>951.27623369256946</v>
      </c>
      <c r="J119" s="17">
        <f t="shared" si="4"/>
        <v>61809.415768576291</v>
      </c>
      <c r="K119" s="6">
        <f t="shared" si="4"/>
        <v>30764.946114577426</v>
      </c>
      <c r="L119" s="20">
        <f t="shared" si="4"/>
        <v>34641.690300623937</v>
      </c>
      <c r="M119" s="20">
        <f t="shared" si="4"/>
        <v>37334.713556437891</v>
      </c>
      <c r="N119" s="20">
        <f t="shared" si="4"/>
        <v>0</v>
      </c>
      <c r="O119" s="132">
        <f t="shared" si="4"/>
        <v>24394.611457742485</v>
      </c>
      <c r="P119" s="23">
        <f t="shared" si="4"/>
        <v>406666.98808848555</v>
      </c>
      <c r="Q119" s="23">
        <v>17630</v>
      </c>
    </row>
    <row r="120" spans="2:19" x14ac:dyDescent="0.15">
      <c r="B120" s="4">
        <v>47</v>
      </c>
      <c r="C120" s="14" t="s">
        <v>94</v>
      </c>
      <c r="D120" s="17">
        <f t="shared" si="4"/>
        <v>176367.64757217161</v>
      </c>
      <c r="E120" s="5">
        <f t="shared" si="4"/>
        <v>68301.637169686175</v>
      </c>
      <c r="F120" s="5">
        <f t="shared" si="4"/>
        <v>73873.808775788042</v>
      </c>
      <c r="G120" s="6">
        <f t="shared" si="4"/>
        <v>34192.201626697388</v>
      </c>
      <c r="H120" s="20">
        <f t="shared" si="4"/>
        <v>46189.792997521552</v>
      </c>
      <c r="I120" s="20">
        <f t="shared" si="4"/>
        <v>1825.8456382867316</v>
      </c>
      <c r="J120" s="17">
        <f t="shared" si="4"/>
        <v>58233.986106747652</v>
      </c>
      <c r="K120" s="6">
        <f t="shared" si="4"/>
        <v>29943.065591510454</v>
      </c>
      <c r="L120" s="20">
        <f t="shared" si="4"/>
        <v>39845.32411770866</v>
      </c>
      <c r="M120" s="20">
        <f t="shared" si="4"/>
        <v>9139.2816001675565</v>
      </c>
      <c r="N120" s="20">
        <f t="shared" si="4"/>
        <v>0</v>
      </c>
      <c r="O120" s="132">
        <f t="shared" si="4"/>
        <v>11629.873983314134</v>
      </c>
      <c r="P120" s="23">
        <f t="shared" si="4"/>
        <v>343231.75201591791</v>
      </c>
      <c r="Q120" s="23">
        <v>28647</v>
      </c>
    </row>
    <row r="121" spans="2:19" x14ac:dyDescent="0.15">
      <c r="B121" s="4">
        <v>48</v>
      </c>
      <c r="C121" s="14" t="s">
        <v>95</v>
      </c>
      <c r="D121" s="17">
        <f t="shared" si="4"/>
        <v>169327.78495735332</v>
      </c>
      <c r="E121" s="5">
        <f t="shared" si="4"/>
        <v>72074.903075730166</v>
      </c>
      <c r="F121" s="5">
        <f t="shared" si="4"/>
        <v>67232.669940553111</v>
      </c>
      <c r="G121" s="6">
        <f t="shared" si="4"/>
        <v>30020.211941070043</v>
      </c>
      <c r="H121" s="20">
        <f t="shared" si="4"/>
        <v>72490.51434479194</v>
      </c>
      <c r="I121" s="20">
        <f t="shared" si="4"/>
        <v>7601.4474024295687</v>
      </c>
      <c r="J121" s="17">
        <f t="shared" si="4"/>
        <v>53345.25717239597</v>
      </c>
      <c r="K121" s="6">
        <f t="shared" si="4"/>
        <v>25647.195657792712</v>
      </c>
      <c r="L121" s="20">
        <f t="shared" si="4"/>
        <v>34273.403980356685</v>
      </c>
      <c r="M121" s="20">
        <f t="shared" si="4"/>
        <v>34709.433962264149</v>
      </c>
      <c r="N121" s="20">
        <f t="shared" si="4"/>
        <v>4028.0692685448435</v>
      </c>
      <c r="O121" s="132">
        <f t="shared" si="4"/>
        <v>33613.491858361333</v>
      </c>
      <c r="P121" s="23">
        <f t="shared" si="4"/>
        <v>409389.40294649778</v>
      </c>
      <c r="Q121" s="23">
        <v>19345</v>
      </c>
    </row>
    <row r="122" spans="2:19" x14ac:dyDescent="0.15">
      <c r="B122" s="4">
        <v>49</v>
      </c>
      <c r="C122" s="14" t="s">
        <v>96</v>
      </c>
      <c r="D122" s="17">
        <f t="shared" ref="D122:P137" si="5">+D53*1000/$Q122</f>
        <v>172210.11419249591</v>
      </c>
      <c r="E122" s="5">
        <f t="shared" si="5"/>
        <v>76857.857531267</v>
      </c>
      <c r="F122" s="5">
        <f t="shared" si="5"/>
        <v>64789.994562262102</v>
      </c>
      <c r="G122" s="6">
        <f t="shared" si="5"/>
        <v>30562.262098966828</v>
      </c>
      <c r="H122" s="20">
        <f t="shared" si="5"/>
        <v>58384.230560087002</v>
      </c>
      <c r="I122" s="20">
        <f t="shared" si="5"/>
        <v>6634.2577487765093</v>
      </c>
      <c r="J122" s="17">
        <f t="shared" si="5"/>
        <v>50156.17183251767</v>
      </c>
      <c r="K122" s="6">
        <f t="shared" si="5"/>
        <v>24846.438281674822</v>
      </c>
      <c r="L122" s="20">
        <f t="shared" si="5"/>
        <v>55715.551930396956</v>
      </c>
      <c r="M122" s="20">
        <f t="shared" si="5"/>
        <v>21760.41326808048</v>
      </c>
      <c r="N122" s="20">
        <f t="shared" si="5"/>
        <v>0</v>
      </c>
      <c r="O122" s="132">
        <f t="shared" si="5"/>
        <v>92912.833061446436</v>
      </c>
      <c r="P122" s="23">
        <f t="shared" si="5"/>
        <v>457773.57259380096</v>
      </c>
      <c r="Q122" s="23">
        <v>18390</v>
      </c>
    </row>
    <row r="123" spans="2:19" x14ac:dyDescent="0.15">
      <c r="B123" s="4">
        <v>50</v>
      </c>
      <c r="C123" s="14" t="s">
        <v>97</v>
      </c>
      <c r="D123" s="17">
        <f t="shared" si="5"/>
        <v>188656.78380615546</v>
      </c>
      <c r="E123" s="5">
        <f t="shared" si="5"/>
        <v>73107.457295507556</v>
      </c>
      <c r="F123" s="5">
        <f t="shared" si="5"/>
        <v>66577.921589284364</v>
      </c>
      <c r="G123" s="6">
        <f t="shared" si="5"/>
        <v>48971.404921363537</v>
      </c>
      <c r="H123" s="20">
        <f t="shared" si="5"/>
        <v>63135.826623523215</v>
      </c>
      <c r="I123" s="20">
        <f t="shared" si="5"/>
        <v>4044.0966212657086</v>
      </c>
      <c r="J123" s="17">
        <f t="shared" si="5"/>
        <v>74804.198961547139</v>
      </c>
      <c r="K123" s="6">
        <f t="shared" si="5"/>
        <v>40720.746482052826</v>
      </c>
      <c r="L123" s="20">
        <f t="shared" si="5"/>
        <v>46330.423658665059</v>
      </c>
      <c r="M123" s="20">
        <f t="shared" si="5"/>
        <v>49158.777936639322</v>
      </c>
      <c r="N123" s="20">
        <f t="shared" si="5"/>
        <v>225.75062081420725</v>
      </c>
      <c r="O123" s="132">
        <f t="shared" si="5"/>
        <v>23713.597712393708</v>
      </c>
      <c r="P123" s="23">
        <f t="shared" si="5"/>
        <v>450069.45594100386</v>
      </c>
      <c r="Q123" s="23">
        <v>13289</v>
      </c>
    </row>
    <row r="124" spans="2:19" x14ac:dyDescent="0.15">
      <c r="B124" s="4">
        <v>51</v>
      </c>
      <c r="C124" s="14" t="s">
        <v>98</v>
      </c>
      <c r="D124" s="17">
        <f t="shared" si="5"/>
        <v>255495.12036434613</v>
      </c>
      <c r="E124" s="5">
        <f t="shared" si="5"/>
        <v>104436.00706385351</v>
      </c>
      <c r="F124" s="5">
        <f t="shared" si="5"/>
        <v>84889.301979737895</v>
      </c>
      <c r="G124" s="6">
        <f t="shared" si="5"/>
        <v>66169.811320754714</v>
      </c>
      <c r="H124" s="20">
        <f t="shared" si="5"/>
        <v>74859.838274932612</v>
      </c>
      <c r="I124" s="20">
        <f t="shared" si="5"/>
        <v>6922.2046658611398</v>
      </c>
      <c r="J124" s="17">
        <f t="shared" si="5"/>
        <v>94290.082721442508</v>
      </c>
      <c r="K124" s="6">
        <f t="shared" si="5"/>
        <v>41371.038200576259</v>
      </c>
      <c r="L124" s="20">
        <f t="shared" si="5"/>
        <v>46187.935681754811</v>
      </c>
      <c r="M124" s="20">
        <f t="shared" si="5"/>
        <v>49217.864113765223</v>
      </c>
      <c r="N124" s="20">
        <f t="shared" si="5"/>
        <v>1899.4330328097408</v>
      </c>
      <c r="O124" s="132">
        <f t="shared" si="5"/>
        <v>46089.3205688261</v>
      </c>
      <c r="P124" s="23">
        <f t="shared" si="5"/>
        <v>574961.79942373827</v>
      </c>
      <c r="Q124" s="23">
        <v>10759</v>
      </c>
    </row>
    <row r="125" spans="2:19" x14ac:dyDescent="0.15">
      <c r="B125" s="4">
        <v>52</v>
      </c>
      <c r="C125" s="14" t="s">
        <v>99</v>
      </c>
      <c r="D125" s="17">
        <f t="shared" si="5"/>
        <v>206493.9819458375</v>
      </c>
      <c r="E125" s="5">
        <f t="shared" si="5"/>
        <v>90814.819458375132</v>
      </c>
      <c r="F125" s="5">
        <f t="shared" si="5"/>
        <v>78373.620862587763</v>
      </c>
      <c r="G125" s="6">
        <f t="shared" si="5"/>
        <v>37305.541624874626</v>
      </c>
      <c r="H125" s="20">
        <f t="shared" si="5"/>
        <v>85501.629889669013</v>
      </c>
      <c r="I125" s="20">
        <f t="shared" si="5"/>
        <v>8187.437311935807</v>
      </c>
      <c r="J125" s="17">
        <f t="shared" si="5"/>
        <v>74828.234704112343</v>
      </c>
      <c r="K125" s="6">
        <f t="shared" si="5"/>
        <v>30982.572718154464</v>
      </c>
      <c r="L125" s="20">
        <f t="shared" si="5"/>
        <v>59017.176529588767</v>
      </c>
      <c r="M125" s="20">
        <f t="shared" si="5"/>
        <v>41972.041123370109</v>
      </c>
      <c r="N125" s="20">
        <f t="shared" si="5"/>
        <v>11914.368104312938</v>
      </c>
      <c r="O125" s="132">
        <f t="shared" si="5"/>
        <v>162544.75927783351</v>
      </c>
      <c r="P125" s="23">
        <f t="shared" si="5"/>
        <v>650459.62888665998</v>
      </c>
      <c r="Q125" s="23">
        <v>7976</v>
      </c>
    </row>
    <row r="126" spans="2:19" x14ac:dyDescent="0.15">
      <c r="B126" s="4">
        <v>53</v>
      </c>
      <c r="C126" s="14" t="s">
        <v>100</v>
      </c>
      <c r="D126" s="17">
        <f t="shared" si="5"/>
        <v>205317.57549887951</v>
      </c>
      <c r="E126" s="5">
        <f t="shared" si="5"/>
        <v>77304.343186426209</v>
      </c>
      <c r="F126" s="5">
        <f t="shared" si="5"/>
        <v>92688.186959769504</v>
      </c>
      <c r="G126" s="6">
        <f t="shared" si="5"/>
        <v>35325.04535268381</v>
      </c>
      <c r="H126" s="20">
        <f t="shared" si="5"/>
        <v>57660.014939707609</v>
      </c>
      <c r="I126" s="20">
        <f t="shared" si="5"/>
        <v>25765.4465905453</v>
      </c>
      <c r="J126" s="17">
        <f t="shared" si="5"/>
        <v>108996.37178529506</v>
      </c>
      <c r="K126" s="6">
        <f t="shared" si="5"/>
        <v>37194.429623305943</v>
      </c>
      <c r="L126" s="20">
        <f t="shared" si="5"/>
        <v>38786.468893394514</v>
      </c>
      <c r="M126" s="20">
        <f t="shared" si="5"/>
        <v>59695.123252587771</v>
      </c>
      <c r="N126" s="20">
        <f t="shared" si="5"/>
        <v>9998.9328780279593</v>
      </c>
      <c r="O126" s="132">
        <f t="shared" si="5"/>
        <v>19980.898516700458</v>
      </c>
      <c r="P126" s="23">
        <f t="shared" si="5"/>
        <v>526200.83235513815</v>
      </c>
      <c r="Q126" s="23">
        <v>9371</v>
      </c>
    </row>
    <row r="127" spans="2:19" x14ac:dyDescent="0.15">
      <c r="B127" s="4">
        <v>54</v>
      </c>
      <c r="C127" s="14" t="s">
        <v>101</v>
      </c>
      <c r="D127" s="17">
        <f t="shared" si="5"/>
        <v>226950.80023710729</v>
      </c>
      <c r="E127" s="5">
        <f t="shared" si="5"/>
        <v>90386.6330764671</v>
      </c>
      <c r="F127" s="5">
        <f t="shared" si="5"/>
        <v>87798.162418494365</v>
      </c>
      <c r="G127" s="6">
        <f t="shared" si="5"/>
        <v>48766.004742145822</v>
      </c>
      <c r="H127" s="20">
        <f t="shared" si="5"/>
        <v>77657.379964433901</v>
      </c>
      <c r="I127" s="20">
        <f t="shared" si="5"/>
        <v>1263.4854771784233</v>
      </c>
      <c r="J127" s="17">
        <f t="shared" si="5"/>
        <v>116961.4700652045</v>
      </c>
      <c r="K127" s="6">
        <f t="shared" si="5"/>
        <v>42027.860106698281</v>
      </c>
      <c r="L127" s="20">
        <f t="shared" si="5"/>
        <v>42339.952578541794</v>
      </c>
      <c r="M127" s="20">
        <f t="shared" si="5"/>
        <v>70963.989330171898</v>
      </c>
      <c r="N127" s="20">
        <f t="shared" si="5"/>
        <v>18068.612922347362</v>
      </c>
      <c r="O127" s="132">
        <f t="shared" si="5"/>
        <v>18215.174866627149</v>
      </c>
      <c r="P127" s="23">
        <f t="shared" si="5"/>
        <v>572420.86544161232</v>
      </c>
      <c r="Q127" s="23">
        <v>6748</v>
      </c>
    </row>
    <row r="128" spans="2:19" x14ac:dyDescent="0.15">
      <c r="B128" s="4">
        <v>55</v>
      </c>
      <c r="C128" s="14" t="s">
        <v>102</v>
      </c>
      <c r="D128" s="17">
        <f t="shared" si="5"/>
        <v>289262.09492334526</v>
      </c>
      <c r="E128" s="5">
        <f t="shared" si="5"/>
        <v>128058.93693197466</v>
      </c>
      <c r="F128" s="5">
        <f t="shared" si="5"/>
        <v>84573.212154594687</v>
      </c>
      <c r="G128" s="6">
        <f t="shared" si="5"/>
        <v>76629.945836775907</v>
      </c>
      <c r="H128" s="20">
        <f t="shared" si="5"/>
        <v>119222.98723951161</v>
      </c>
      <c r="I128" s="20">
        <f t="shared" si="5"/>
        <v>3958.5054622234461</v>
      </c>
      <c r="J128" s="17">
        <f t="shared" si="5"/>
        <v>110851.28063894244</v>
      </c>
      <c r="K128" s="6">
        <f t="shared" si="5"/>
        <v>33714.770953823558</v>
      </c>
      <c r="L128" s="20">
        <f t="shared" si="5"/>
        <v>50687.781143853848</v>
      </c>
      <c r="M128" s="20">
        <f t="shared" si="5"/>
        <v>37978.334710364456</v>
      </c>
      <c r="N128" s="20">
        <f t="shared" si="5"/>
        <v>20455.33829064537</v>
      </c>
      <c r="O128" s="132">
        <f t="shared" si="5"/>
        <v>56715.229964197191</v>
      </c>
      <c r="P128" s="23">
        <f t="shared" si="5"/>
        <v>689131.55237308366</v>
      </c>
      <c r="Q128" s="23">
        <v>10893</v>
      </c>
    </row>
    <row r="129" spans="2:17" x14ac:dyDescent="0.15">
      <c r="B129" s="4">
        <v>56</v>
      </c>
      <c r="C129" s="14" t="s">
        <v>103</v>
      </c>
      <c r="D129" s="17">
        <f t="shared" si="5"/>
        <v>324664.51612903224</v>
      </c>
      <c r="E129" s="5">
        <f t="shared" si="5"/>
        <v>191322.5806451613</v>
      </c>
      <c r="F129" s="5">
        <f t="shared" si="5"/>
        <v>67446.299810246681</v>
      </c>
      <c r="G129" s="6">
        <f t="shared" si="5"/>
        <v>65895.635673624289</v>
      </c>
      <c r="H129" s="20">
        <f t="shared" si="5"/>
        <v>172916.88804554081</v>
      </c>
      <c r="I129" s="20">
        <f t="shared" si="5"/>
        <v>5107.0208728652751</v>
      </c>
      <c r="J129" s="17">
        <f t="shared" si="5"/>
        <v>135849.33586337761</v>
      </c>
      <c r="K129" s="6">
        <f t="shared" si="5"/>
        <v>71104.364326375711</v>
      </c>
      <c r="L129" s="20">
        <f t="shared" si="5"/>
        <v>101974.95256166982</v>
      </c>
      <c r="M129" s="20">
        <f t="shared" si="5"/>
        <v>158674.38330170777</v>
      </c>
      <c r="N129" s="20">
        <f t="shared" si="5"/>
        <v>0</v>
      </c>
      <c r="O129" s="132">
        <f t="shared" si="5"/>
        <v>99349.146110056929</v>
      </c>
      <c r="P129" s="23">
        <f t="shared" si="5"/>
        <v>998536.24288425047</v>
      </c>
      <c r="Q129" s="23">
        <v>2635</v>
      </c>
    </row>
    <row r="130" spans="2:17" x14ac:dyDescent="0.15">
      <c r="B130" s="4">
        <v>57</v>
      </c>
      <c r="C130" s="14" t="s">
        <v>104</v>
      </c>
      <c r="D130" s="17">
        <f t="shared" si="5"/>
        <v>205149.08131708205</v>
      </c>
      <c r="E130" s="5">
        <f t="shared" si="5"/>
        <v>70192.377660542115</v>
      </c>
      <c r="F130" s="5">
        <f t="shared" si="5"/>
        <v>94748.772057485898</v>
      </c>
      <c r="G130" s="6">
        <f t="shared" si="5"/>
        <v>40207.931599054027</v>
      </c>
      <c r="H130" s="20">
        <f t="shared" si="5"/>
        <v>65474.167727851556</v>
      </c>
      <c r="I130" s="20">
        <f t="shared" si="5"/>
        <v>12109.241404402401</v>
      </c>
      <c r="J130" s="17">
        <f t="shared" si="5"/>
        <v>62687.647807895213</v>
      </c>
      <c r="K130" s="6">
        <f t="shared" si="5"/>
        <v>29898.035291977441</v>
      </c>
      <c r="L130" s="20">
        <f t="shared" si="5"/>
        <v>62163.634709841732</v>
      </c>
      <c r="M130" s="20">
        <f t="shared" si="5"/>
        <v>69599.599781699115</v>
      </c>
      <c r="N130" s="20">
        <f t="shared" si="5"/>
        <v>32.745133709295978</v>
      </c>
      <c r="O130" s="132">
        <f t="shared" si="5"/>
        <v>25805.712206658176</v>
      </c>
      <c r="P130" s="23">
        <f t="shared" si="5"/>
        <v>503021.83008913952</v>
      </c>
      <c r="Q130" s="23">
        <v>10994</v>
      </c>
    </row>
    <row r="131" spans="2:17" x14ac:dyDescent="0.15">
      <c r="B131" s="4">
        <v>58</v>
      </c>
      <c r="C131" s="14" t="s">
        <v>105</v>
      </c>
      <c r="D131" s="17">
        <f t="shared" si="5"/>
        <v>238838.00197373415</v>
      </c>
      <c r="E131" s="5">
        <f t="shared" si="5"/>
        <v>94143.930767478931</v>
      </c>
      <c r="F131" s="5">
        <f t="shared" si="5"/>
        <v>69796.325817960984</v>
      </c>
      <c r="G131" s="6">
        <f t="shared" si="5"/>
        <v>74897.745388294235</v>
      </c>
      <c r="H131" s="20">
        <f t="shared" si="5"/>
        <v>54157.063690882867</v>
      </c>
      <c r="I131" s="20">
        <f t="shared" si="5"/>
        <v>3952.5544674713428</v>
      </c>
      <c r="J131" s="17">
        <f t="shared" si="5"/>
        <v>55427.844834130417</v>
      </c>
      <c r="K131" s="6">
        <f t="shared" si="5"/>
        <v>30817.733242237911</v>
      </c>
      <c r="L131" s="20">
        <f t="shared" si="5"/>
        <v>46694.450770515446</v>
      </c>
      <c r="M131" s="20">
        <f t="shared" si="5"/>
        <v>18764.518332953769</v>
      </c>
      <c r="N131" s="20">
        <f t="shared" si="5"/>
        <v>72.87633796401731</v>
      </c>
      <c r="O131" s="132">
        <f t="shared" si="5"/>
        <v>104626.50876793441</v>
      </c>
      <c r="P131" s="23">
        <f t="shared" si="5"/>
        <v>522533.81917558645</v>
      </c>
      <c r="Q131" s="23">
        <v>13173</v>
      </c>
    </row>
    <row r="132" spans="2:17" x14ac:dyDescent="0.15">
      <c r="B132" s="4">
        <v>59</v>
      </c>
      <c r="C132" s="14" t="s">
        <v>106</v>
      </c>
      <c r="D132" s="17">
        <f t="shared" si="5"/>
        <v>167930.49312748355</v>
      </c>
      <c r="E132" s="5">
        <f t="shared" si="5"/>
        <v>47881.017523288385</v>
      </c>
      <c r="F132" s="5">
        <f t="shared" si="5"/>
        <v>89388.378607256862</v>
      </c>
      <c r="G132" s="6">
        <f t="shared" si="5"/>
        <v>30661.096996938311</v>
      </c>
      <c r="H132" s="20">
        <f t="shared" si="5"/>
        <v>47214.774281805745</v>
      </c>
      <c r="I132" s="20">
        <f t="shared" si="5"/>
        <v>4603.608885414631</v>
      </c>
      <c r="J132" s="17">
        <f t="shared" si="5"/>
        <v>56518.6958504332</v>
      </c>
      <c r="K132" s="6">
        <f t="shared" si="5"/>
        <v>28167.220376522702</v>
      </c>
      <c r="L132" s="20">
        <f t="shared" si="5"/>
        <v>31837.730441013613</v>
      </c>
      <c r="M132" s="20">
        <f t="shared" si="5"/>
        <v>24530.356328577942</v>
      </c>
      <c r="N132" s="20">
        <f t="shared" si="5"/>
        <v>1122.6304475278484</v>
      </c>
      <c r="O132" s="132">
        <f t="shared" si="5"/>
        <v>26966.972835645887</v>
      </c>
      <c r="P132" s="23">
        <f t="shared" si="5"/>
        <v>360725.26219790243</v>
      </c>
      <c r="Q132" s="23">
        <v>30702</v>
      </c>
    </row>
    <row r="133" spans="2:17" x14ac:dyDescent="0.15">
      <c r="B133" s="4">
        <v>60</v>
      </c>
      <c r="C133" s="14" t="s">
        <v>107</v>
      </c>
      <c r="D133" s="17">
        <f t="shared" si="5"/>
        <v>174171.54079847792</v>
      </c>
      <c r="E133" s="5">
        <f t="shared" si="5"/>
        <v>57352.748028354865</v>
      </c>
      <c r="F133" s="5">
        <f t="shared" si="5"/>
        <v>90863.350415809982</v>
      </c>
      <c r="G133" s="6">
        <f t="shared" si="5"/>
        <v>25955.442354313069</v>
      </c>
      <c r="H133" s="20">
        <f t="shared" si="5"/>
        <v>57212.60011661092</v>
      </c>
      <c r="I133" s="20">
        <f t="shared" si="5"/>
        <v>10252.33989014024</v>
      </c>
      <c r="J133" s="17">
        <f t="shared" si="5"/>
        <v>54139.319360481175</v>
      </c>
      <c r="K133" s="6">
        <f t="shared" si="5"/>
        <v>10563.046613680302</v>
      </c>
      <c r="L133" s="20">
        <f t="shared" si="5"/>
        <v>37484.794549973914</v>
      </c>
      <c r="M133" s="20">
        <f t="shared" si="5"/>
        <v>11036.885874735324</v>
      </c>
      <c r="N133" s="20">
        <f t="shared" si="5"/>
        <v>1354.8654371375089</v>
      </c>
      <c r="O133" s="132">
        <f t="shared" si="5"/>
        <v>28105.164636204623</v>
      </c>
      <c r="P133" s="23">
        <f t="shared" si="5"/>
        <v>373757.51066376164</v>
      </c>
      <c r="Q133" s="23">
        <v>32587</v>
      </c>
    </row>
    <row r="134" spans="2:17" x14ac:dyDescent="0.15">
      <c r="B134" s="4">
        <v>61</v>
      </c>
      <c r="C134" s="14" t="s">
        <v>108</v>
      </c>
      <c r="D134" s="17">
        <f t="shared" si="5"/>
        <v>162159.42846958176</v>
      </c>
      <c r="E134" s="5">
        <f t="shared" si="5"/>
        <v>55444.005465779468</v>
      </c>
      <c r="F134" s="5">
        <f t="shared" si="5"/>
        <v>83243.46482889734</v>
      </c>
      <c r="G134" s="6">
        <f t="shared" si="5"/>
        <v>23471.958174904943</v>
      </c>
      <c r="H134" s="20">
        <f t="shared" si="5"/>
        <v>51507.42633079848</v>
      </c>
      <c r="I134" s="20">
        <f t="shared" si="5"/>
        <v>1317.3716730038022</v>
      </c>
      <c r="J134" s="17">
        <f t="shared" si="5"/>
        <v>57413.67633079848</v>
      </c>
      <c r="K134" s="6">
        <f t="shared" si="5"/>
        <v>29509.624524714829</v>
      </c>
      <c r="L134" s="20">
        <f t="shared" si="5"/>
        <v>39106.404467680608</v>
      </c>
      <c r="M134" s="20">
        <f t="shared" si="5"/>
        <v>8663.319866920152</v>
      </c>
      <c r="N134" s="20">
        <f t="shared" si="5"/>
        <v>3.7131653992395437</v>
      </c>
      <c r="O134" s="132">
        <f t="shared" si="5"/>
        <v>23292.033032319392</v>
      </c>
      <c r="P134" s="23">
        <f t="shared" si="5"/>
        <v>343463.37333650189</v>
      </c>
      <c r="Q134" s="23">
        <v>33664</v>
      </c>
    </row>
    <row r="135" spans="2:17" x14ac:dyDescent="0.15">
      <c r="B135" s="4">
        <v>62</v>
      </c>
      <c r="C135" s="14" t="s">
        <v>109</v>
      </c>
      <c r="D135" s="17">
        <f t="shared" si="5"/>
        <v>156668.15169949571</v>
      </c>
      <c r="E135" s="5">
        <f t="shared" si="5"/>
        <v>56769.51084375495</v>
      </c>
      <c r="F135" s="5">
        <f t="shared" si="5"/>
        <v>76454.555733960515</v>
      </c>
      <c r="G135" s="6">
        <f t="shared" si="5"/>
        <v>23444.08512178023</v>
      </c>
      <c r="H135" s="20">
        <f t="shared" si="5"/>
        <v>78271.082566317651</v>
      </c>
      <c r="I135" s="20">
        <f t="shared" si="5"/>
        <v>2833.8723173296548</v>
      </c>
      <c r="J135" s="17">
        <f t="shared" si="5"/>
        <v>39825.075193921162</v>
      </c>
      <c r="K135" s="6">
        <f t="shared" si="5"/>
        <v>17257.106673601844</v>
      </c>
      <c r="L135" s="20">
        <f t="shared" si="5"/>
        <v>34719.01218933038</v>
      </c>
      <c r="M135" s="20">
        <f t="shared" si="5"/>
        <v>4386.0783825957169</v>
      </c>
      <c r="N135" s="20">
        <f t="shared" si="5"/>
        <v>4.9752368891200618</v>
      </c>
      <c r="O135" s="132">
        <f t="shared" si="5"/>
        <v>27336.642619688369</v>
      </c>
      <c r="P135" s="23">
        <f t="shared" si="5"/>
        <v>344044.89020556776</v>
      </c>
      <c r="Q135" s="23">
        <v>44219</v>
      </c>
    </row>
    <row r="136" spans="2:17" ht="12.75" thickBot="1" x14ac:dyDescent="0.2">
      <c r="B136" s="31">
        <v>63</v>
      </c>
      <c r="C136" s="32" t="s">
        <v>110</v>
      </c>
      <c r="D136" s="33">
        <f t="shared" si="5"/>
        <v>169542.03152364274</v>
      </c>
      <c r="E136" s="34">
        <f t="shared" si="5"/>
        <v>59143.957968476359</v>
      </c>
      <c r="F136" s="34">
        <f t="shared" si="5"/>
        <v>86506.549912434319</v>
      </c>
      <c r="G136" s="35">
        <f t="shared" si="5"/>
        <v>23891.523642732049</v>
      </c>
      <c r="H136" s="36">
        <f t="shared" si="5"/>
        <v>51450.64798598949</v>
      </c>
      <c r="I136" s="36">
        <f t="shared" si="5"/>
        <v>2791.6287215411558</v>
      </c>
      <c r="J136" s="33">
        <f t="shared" si="5"/>
        <v>50309.982486865149</v>
      </c>
      <c r="K136" s="35">
        <f t="shared" si="5"/>
        <v>25736.392294220666</v>
      </c>
      <c r="L136" s="36">
        <f t="shared" si="5"/>
        <v>32041.366024518389</v>
      </c>
      <c r="M136" s="36">
        <f t="shared" si="5"/>
        <v>20899.474605954467</v>
      </c>
      <c r="N136" s="36">
        <f t="shared" si="5"/>
        <v>0</v>
      </c>
      <c r="O136" s="138">
        <f t="shared" si="5"/>
        <v>37215.411558669002</v>
      </c>
      <c r="P136" s="37">
        <f t="shared" si="5"/>
        <v>364250.54290718038</v>
      </c>
      <c r="Q136" s="37">
        <v>28550</v>
      </c>
    </row>
    <row r="137" spans="2:17" ht="12.75" thickTop="1" x14ac:dyDescent="0.15">
      <c r="B137" s="25"/>
      <c r="C137" s="76" t="s">
        <v>111</v>
      </c>
      <c r="D137" s="26">
        <f t="shared" si="5"/>
        <v>207868.13741631294</v>
      </c>
      <c r="E137" s="27">
        <f t="shared" si="5"/>
        <v>62534.345277617409</v>
      </c>
      <c r="F137" s="27">
        <f t="shared" si="5"/>
        <v>114363.7670312197</v>
      </c>
      <c r="G137" s="28">
        <f t="shared" si="5"/>
        <v>30970.025107475809</v>
      </c>
      <c r="H137" s="29">
        <f t="shared" si="5"/>
        <v>60008.557852801736</v>
      </c>
      <c r="I137" s="29">
        <f t="shared" si="5"/>
        <v>3797.5453867991869</v>
      </c>
      <c r="J137" s="26">
        <f t="shared" si="5"/>
        <v>35439.305006006078</v>
      </c>
      <c r="K137" s="28">
        <f t="shared" si="5"/>
        <v>9392.7137411980311</v>
      </c>
      <c r="L137" s="29">
        <f t="shared" si="5"/>
        <v>29662.984805536209</v>
      </c>
      <c r="M137" s="29">
        <f t="shared" si="5"/>
        <v>17263.158678597232</v>
      </c>
      <c r="N137" s="29">
        <f t="shared" si="5"/>
        <v>6053.4335393850506</v>
      </c>
      <c r="O137" s="139">
        <f t="shared" si="5"/>
        <v>35164.339016995749</v>
      </c>
      <c r="P137" s="30">
        <f t="shared" si="5"/>
        <v>395257.46170243417</v>
      </c>
      <c r="Q137" s="30">
        <f>SUM(Q74:Q136)</f>
        <v>7385848</v>
      </c>
    </row>
    <row r="138" spans="2:17" x14ac:dyDescent="0.15">
      <c r="B138" s="73" t="s">
        <v>136</v>
      </c>
    </row>
    <row r="139" spans="2:17" ht="13.5" x14ac:dyDescent="0.15">
      <c r="B139" s="74" t="str">
        <f>+B70</f>
        <v>令和３年度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3</v>
      </c>
      <c r="E143" s="41">
        <f t="shared" ref="E143:Q143" si="6">RANK(E74,E$74:E$136)</f>
        <v>4</v>
      </c>
      <c r="F143" s="41">
        <f t="shared" si="6"/>
        <v>7</v>
      </c>
      <c r="G143" s="42">
        <f t="shared" si="6"/>
        <v>8</v>
      </c>
      <c r="H143" s="43">
        <f t="shared" si="6"/>
        <v>12</v>
      </c>
      <c r="I143" s="43">
        <f t="shared" si="6"/>
        <v>11</v>
      </c>
      <c r="J143" s="40">
        <f t="shared" si="6"/>
        <v>55</v>
      </c>
      <c r="K143" s="42">
        <f t="shared" si="6"/>
        <v>62</v>
      </c>
      <c r="L143" s="43">
        <f t="shared" si="6"/>
        <v>58</v>
      </c>
      <c r="M143" s="43">
        <f t="shared" si="6"/>
        <v>55</v>
      </c>
      <c r="N143" s="43">
        <f t="shared" si="6"/>
        <v>1</v>
      </c>
      <c r="O143" s="131">
        <f t="shared" si="6"/>
        <v>9</v>
      </c>
      <c r="P143" s="44">
        <f t="shared" si="6"/>
        <v>10</v>
      </c>
      <c r="Q143" s="44">
        <f t="shared" si="6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7">RANK(D75,D$74:D$136)</f>
        <v>13</v>
      </c>
      <c r="E144" s="5">
        <f t="shared" si="7"/>
        <v>30</v>
      </c>
      <c r="F144" s="5">
        <f t="shared" si="7"/>
        <v>14</v>
      </c>
      <c r="G144" s="6">
        <f t="shared" si="7"/>
        <v>27</v>
      </c>
      <c r="H144" s="20">
        <f t="shared" si="7"/>
        <v>40</v>
      </c>
      <c r="I144" s="20">
        <f t="shared" si="7"/>
        <v>35</v>
      </c>
      <c r="J144" s="17">
        <f t="shared" si="7"/>
        <v>52</v>
      </c>
      <c r="K144" s="6">
        <f t="shared" si="7"/>
        <v>45</v>
      </c>
      <c r="L144" s="20">
        <f t="shared" si="7"/>
        <v>46</v>
      </c>
      <c r="M144" s="20">
        <f t="shared" si="7"/>
        <v>63</v>
      </c>
      <c r="N144" s="20">
        <f t="shared" si="7"/>
        <v>37</v>
      </c>
      <c r="O144" s="132">
        <f t="shared" si="7"/>
        <v>42</v>
      </c>
      <c r="P144" s="23">
        <f t="shared" si="7"/>
        <v>50</v>
      </c>
      <c r="Q144" s="23">
        <f t="shared" si="7"/>
        <v>3</v>
      </c>
    </row>
    <row r="145" spans="2:17" x14ac:dyDescent="0.15">
      <c r="B145" s="4" t="s">
        <v>14</v>
      </c>
      <c r="C145" s="14" t="s">
        <v>15</v>
      </c>
      <c r="D145" s="17">
        <f t="shared" si="7"/>
        <v>26</v>
      </c>
      <c r="E145" s="5">
        <f t="shared" si="7"/>
        <v>19</v>
      </c>
      <c r="F145" s="5">
        <f t="shared" si="7"/>
        <v>20</v>
      </c>
      <c r="G145" s="6">
        <f t="shared" si="7"/>
        <v>62</v>
      </c>
      <c r="H145" s="20">
        <f t="shared" si="7"/>
        <v>55</v>
      </c>
      <c r="I145" s="20">
        <f t="shared" si="7"/>
        <v>16</v>
      </c>
      <c r="J145" s="17">
        <f t="shared" si="7"/>
        <v>38</v>
      </c>
      <c r="K145" s="6">
        <f t="shared" si="7"/>
        <v>51</v>
      </c>
      <c r="L145" s="20">
        <f t="shared" si="7"/>
        <v>13</v>
      </c>
      <c r="M145" s="20">
        <f t="shared" si="7"/>
        <v>54</v>
      </c>
      <c r="N145" s="20">
        <f t="shared" si="7"/>
        <v>7</v>
      </c>
      <c r="O145" s="132">
        <f t="shared" si="7"/>
        <v>36</v>
      </c>
      <c r="P145" s="23">
        <f t="shared" si="7"/>
        <v>37</v>
      </c>
      <c r="Q145" s="23">
        <f t="shared" si="7"/>
        <v>9</v>
      </c>
    </row>
    <row r="146" spans="2:17" x14ac:dyDescent="0.15">
      <c r="B146" s="4" t="s">
        <v>16</v>
      </c>
      <c r="C146" s="14" t="s">
        <v>17</v>
      </c>
      <c r="D146" s="17">
        <f t="shared" si="7"/>
        <v>16</v>
      </c>
      <c r="E146" s="5">
        <f t="shared" si="7"/>
        <v>47</v>
      </c>
      <c r="F146" s="5">
        <f t="shared" si="7"/>
        <v>3</v>
      </c>
      <c r="G146" s="6">
        <f t="shared" si="7"/>
        <v>53</v>
      </c>
      <c r="H146" s="20">
        <f t="shared" si="7"/>
        <v>16</v>
      </c>
      <c r="I146" s="20">
        <f t="shared" si="7"/>
        <v>7</v>
      </c>
      <c r="J146" s="17">
        <f t="shared" si="7"/>
        <v>60</v>
      </c>
      <c r="K146" s="6">
        <f t="shared" si="7"/>
        <v>63</v>
      </c>
      <c r="L146" s="20">
        <f t="shared" si="7"/>
        <v>54</v>
      </c>
      <c r="M146" s="20">
        <f t="shared" si="7"/>
        <v>45</v>
      </c>
      <c r="N146" s="20">
        <f t="shared" si="7"/>
        <v>19</v>
      </c>
      <c r="O146" s="132">
        <f t="shared" si="7"/>
        <v>14</v>
      </c>
      <c r="P146" s="23">
        <f t="shared" si="7"/>
        <v>30</v>
      </c>
      <c r="Q146" s="23">
        <f t="shared" si="7"/>
        <v>2</v>
      </c>
    </row>
    <row r="147" spans="2:17" x14ac:dyDescent="0.15">
      <c r="B147" s="4" t="s">
        <v>18</v>
      </c>
      <c r="C147" s="14" t="s">
        <v>19</v>
      </c>
      <c r="D147" s="17">
        <f t="shared" si="7"/>
        <v>20</v>
      </c>
      <c r="E147" s="5">
        <f t="shared" si="7"/>
        <v>26</v>
      </c>
      <c r="F147" s="5">
        <f t="shared" si="7"/>
        <v>21</v>
      </c>
      <c r="G147" s="6">
        <f t="shared" si="7"/>
        <v>23</v>
      </c>
      <c r="H147" s="20">
        <f t="shared" si="7"/>
        <v>36</v>
      </c>
      <c r="I147" s="20">
        <f t="shared" si="7"/>
        <v>22</v>
      </c>
      <c r="J147" s="17">
        <f t="shared" si="7"/>
        <v>48</v>
      </c>
      <c r="K147" s="6">
        <f t="shared" si="7"/>
        <v>55</v>
      </c>
      <c r="L147" s="20">
        <f t="shared" si="7"/>
        <v>30</v>
      </c>
      <c r="M147" s="20">
        <f t="shared" si="7"/>
        <v>50</v>
      </c>
      <c r="N147" s="20">
        <f t="shared" si="7"/>
        <v>13</v>
      </c>
      <c r="O147" s="132">
        <f t="shared" si="7"/>
        <v>58</v>
      </c>
      <c r="P147" s="23">
        <f t="shared" si="7"/>
        <v>47</v>
      </c>
      <c r="Q147" s="23">
        <f t="shared" si="7"/>
        <v>26</v>
      </c>
    </row>
    <row r="148" spans="2:17" x14ac:dyDescent="0.15">
      <c r="B148" s="4" t="s">
        <v>20</v>
      </c>
      <c r="C148" s="14" t="s">
        <v>21</v>
      </c>
      <c r="D148" s="17">
        <f t="shared" si="7"/>
        <v>4</v>
      </c>
      <c r="E148" s="5">
        <f t="shared" si="7"/>
        <v>9</v>
      </c>
      <c r="F148" s="5">
        <f t="shared" si="7"/>
        <v>11</v>
      </c>
      <c r="G148" s="6">
        <f t="shared" si="7"/>
        <v>5</v>
      </c>
      <c r="H148" s="20">
        <f t="shared" si="7"/>
        <v>8</v>
      </c>
      <c r="I148" s="20">
        <f t="shared" si="7"/>
        <v>39</v>
      </c>
      <c r="J148" s="17">
        <f t="shared" si="7"/>
        <v>10</v>
      </c>
      <c r="K148" s="6">
        <f t="shared" si="7"/>
        <v>23</v>
      </c>
      <c r="L148" s="20">
        <f t="shared" si="7"/>
        <v>10</v>
      </c>
      <c r="M148" s="20">
        <f t="shared" si="7"/>
        <v>18</v>
      </c>
      <c r="N148" s="20">
        <f t="shared" si="7"/>
        <v>4</v>
      </c>
      <c r="O148" s="132">
        <f t="shared" si="7"/>
        <v>22</v>
      </c>
      <c r="P148" s="23">
        <f t="shared" si="7"/>
        <v>6</v>
      </c>
      <c r="Q148" s="23">
        <f t="shared" si="7"/>
        <v>36</v>
      </c>
    </row>
    <row r="149" spans="2:17" x14ac:dyDescent="0.15">
      <c r="B149" s="4" t="s">
        <v>22</v>
      </c>
      <c r="C149" s="14" t="s">
        <v>23</v>
      </c>
      <c r="D149" s="17">
        <f t="shared" si="7"/>
        <v>44</v>
      </c>
      <c r="E149" s="5">
        <f t="shared" si="7"/>
        <v>48</v>
      </c>
      <c r="F149" s="5">
        <f t="shared" si="7"/>
        <v>25</v>
      </c>
      <c r="G149" s="6">
        <f t="shared" si="7"/>
        <v>60</v>
      </c>
      <c r="H149" s="20">
        <f t="shared" si="7"/>
        <v>48</v>
      </c>
      <c r="I149" s="20">
        <f t="shared" si="7"/>
        <v>30</v>
      </c>
      <c r="J149" s="17">
        <f t="shared" si="7"/>
        <v>47</v>
      </c>
      <c r="K149" s="6">
        <f t="shared" si="7"/>
        <v>48</v>
      </c>
      <c r="L149" s="20">
        <f t="shared" si="7"/>
        <v>52</v>
      </c>
      <c r="M149" s="20">
        <f t="shared" si="7"/>
        <v>38</v>
      </c>
      <c r="N149" s="20">
        <f t="shared" si="7"/>
        <v>57</v>
      </c>
      <c r="O149" s="132">
        <f t="shared" si="7"/>
        <v>34</v>
      </c>
      <c r="P149" s="23">
        <f t="shared" si="7"/>
        <v>54</v>
      </c>
      <c r="Q149" s="23">
        <f t="shared" si="7"/>
        <v>5</v>
      </c>
    </row>
    <row r="150" spans="2:17" x14ac:dyDescent="0.15">
      <c r="B150" s="4" t="s">
        <v>24</v>
      </c>
      <c r="C150" s="14" t="s">
        <v>25</v>
      </c>
      <c r="D150" s="17">
        <f t="shared" si="7"/>
        <v>19</v>
      </c>
      <c r="E150" s="5">
        <f t="shared" si="7"/>
        <v>23</v>
      </c>
      <c r="F150" s="5">
        <f t="shared" si="7"/>
        <v>31</v>
      </c>
      <c r="G150" s="6">
        <f t="shared" si="7"/>
        <v>9</v>
      </c>
      <c r="H150" s="20">
        <f t="shared" si="7"/>
        <v>17</v>
      </c>
      <c r="I150" s="20">
        <f t="shared" si="7"/>
        <v>28</v>
      </c>
      <c r="J150" s="17">
        <f t="shared" si="7"/>
        <v>23</v>
      </c>
      <c r="K150" s="6">
        <f t="shared" si="7"/>
        <v>38</v>
      </c>
      <c r="L150" s="20">
        <f t="shared" si="7"/>
        <v>26</v>
      </c>
      <c r="M150" s="20">
        <f t="shared" si="7"/>
        <v>24</v>
      </c>
      <c r="N150" s="20">
        <f t="shared" si="7"/>
        <v>22</v>
      </c>
      <c r="O150" s="132">
        <f t="shared" si="7"/>
        <v>6</v>
      </c>
      <c r="P150" s="23">
        <f t="shared" si="7"/>
        <v>13</v>
      </c>
      <c r="Q150" s="23">
        <f t="shared" si="7"/>
        <v>27</v>
      </c>
    </row>
    <row r="151" spans="2:17" x14ac:dyDescent="0.15">
      <c r="B151" s="4" t="s">
        <v>26</v>
      </c>
      <c r="C151" s="14" t="s">
        <v>27</v>
      </c>
      <c r="D151" s="17">
        <f t="shared" si="7"/>
        <v>25</v>
      </c>
      <c r="E151" s="5">
        <f t="shared" si="7"/>
        <v>24</v>
      </c>
      <c r="F151" s="5">
        <f t="shared" si="7"/>
        <v>30</v>
      </c>
      <c r="G151" s="6">
        <f t="shared" si="7"/>
        <v>24</v>
      </c>
      <c r="H151" s="20">
        <f t="shared" si="7"/>
        <v>41</v>
      </c>
      <c r="I151" s="20">
        <f t="shared" si="7"/>
        <v>4</v>
      </c>
      <c r="J151" s="17">
        <f t="shared" si="7"/>
        <v>37</v>
      </c>
      <c r="K151" s="6">
        <f t="shared" si="7"/>
        <v>43</v>
      </c>
      <c r="L151" s="20">
        <f t="shared" si="7"/>
        <v>14</v>
      </c>
      <c r="M151" s="20">
        <f t="shared" si="7"/>
        <v>43</v>
      </c>
      <c r="N151" s="20">
        <f t="shared" si="7"/>
        <v>40</v>
      </c>
      <c r="O151" s="132">
        <f t="shared" si="7"/>
        <v>10</v>
      </c>
      <c r="P151" s="23">
        <f t="shared" si="7"/>
        <v>21</v>
      </c>
      <c r="Q151" s="23">
        <f t="shared" si="7"/>
        <v>21</v>
      </c>
    </row>
    <row r="152" spans="2:17" x14ac:dyDescent="0.15">
      <c r="B152" s="4" t="s">
        <v>28</v>
      </c>
      <c r="C152" s="14" t="s">
        <v>29</v>
      </c>
      <c r="D152" s="17">
        <f t="shared" si="7"/>
        <v>9</v>
      </c>
      <c r="E152" s="5">
        <f t="shared" si="7"/>
        <v>38</v>
      </c>
      <c r="F152" s="5">
        <f t="shared" si="7"/>
        <v>5</v>
      </c>
      <c r="G152" s="6">
        <f t="shared" si="7"/>
        <v>12</v>
      </c>
      <c r="H152" s="20">
        <f t="shared" si="7"/>
        <v>58</v>
      </c>
      <c r="I152" s="20">
        <f t="shared" si="7"/>
        <v>14</v>
      </c>
      <c r="J152" s="17">
        <f t="shared" si="7"/>
        <v>24</v>
      </c>
      <c r="K152" s="6">
        <f t="shared" si="7"/>
        <v>21</v>
      </c>
      <c r="L152" s="20">
        <f t="shared" si="7"/>
        <v>35</v>
      </c>
      <c r="M152" s="20">
        <f t="shared" si="7"/>
        <v>30</v>
      </c>
      <c r="N152" s="20">
        <f t="shared" si="7"/>
        <v>28</v>
      </c>
      <c r="O152" s="132">
        <f t="shared" si="7"/>
        <v>50</v>
      </c>
      <c r="P152" s="23">
        <f t="shared" si="7"/>
        <v>20</v>
      </c>
      <c r="Q152" s="23">
        <f t="shared" si="7"/>
        <v>28</v>
      </c>
    </row>
    <row r="153" spans="2:17" x14ac:dyDescent="0.15">
      <c r="B153" s="4" t="s">
        <v>30</v>
      </c>
      <c r="C153" s="14" t="s">
        <v>31</v>
      </c>
      <c r="D153" s="17">
        <f t="shared" si="7"/>
        <v>23</v>
      </c>
      <c r="E153" s="5">
        <f t="shared" si="7"/>
        <v>41</v>
      </c>
      <c r="F153" s="5">
        <f t="shared" si="7"/>
        <v>15</v>
      </c>
      <c r="G153" s="6">
        <f t="shared" si="7"/>
        <v>38</v>
      </c>
      <c r="H153" s="20">
        <f t="shared" si="7"/>
        <v>29</v>
      </c>
      <c r="I153" s="20">
        <f t="shared" si="7"/>
        <v>26</v>
      </c>
      <c r="J153" s="17">
        <f t="shared" si="7"/>
        <v>32</v>
      </c>
      <c r="K153" s="6">
        <f t="shared" si="7"/>
        <v>41</v>
      </c>
      <c r="L153" s="20">
        <f t="shared" si="7"/>
        <v>33</v>
      </c>
      <c r="M153" s="20">
        <f t="shared" si="7"/>
        <v>23</v>
      </c>
      <c r="N153" s="20">
        <f t="shared" si="7"/>
        <v>24</v>
      </c>
      <c r="O153" s="132">
        <f t="shared" si="7"/>
        <v>47</v>
      </c>
      <c r="P153" s="23">
        <f t="shared" si="7"/>
        <v>27</v>
      </c>
      <c r="Q153" s="23">
        <f t="shared" si="7"/>
        <v>24</v>
      </c>
    </row>
    <row r="154" spans="2:17" x14ac:dyDescent="0.15">
      <c r="B154" s="4" t="s">
        <v>32</v>
      </c>
      <c r="C154" s="14" t="s">
        <v>33</v>
      </c>
      <c r="D154" s="17">
        <f t="shared" si="7"/>
        <v>30</v>
      </c>
      <c r="E154" s="5">
        <f t="shared" si="7"/>
        <v>56</v>
      </c>
      <c r="F154" s="5">
        <f t="shared" si="7"/>
        <v>19</v>
      </c>
      <c r="G154" s="6">
        <f t="shared" si="7"/>
        <v>30</v>
      </c>
      <c r="H154" s="20">
        <f t="shared" si="7"/>
        <v>19</v>
      </c>
      <c r="I154" s="20">
        <f t="shared" si="7"/>
        <v>12</v>
      </c>
      <c r="J154" s="17">
        <f t="shared" si="7"/>
        <v>58</v>
      </c>
      <c r="K154" s="6">
        <f t="shared" si="7"/>
        <v>60</v>
      </c>
      <c r="L154" s="20">
        <f t="shared" si="7"/>
        <v>27</v>
      </c>
      <c r="M154" s="20">
        <f t="shared" si="7"/>
        <v>48</v>
      </c>
      <c r="N154" s="20">
        <f t="shared" si="7"/>
        <v>11</v>
      </c>
      <c r="O154" s="132">
        <f t="shared" si="7"/>
        <v>51</v>
      </c>
      <c r="P154" s="23">
        <f t="shared" si="7"/>
        <v>44</v>
      </c>
      <c r="Q154" s="23">
        <f t="shared" si="7"/>
        <v>7</v>
      </c>
    </row>
    <row r="155" spans="2:17" x14ac:dyDescent="0.15">
      <c r="B155" s="4" t="s">
        <v>34</v>
      </c>
      <c r="C155" s="14" t="s">
        <v>35</v>
      </c>
      <c r="D155" s="17">
        <f t="shared" si="7"/>
        <v>51</v>
      </c>
      <c r="E155" s="5">
        <f t="shared" si="7"/>
        <v>43</v>
      </c>
      <c r="F155" s="5">
        <f t="shared" si="7"/>
        <v>36</v>
      </c>
      <c r="G155" s="6">
        <f t="shared" si="7"/>
        <v>39</v>
      </c>
      <c r="H155" s="20">
        <f t="shared" si="7"/>
        <v>28</v>
      </c>
      <c r="I155" s="20">
        <f t="shared" si="7"/>
        <v>57</v>
      </c>
      <c r="J155" s="17">
        <f t="shared" si="7"/>
        <v>50</v>
      </c>
      <c r="K155" s="6">
        <f t="shared" si="7"/>
        <v>42</v>
      </c>
      <c r="L155" s="20">
        <f t="shared" si="7"/>
        <v>25</v>
      </c>
      <c r="M155" s="20">
        <f t="shared" si="7"/>
        <v>31</v>
      </c>
      <c r="N155" s="20">
        <f t="shared" si="7"/>
        <v>26</v>
      </c>
      <c r="O155" s="132">
        <f t="shared" si="7"/>
        <v>25</v>
      </c>
      <c r="P155" s="23">
        <f t="shared" si="7"/>
        <v>49</v>
      </c>
      <c r="Q155" s="23">
        <f t="shared" si="7"/>
        <v>12</v>
      </c>
    </row>
    <row r="156" spans="2:17" x14ac:dyDescent="0.15">
      <c r="B156" s="4" t="s">
        <v>36</v>
      </c>
      <c r="C156" s="14" t="s">
        <v>37</v>
      </c>
      <c r="D156" s="17">
        <f t="shared" si="7"/>
        <v>21</v>
      </c>
      <c r="E156" s="5">
        <f t="shared" si="7"/>
        <v>22</v>
      </c>
      <c r="F156" s="5">
        <f t="shared" si="7"/>
        <v>26</v>
      </c>
      <c r="G156" s="6">
        <f t="shared" si="7"/>
        <v>19</v>
      </c>
      <c r="H156" s="20">
        <f t="shared" si="7"/>
        <v>31</v>
      </c>
      <c r="I156" s="20">
        <f t="shared" si="7"/>
        <v>43</v>
      </c>
      <c r="J156" s="17">
        <f t="shared" si="7"/>
        <v>57</v>
      </c>
      <c r="K156" s="6">
        <f t="shared" si="7"/>
        <v>61</v>
      </c>
      <c r="L156" s="20">
        <f t="shared" si="7"/>
        <v>31</v>
      </c>
      <c r="M156" s="20">
        <f t="shared" si="7"/>
        <v>19</v>
      </c>
      <c r="N156" s="20">
        <f t="shared" si="7"/>
        <v>8</v>
      </c>
      <c r="O156" s="132">
        <f t="shared" si="7"/>
        <v>26</v>
      </c>
      <c r="P156" s="23">
        <f t="shared" si="7"/>
        <v>26</v>
      </c>
      <c r="Q156" s="23">
        <f t="shared" si="7"/>
        <v>38</v>
      </c>
    </row>
    <row r="157" spans="2:17" x14ac:dyDescent="0.15">
      <c r="B157" s="65" t="s">
        <v>38</v>
      </c>
      <c r="C157" s="66" t="s">
        <v>39</v>
      </c>
      <c r="D157" s="67">
        <f t="shared" si="7"/>
        <v>32</v>
      </c>
      <c r="E157" s="68">
        <f t="shared" si="7"/>
        <v>49</v>
      </c>
      <c r="F157" s="68">
        <f t="shared" si="7"/>
        <v>32</v>
      </c>
      <c r="G157" s="69">
        <f t="shared" si="7"/>
        <v>10</v>
      </c>
      <c r="H157" s="70">
        <f t="shared" si="7"/>
        <v>24</v>
      </c>
      <c r="I157" s="70">
        <f t="shared" si="7"/>
        <v>18</v>
      </c>
      <c r="J157" s="67">
        <f t="shared" si="7"/>
        <v>31</v>
      </c>
      <c r="K157" s="69">
        <f t="shared" si="7"/>
        <v>28</v>
      </c>
      <c r="L157" s="70">
        <f t="shared" si="7"/>
        <v>50</v>
      </c>
      <c r="M157" s="70">
        <f t="shared" si="7"/>
        <v>49</v>
      </c>
      <c r="N157" s="70">
        <f t="shared" si="7"/>
        <v>35</v>
      </c>
      <c r="O157" s="133">
        <f t="shared" si="7"/>
        <v>23</v>
      </c>
      <c r="P157" s="71">
        <f t="shared" si="7"/>
        <v>34</v>
      </c>
      <c r="Q157" s="71">
        <f t="shared" si="7"/>
        <v>18</v>
      </c>
    </row>
    <row r="158" spans="2:17" x14ac:dyDescent="0.15">
      <c r="B158" s="4" t="s">
        <v>40</v>
      </c>
      <c r="C158" s="14" t="s">
        <v>41</v>
      </c>
      <c r="D158" s="17">
        <f t="shared" si="7"/>
        <v>12</v>
      </c>
      <c r="E158" s="5">
        <f t="shared" si="7"/>
        <v>17</v>
      </c>
      <c r="F158" s="5">
        <f t="shared" si="7"/>
        <v>9</v>
      </c>
      <c r="G158" s="6">
        <f t="shared" si="7"/>
        <v>63</v>
      </c>
      <c r="H158" s="20">
        <f t="shared" si="7"/>
        <v>30</v>
      </c>
      <c r="I158" s="20">
        <f t="shared" si="7"/>
        <v>59</v>
      </c>
      <c r="J158" s="17">
        <f t="shared" si="7"/>
        <v>59</v>
      </c>
      <c r="K158" s="6">
        <f t="shared" si="7"/>
        <v>52</v>
      </c>
      <c r="L158" s="20">
        <f t="shared" si="7"/>
        <v>24</v>
      </c>
      <c r="M158" s="20">
        <f t="shared" si="7"/>
        <v>44</v>
      </c>
      <c r="N158" s="20">
        <f t="shared" si="7"/>
        <v>14</v>
      </c>
      <c r="O158" s="132">
        <f t="shared" si="7"/>
        <v>15</v>
      </c>
      <c r="P158" s="23">
        <f t="shared" si="7"/>
        <v>31</v>
      </c>
      <c r="Q158" s="23">
        <f t="shared" si="7"/>
        <v>16</v>
      </c>
    </row>
    <row r="159" spans="2:17" x14ac:dyDescent="0.15">
      <c r="B159" s="65" t="s">
        <v>42</v>
      </c>
      <c r="C159" s="66" t="s">
        <v>43</v>
      </c>
      <c r="D159" s="67">
        <f t="shared" si="7"/>
        <v>37</v>
      </c>
      <c r="E159" s="68">
        <f t="shared" si="7"/>
        <v>50</v>
      </c>
      <c r="F159" s="68">
        <f t="shared" si="7"/>
        <v>23</v>
      </c>
      <c r="G159" s="69">
        <f t="shared" si="7"/>
        <v>36</v>
      </c>
      <c r="H159" s="70">
        <f t="shared" si="7"/>
        <v>52</v>
      </c>
      <c r="I159" s="70">
        <f t="shared" si="7"/>
        <v>62</v>
      </c>
      <c r="J159" s="67">
        <f t="shared" si="7"/>
        <v>63</v>
      </c>
      <c r="K159" s="69">
        <f t="shared" si="7"/>
        <v>59</v>
      </c>
      <c r="L159" s="70">
        <f t="shared" si="7"/>
        <v>45</v>
      </c>
      <c r="M159" s="70">
        <f t="shared" si="7"/>
        <v>46</v>
      </c>
      <c r="N159" s="70">
        <f t="shared" si="7"/>
        <v>10</v>
      </c>
      <c r="O159" s="133">
        <f t="shared" si="7"/>
        <v>38</v>
      </c>
      <c r="P159" s="71">
        <f t="shared" si="7"/>
        <v>62</v>
      </c>
      <c r="Q159" s="71">
        <f t="shared" si="7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8">RANK(D91,D$74:D$136)</f>
        <v>61</v>
      </c>
      <c r="E160" s="5">
        <f t="shared" si="8"/>
        <v>61</v>
      </c>
      <c r="F160" s="5">
        <f t="shared" si="8"/>
        <v>39</v>
      </c>
      <c r="G160" s="6">
        <f t="shared" si="8"/>
        <v>48</v>
      </c>
      <c r="H160" s="20">
        <f t="shared" si="8"/>
        <v>57</v>
      </c>
      <c r="I160" s="20">
        <f t="shared" si="8"/>
        <v>60</v>
      </c>
      <c r="J160" s="17">
        <f t="shared" si="8"/>
        <v>7</v>
      </c>
      <c r="K160" s="6">
        <f t="shared" si="8"/>
        <v>40</v>
      </c>
      <c r="L160" s="20">
        <f t="shared" si="8"/>
        <v>63</v>
      </c>
      <c r="M160" s="20">
        <f t="shared" si="8"/>
        <v>51</v>
      </c>
      <c r="N160" s="20">
        <f t="shared" si="8"/>
        <v>31</v>
      </c>
      <c r="O160" s="132">
        <f t="shared" si="8"/>
        <v>19</v>
      </c>
      <c r="P160" s="23">
        <f t="shared" si="8"/>
        <v>48</v>
      </c>
      <c r="Q160" s="23">
        <f t="shared" si="8"/>
        <v>6</v>
      </c>
    </row>
    <row r="161" spans="2:17" x14ac:dyDescent="0.15">
      <c r="B161" s="4" t="s">
        <v>46</v>
      </c>
      <c r="C161" s="14" t="s">
        <v>47</v>
      </c>
      <c r="D161" s="17">
        <f t="shared" si="8"/>
        <v>24</v>
      </c>
      <c r="E161" s="5">
        <f t="shared" si="8"/>
        <v>29</v>
      </c>
      <c r="F161" s="5">
        <f t="shared" si="8"/>
        <v>17</v>
      </c>
      <c r="G161" s="6">
        <f t="shared" si="8"/>
        <v>51</v>
      </c>
      <c r="H161" s="20">
        <f t="shared" si="8"/>
        <v>38</v>
      </c>
      <c r="I161" s="20">
        <f t="shared" si="8"/>
        <v>51</v>
      </c>
      <c r="J161" s="17">
        <f t="shared" si="8"/>
        <v>61</v>
      </c>
      <c r="K161" s="6">
        <f t="shared" si="8"/>
        <v>57</v>
      </c>
      <c r="L161" s="20">
        <f t="shared" si="8"/>
        <v>53</v>
      </c>
      <c r="M161" s="20">
        <f t="shared" si="8"/>
        <v>34</v>
      </c>
      <c r="N161" s="20">
        <f t="shared" si="8"/>
        <v>36</v>
      </c>
      <c r="O161" s="132">
        <f t="shared" si="8"/>
        <v>43</v>
      </c>
      <c r="P161" s="23">
        <f t="shared" si="8"/>
        <v>51</v>
      </c>
      <c r="Q161" s="23">
        <f t="shared" si="8"/>
        <v>4</v>
      </c>
    </row>
    <row r="162" spans="2:17" x14ac:dyDescent="0.15">
      <c r="B162" s="4" t="s">
        <v>48</v>
      </c>
      <c r="C162" s="14" t="s">
        <v>49</v>
      </c>
      <c r="D162" s="17">
        <f t="shared" si="8"/>
        <v>10</v>
      </c>
      <c r="E162" s="5">
        <f t="shared" si="8"/>
        <v>32</v>
      </c>
      <c r="F162" s="5">
        <f t="shared" si="8"/>
        <v>2</v>
      </c>
      <c r="G162" s="6">
        <f t="shared" si="8"/>
        <v>58</v>
      </c>
      <c r="H162" s="20">
        <f t="shared" si="8"/>
        <v>45</v>
      </c>
      <c r="I162" s="20">
        <f t="shared" si="8"/>
        <v>63</v>
      </c>
      <c r="J162" s="17">
        <f t="shared" si="8"/>
        <v>43</v>
      </c>
      <c r="K162" s="6">
        <f t="shared" si="8"/>
        <v>53</v>
      </c>
      <c r="L162" s="20">
        <f t="shared" si="8"/>
        <v>39</v>
      </c>
      <c r="M162" s="20">
        <f t="shared" si="8"/>
        <v>33</v>
      </c>
      <c r="N162" s="20">
        <f t="shared" si="8"/>
        <v>16</v>
      </c>
      <c r="O162" s="132">
        <f t="shared" si="8"/>
        <v>11</v>
      </c>
      <c r="P162" s="23">
        <f t="shared" si="8"/>
        <v>22</v>
      </c>
      <c r="Q162" s="23">
        <f t="shared" si="8"/>
        <v>30</v>
      </c>
    </row>
    <row r="163" spans="2:17" x14ac:dyDescent="0.15">
      <c r="B163" s="4" t="s">
        <v>50</v>
      </c>
      <c r="C163" s="14" t="s">
        <v>51</v>
      </c>
      <c r="D163" s="17">
        <f t="shared" si="8"/>
        <v>7</v>
      </c>
      <c r="E163" s="5">
        <f t="shared" si="8"/>
        <v>25</v>
      </c>
      <c r="F163" s="5">
        <f t="shared" si="8"/>
        <v>1</v>
      </c>
      <c r="G163" s="6">
        <f t="shared" si="8"/>
        <v>20</v>
      </c>
      <c r="H163" s="20">
        <f t="shared" si="8"/>
        <v>6</v>
      </c>
      <c r="I163" s="20">
        <f t="shared" si="8"/>
        <v>55</v>
      </c>
      <c r="J163" s="17">
        <f t="shared" si="8"/>
        <v>39</v>
      </c>
      <c r="K163" s="6">
        <f t="shared" si="8"/>
        <v>54</v>
      </c>
      <c r="L163" s="20">
        <f t="shared" si="8"/>
        <v>62</v>
      </c>
      <c r="M163" s="20">
        <f t="shared" si="8"/>
        <v>26</v>
      </c>
      <c r="N163" s="20">
        <f t="shared" si="8"/>
        <v>18</v>
      </c>
      <c r="O163" s="132">
        <f t="shared" si="8"/>
        <v>21</v>
      </c>
      <c r="P163" s="23">
        <f t="shared" si="8"/>
        <v>14</v>
      </c>
      <c r="Q163" s="23">
        <f t="shared" si="8"/>
        <v>17</v>
      </c>
    </row>
    <row r="164" spans="2:17" x14ac:dyDescent="0.15">
      <c r="B164" s="4" t="s">
        <v>52</v>
      </c>
      <c r="C164" s="14" t="s">
        <v>53</v>
      </c>
      <c r="D164" s="17">
        <f t="shared" si="8"/>
        <v>45</v>
      </c>
      <c r="E164" s="5">
        <f t="shared" si="8"/>
        <v>35</v>
      </c>
      <c r="F164" s="5">
        <f t="shared" si="8"/>
        <v>33</v>
      </c>
      <c r="G164" s="6">
        <f t="shared" si="8"/>
        <v>45</v>
      </c>
      <c r="H164" s="20">
        <f t="shared" si="8"/>
        <v>47</v>
      </c>
      <c r="I164" s="20">
        <f t="shared" si="8"/>
        <v>41</v>
      </c>
      <c r="J164" s="17">
        <f t="shared" si="8"/>
        <v>46</v>
      </c>
      <c r="K164" s="6">
        <f t="shared" si="8"/>
        <v>37</v>
      </c>
      <c r="L164" s="20">
        <f t="shared" si="8"/>
        <v>38</v>
      </c>
      <c r="M164" s="20">
        <f t="shared" si="8"/>
        <v>47</v>
      </c>
      <c r="N164" s="20">
        <f t="shared" si="8"/>
        <v>52</v>
      </c>
      <c r="O164" s="132">
        <f t="shared" si="8"/>
        <v>52</v>
      </c>
      <c r="P164" s="23">
        <f t="shared" si="8"/>
        <v>60</v>
      </c>
      <c r="Q164" s="23">
        <f t="shared" si="8"/>
        <v>13</v>
      </c>
    </row>
    <row r="165" spans="2:17" x14ac:dyDescent="0.15">
      <c r="B165" s="4" t="s">
        <v>54</v>
      </c>
      <c r="C165" s="14" t="s">
        <v>55</v>
      </c>
      <c r="D165" s="17">
        <f t="shared" si="8"/>
        <v>22</v>
      </c>
      <c r="E165" s="5">
        <f t="shared" si="8"/>
        <v>53</v>
      </c>
      <c r="F165" s="5">
        <f t="shared" si="8"/>
        <v>4</v>
      </c>
      <c r="G165" s="6">
        <f t="shared" si="8"/>
        <v>61</v>
      </c>
      <c r="H165" s="20">
        <f t="shared" si="8"/>
        <v>26</v>
      </c>
      <c r="I165" s="20">
        <f t="shared" si="8"/>
        <v>31</v>
      </c>
      <c r="J165" s="17">
        <f t="shared" si="8"/>
        <v>45</v>
      </c>
      <c r="K165" s="6">
        <f t="shared" si="8"/>
        <v>49</v>
      </c>
      <c r="L165" s="20">
        <f t="shared" si="8"/>
        <v>59</v>
      </c>
      <c r="M165" s="20">
        <f t="shared" si="8"/>
        <v>42</v>
      </c>
      <c r="N165" s="20">
        <f t="shared" si="8"/>
        <v>38</v>
      </c>
      <c r="O165" s="132">
        <f t="shared" si="8"/>
        <v>56</v>
      </c>
      <c r="P165" s="23">
        <f t="shared" si="8"/>
        <v>52</v>
      </c>
      <c r="Q165" s="23">
        <f t="shared" si="8"/>
        <v>14</v>
      </c>
    </row>
    <row r="166" spans="2:17" x14ac:dyDescent="0.15">
      <c r="B166" s="4" t="s">
        <v>56</v>
      </c>
      <c r="C166" s="14" t="s">
        <v>57</v>
      </c>
      <c r="D166" s="17">
        <f t="shared" si="8"/>
        <v>33</v>
      </c>
      <c r="E166" s="5">
        <f t="shared" si="8"/>
        <v>59</v>
      </c>
      <c r="F166" s="5">
        <f t="shared" si="8"/>
        <v>10</v>
      </c>
      <c r="G166" s="6">
        <f t="shared" si="8"/>
        <v>57</v>
      </c>
      <c r="H166" s="20">
        <f t="shared" si="8"/>
        <v>27</v>
      </c>
      <c r="I166" s="20">
        <f t="shared" si="8"/>
        <v>33</v>
      </c>
      <c r="J166" s="17">
        <f t="shared" si="8"/>
        <v>29</v>
      </c>
      <c r="K166" s="6">
        <f t="shared" si="8"/>
        <v>25</v>
      </c>
      <c r="L166" s="20">
        <f t="shared" si="8"/>
        <v>48</v>
      </c>
      <c r="M166" s="20">
        <f t="shared" si="8"/>
        <v>60</v>
      </c>
      <c r="N166" s="20">
        <f t="shared" si="8"/>
        <v>45</v>
      </c>
      <c r="O166" s="132">
        <f t="shared" si="8"/>
        <v>5</v>
      </c>
      <c r="P166" s="23">
        <f t="shared" si="8"/>
        <v>23</v>
      </c>
      <c r="Q166" s="23">
        <f t="shared" si="8"/>
        <v>29</v>
      </c>
    </row>
    <row r="167" spans="2:17" x14ac:dyDescent="0.15">
      <c r="B167" s="4" t="s">
        <v>58</v>
      </c>
      <c r="C167" s="14" t="s">
        <v>59</v>
      </c>
      <c r="D167" s="17">
        <f t="shared" si="8"/>
        <v>29</v>
      </c>
      <c r="E167" s="5">
        <f t="shared" si="8"/>
        <v>52</v>
      </c>
      <c r="F167" s="5">
        <f t="shared" si="8"/>
        <v>13</v>
      </c>
      <c r="G167" s="6">
        <f t="shared" si="8"/>
        <v>50</v>
      </c>
      <c r="H167" s="20">
        <f t="shared" si="8"/>
        <v>10</v>
      </c>
      <c r="I167" s="20">
        <f t="shared" si="8"/>
        <v>54</v>
      </c>
      <c r="J167" s="17">
        <f t="shared" si="8"/>
        <v>53</v>
      </c>
      <c r="K167" s="6">
        <f t="shared" si="8"/>
        <v>44</v>
      </c>
      <c r="L167" s="20">
        <f t="shared" si="8"/>
        <v>61</v>
      </c>
      <c r="M167" s="20">
        <f t="shared" si="8"/>
        <v>29</v>
      </c>
      <c r="N167" s="20">
        <f t="shared" si="8"/>
        <v>41</v>
      </c>
      <c r="O167" s="132">
        <f t="shared" si="8"/>
        <v>13</v>
      </c>
      <c r="P167" s="23">
        <f t="shared" si="8"/>
        <v>28</v>
      </c>
      <c r="Q167" s="23">
        <f t="shared" si="8"/>
        <v>25</v>
      </c>
    </row>
    <row r="168" spans="2:17" x14ac:dyDescent="0.15">
      <c r="B168" s="4" t="s">
        <v>60</v>
      </c>
      <c r="C168" s="14" t="s">
        <v>61</v>
      </c>
      <c r="D168" s="17">
        <f t="shared" si="8"/>
        <v>27</v>
      </c>
      <c r="E168" s="5">
        <f t="shared" si="8"/>
        <v>63</v>
      </c>
      <c r="F168" s="5">
        <f t="shared" si="8"/>
        <v>6</v>
      </c>
      <c r="G168" s="6">
        <f t="shared" si="8"/>
        <v>37</v>
      </c>
      <c r="H168" s="20">
        <f t="shared" si="8"/>
        <v>62</v>
      </c>
      <c r="I168" s="20">
        <f t="shared" si="8"/>
        <v>47</v>
      </c>
      <c r="J168" s="17">
        <f t="shared" si="8"/>
        <v>33</v>
      </c>
      <c r="K168" s="6">
        <f t="shared" si="8"/>
        <v>33</v>
      </c>
      <c r="L168" s="20">
        <f t="shared" si="8"/>
        <v>43</v>
      </c>
      <c r="M168" s="20">
        <f t="shared" si="8"/>
        <v>7</v>
      </c>
      <c r="N168" s="20">
        <f t="shared" si="8"/>
        <v>39</v>
      </c>
      <c r="O168" s="132">
        <f t="shared" si="8"/>
        <v>60</v>
      </c>
      <c r="P168" s="23">
        <f t="shared" si="8"/>
        <v>35</v>
      </c>
      <c r="Q168" s="23">
        <f t="shared" si="8"/>
        <v>10</v>
      </c>
    </row>
    <row r="169" spans="2:17" x14ac:dyDescent="0.15">
      <c r="B169" s="65" t="s">
        <v>62</v>
      </c>
      <c r="C169" s="66" t="s">
        <v>63</v>
      </c>
      <c r="D169" s="67">
        <f t="shared" si="8"/>
        <v>31</v>
      </c>
      <c r="E169" s="68">
        <f t="shared" si="8"/>
        <v>39</v>
      </c>
      <c r="F169" s="68">
        <f t="shared" si="8"/>
        <v>29</v>
      </c>
      <c r="G169" s="69">
        <f t="shared" si="8"/>
        <v>21</v>
      </c>
      <c r="H169" s="70">
        <f t="shared" si="8"/>
        <v>18</v>
      </c>
      <c r="I169" s="70">
        <f t="shared" si="8"/>
        <v>38</v>
      </c>
      <c r="J169" s="67">
        <f t="shared" si="8"/>
        <v>49</v>
      </c>
      <c r="K169" s="69">
        <f t="shared" si="8"/>
        <v>39</v>
      </c>
      <c r="L169" s="70">
        <f t="shared" si="8"/>
        <v>32</v>
      </c>
      <c r="M169" s="70">
        <f t="shared" si="8"/>
        <v>56</v>
      </c>
      <c r="N169" s="70">
        <f t="shared" si="8"/>
        <v>29</v>
      </c>
      <c r="O169" s="133">
        <f t="shared" si="8"/>
        <v>37</v>
      </c>
      <c r="P169" s="71">
        <f t="shared" si="8"/>
        <v>46</v>
      </c>
      <c r="Q169" s="71">
        <f t="shared" si="8"/>
        <v>31</v>
      </c>
    </row>
    <row r="170" spans="2:17" x14ac:dyDescent="0.15">
      <c r="B170" s="4" t="s">
        <v>64</v>
      </c>
      <c r="C170" s="14" t="s">
        <v>65</v>
      </c>
      <c r="D170" s="17">
        <f t="shared" si="8"/>
        <v>41</v>
      </c>
      <c r="E170" s="5">
        <f t="shared" si="8"/>
        <v>55</v>
      </c>
      <c r="F170" s="5">
        <f t="shared" si="8"/>
        <v>24</v>
      </c>
      <c r="G170" s="6">
        <f t="shared" si="8"/>
        <v>40</v>
      </c>
      <c r="H170" s="20">
        <f t="shared" si="8"/>
        <v>43</v>
      </c>
      <c r="I170" s="20">
        <f t="shared" si="8"/>
        <v>48</v>
      </c>
      <c r="J170" s="17">
        <f t="shared" si="8"/>
        <v>15</v>
      </c>
      <c r="K170" s="6">
        <f t="shared" si="8"/>
        <v>12</v>
      </c>
      <c r="L170" s="20">
        <f t="shared" si="8"/>
        <v>36</v>
      </c>
      <c r="M170" s="20">
        <f t="shared" si="8"/>
        <v>59</v>
      </c>
      <c r="N170" s="20">
        <f t="shared" si="8"/>
        <v>50</v>
      </c>
      <c r="O170" s="132">
        <f t="shared" si="8"/>
        <v>17</v>
      </c>
      <c r="P170" s="23">
        <f t="shared" si="8"/>
        <v>33</v>
      </c>
      <c r="Q170" s="23">
        <f t="shared" si="8"/>
        <v>11</v>
      </c>
    </row>
    <row r="171" spans="2:17" x14ac:dyDescent="0.15">
      <c r="B171" s="51" t="s">
        <v>66</v>
      </c>
      <c r="C171" s="52" t="s">
        <v>67</v>
      </c>
      <c r="D171" s="53">
        <f t="shared" si="8"/>
        <v>38</v>
      </c>
      <c r="E171" s="54">
        <f t="shared" si="8"/>
        <v>44</v>
      </c>
      <c r="F171" s="54">
        <f t="shared" si="8"/>
        <v>35</v>
      </c>
      <c r="G171" s="55">
        <f t="shared" si="8"/>
        <v>15</v>
      </c>
      <c r="H171" s="56">
        <f t="shared" si="8"/>
        <v>25</v>
      </c>
      <c r="I171" s="56">
        <f t="shared" si="8"/>
        <v>61</v>
      </c>
      <c r="J171" s="53">
        <f t="shared" si="8"/>
        <v>36</v>
      </c>
      <c r="K171" s="55">
        <f t="shared" si="8"/>
        <v>31</v>
      </c>
      <c r="L171" s="56">
        <f t="shared" si="8"/>
        <v>49</v>
      </c>
      <c r="M171" s="56">
        <f t="shared" si="8"/>
        <v>17</v>
      </c>
      <c r="N171" s="56">
        <f t="shared" si="8"/>
        <v>34</v>
      </c>
      <c r="O171" s="134">
        <f t="shared" si="8"/>
        <v>57</v>
      </c>
      <c r="P171" s="57">
        <f t="shared" si="8"/>
        <v>40</v>
      </c>
      <c r="Q171" s="57">
        <f t="shared" si="8"/>
        <v>34</v>
      </c>
    </row>
    <row r="172" spans="2:17" x14ac:dyDescent="0.15">
      <c r="B172" s="4" t="s">
        <v>68</v>
      </c>
      <c r="C172" s="14" t="s">
        <v>69</v>
      </c>
      <c r="D172" s="17">
        <f t="shared" si="8"/>
        <v>54</v>
      </c>
      <c r="E172" s="5">
        <f t="shared" si="8"/>
        <v>54</v>
      </c>
      <c r="F172" s="5">
        <f t="shared" si="8"/>
        <v>40</v>
      </c>
      <c r="G172" s="6">
        <f t="shared" si="8"/>
        <v>35</v>
      </c>
      <c r="H172" s="20">
        <f t="shared" si="8"/>
        <v>11</v>
      </c>
      <c r="I172" s="20">
        <f t="shared" si="8"/>
        <v>42</v>
      </c>
      <c r="J172" s="17">
        <f t="shared" si="8"/>
        <v>11</v>
      </c>
      <c r="K172" s="6">
        <f t="shared" si="8"/>
        <v>35</v>
      </c>
      <c r="L172" s="20">
        <f t="shared" si="8"/>
        <v>51</v>
      </c>
      <c r="M172" s="20">
        <f t="shared" si="8"/>
        <v>39</v>
      </c>
      <c r="N172" s="20">
        <f t="shared" si="8"/>
        <v>25</v>
      </c>
      <c r="O172" s="132">
        <f t="shared" si="8"/>
        <v>16</v>
      </c>
      <c r="P172" s="23">
        <f t="shared" si="8"/>
        <v>24</v>
      </c>
      <c r="Q172" s="23">
        <f t="shared" si="8"/>
        <v>23</v>
      </c>
    </row>
    <row r="173" spans="2:17" x14ac:dyDescent="0.15">
      <c r="B173" s="4" t="s">
        <v>70</v>
      </c>
      <c r="C173" s="14" t="s">
        <v>71</v>
      </c>
      <c r="D173" s="17">
        <f t="shared" si="8"/>
        <v>35</v>
      </c>
      <c r="E173" s="5">
        <f t="shared" si="8"/>
        <v>58</v>
      </c>
      <c r="F173" s="5">
        <f t="shared" si="8"/>
        <v>16</v>
      </c>
      <c r="G173" s="6">
        <f t="shared" si="8"/>
        <v>47</v>
      </c>
      <c r="H173" s="20">
        <f t="shared" si="8"/>
        <v>59</v>
      </c>
      <c r="I173" s="20">
        <f t="shared" si="8"/>
        <v>49</v>
      </c>
      <c r="J173" s="17">
        <f t="shared" si="8"/>
        <v>40</v>
      </c>
      <c r="K173" s="6">
        <f t="shared" si="8"/>
        <v>27</v>
      </c>
      <c r="L173" s="20">
        <f t="shared" si="8"/>
        <v>56</v>
      </c>
      <c r="M173" s="20">
        <f t="shared" si="8"/>
        <v>61</v>
      </c>
      <c r="N173" s="20">
        <f t="shared" si="8"/>
        <v>53</v>
      </c>
      <c r="O173" s="132">
        <f t="shared" si="8"/>
        <v>31</v>
      </c>
      <c r="P173" s="23">
        <f t="shared" si="8"/>
        <v>59</v>
      </c>
      <c r="Q173" s="23">
        <f t="shared" si="8"/>
        <v>20</v>
      </c>
    </row>
    <row r="174" spans="2:17" x14ac:dyDescent="0.15">
      <c r="B174" s="4" t="s">
        <v>72</v>
      </c>
      <c r="C174" s="14" t="s">
        <v>73</v>
      </c>
      <c r="D174" s="17">
        <f t="shared" si="8"/>
        <v>11</v>
      </c>
      <c r="E174" s="5">
        <f t="shared" si="8"/>
        <v>36</v>
      </c>
      <c r="F174" s="5">
        <f t="shared" si="8"/>
        <v>8</v>
      </c>
      <c r="G174" s="6">
        <f t="shared" si="8"/>
        <v>33</v>
      </c>
      <c r="H174" s="20">
        <f t="shared" si="8"/>
        <v>32</v>
      </c>
      <c r="I174" s="20">
        <f t="shared" si="8"/>
        <v>10</v>
      </c>
      <c r="J174" s="17">
        <f t="shared" si="8"/>
        <v>54</v>
      </c>
      <c r="K174" s="6">
        <f t="shared" si="8"/>
        <v>56</v>
      </c>
      <c r="L174" s="20">
        <f t="shared" si="8"/>
        <v>44</v>
      </c>
      <c r="M174" s="20">
        <f t="shared" si="8"/>
        <v>9</v>
      </c>
      <c r="N174" s="20">
        <f t="shared" si="8"/>
        <v>15</v>
      </c>
      <c r="O174" s="132">
        <f t="shared" si="8"/>
        <v>27</v>
      </c>
      <c r="P174" s="23">
        <f t="shared" si="8"/>
        <v>18</v>
      </c>
      <c r="Q174" s="23">
        <f t="shared" si="8"/>
        <v>15</v>
      </c>
    </row>
    <row r="175" spans="2:17" x14ac:dyDescent="0.15">
      <c r="B175" s="58" t="s">
        <v>74</v>
      </c>
      <c r="C175" s="59" t="s">
        <v>75</v>
      </c>
      <c r="D175" s="60">
        <f t="shared" si="8"/>
        <v>48</v>
      </c>
      <c r="E175" s="61">
        <f t="shared" si="8"/>
        <v>18</v>
      </c>
      <c r="F175" s="61">
        <f t="shared" si="8"/>
        <v>42</v>
      </c>
      <c r="G175" s="62">
        <f t="shared" si="8"/>
        <v>59</v>
      </c>
      <c r="H175" s="63">
        <f t="shared" si="8"/>
        <v>49</v>
      </c>
      <c r="I175" s="63">
        <f t="shared" si="8"/>
        <v>58</v>
      </c>
      <c r="J175" s="60">
        <f t="shared" si="8"/>
        <v>42</v>
      </c>
      <c r="K175" s="62">
        <f t="shared" si="8"/>
        <v>47</v>
      </c>
      <c r="L175" s="63">
        <f t="shared" si="8"/>
        <v>28</v>
      </c>
      <c r="M175" s="63">
        <f t="shared" si="8"/>
        <v>13</v>
      </c>
      <c r="N175" s="63">
        <f t="shared" si="8"/>
        <v>44</v>
      </c>
      <c r="O175" s="135">
        <f t="shared" si="8"/>
        <v>29</v>
      </c>
      <c r="P175" s="64">
        <f t="shared" si="8"/>
        <v>41</v>
      </c>
      <c r="Q175" s="64">
        <f t="shared" si="8"/>
        <v>35</v>
      </c>
    </row>
    <row r="176" spans="2:17" x14ac:dyDescent="0.15">
      <c r="B176" s="4" t="s">
        <v>76</v>
      </c>
      <c r="C176" s="14" t="s">
        <v>77</v>
      </c>
      <c r="D176" s="17">
        <f t="shared" ref="D176:Q191" si="9">RANK(D107,D$74:D$136)</f>
        <v>50</v>
      </c>
      <c r="E176" s="5">
        <f t="shared" si="9"/>
        <v>62</v>
      </c>
      <c r="F176" s="5">
        <f t="shared" si="9"/>
        <v>34</v>
      </c>
      <c r="G176" s="6">
        <f t="shared" si="9"/>
        <v>25</v>
      </c>
      <c r="H176" s="20">
        <f t="shared" si="9"/>
        <v>42</v>
      </c>
      <c r="I176" s="20">
        <f t="shared" si="9"/>
        <v>25</v>
      </c>
      <c r="J176" s="17">
        <f t="shared" si="9"/>
        <v>41</v>
      </c>
      <c r="K176" s="6">
        <f t="shared" si="9"/>
        <v>36</v>
      </c>
      <c r="L176" s="20">
        <f t="shared" si="9"/>
        <v>41</v>
      </c>
      <c r="M176" s="20">
        <f t="shared" si="9"/>
        <v>41</v>
      </c>
      <c r="N176" s="20">
        <f t="shared" si="9"/>
        <v>49</v>
      </c>
      <c r="O176" s="132">
        <f t="shared" si="9"/>
        <v>39</v>
      </c>
      <c r="P176" s="23">
        <f t="shared" si="9"/>
        <v>53</v>
      </c>
      <c r="Q176" s="23">
        <f t="shared" si="9"/>
        <v>22</v>
      </c>
    </row>
    <row r="177" spans="2:17" x14ac:dyDescent="0.15">
      <c r="B177" s="4" t="s">
        <v>78</v>
      </c>
      <c r="C177" s="14" t="s">
        <v>79</v>
      </c>
      <c r="D177" s="17">
        <f t="shared" si="9"/>
        <v>49</v>
      </c>
      <c r="E177" s="5">
        <f t="shared" si="9"/>
        <v>40</v>
      </c>
      <c r="F177" s="5">
        <f t="shared" si="9"/>
        <v>37</v>
      </c>
      <c r="G177" s="6">
        <f t="shared" si="9"/>
        <v>41</v>
      </c>
      <c r="H177" s="20">
        <f t="shared" si="9"/>
        <v>20</v>
      </c>
      <c r="I177" s="20">
        <f t="shared" si="9"/>
        <v>40</v>
      </c>
      <c r="J177" s="17">
        <f t="shared" si="9"/>
        <v>28</v>
      </c>
      <c r="K177" s="6">
        <f t="shared" si="9"/>
        <v>32</v>
      </c>
      <c r="L177" s="20">
        <f t="shared" si="9"/>
        <v>19</v>
      </c>
      <c r="M177" s="20">
        <f t="shared" si="9"/>
        <v>37</v>
      </c>
      <c r="N177" s="20">
        <f t="shared" si="9"/>
        <v>32</v>
      </c>
      <c r="O177" s="132">
        <f t="shared" si="9"/>
        <v>61</v>
      </c>
      <c r="P177" s="23">
        <f t="shared" si="9"/>
        <v>43</v>
      </c>
      <c r="Q177" s="23">
        <f t="shared" si="9"/>
        <v>40</v>
      </c>
    </row>
    <row r="178" spans="2:17" x14ac:dyDescent="0.15">
      <c r="B178" s="58" t="s">
        <v>80</v>
      </c>
      <c r="C178" s="59" t="s">
        <v>81</v>
      </c>
      <c r="D178" s="60">
        <f t="shared" si="9"/>
        <v>46</v>
      </c>
      <c r="E178" s="61">
        <f t="shared" si="9"/>
        <v>46</v>
      </c>
      <c r="F178" s="61">
        <f t="shared" si="9"/>
        <v>27</v>
      </c>
      <c r="G178" s="62">
        <f t="shared" si="9"/>
        <v>49</v>
      </c>
      <c r="H178" s="63">
        <f t="shared" si="9"/>
        <v>54</v>
      </c>
      <c r="I178" s="63">
        <f t="shared" si="9"/>
        <v>32</v>
      </c>
      <c r="J178" s="60">
        <f t="shared" si="9"/>
        <v>27</v>
      </c>
      <c r="K178" s="62">
        <f t="shared" si="9"/>
        <v>19</v>
      </c>
      <c r="L178" s="63">
        <f t="shared" si="9"/>
        <v>55</v>
      </c>
      <c r="M178" s="63">
        <f t="shared" si="9"/>
        <v>16</v>
      </c>
      <c r="N178" s="63">
        <f t="shared" si="9"/>
        <v>33</v>
      </c>
      <c r="O178" s="135">
        <f t="shared" si="9"/>
        <v>44</v>
      </c>
      <c r="P178" s="64">
        <f t="shared" si="9"/>
        <v>39</v>
      </c>
      <c r="Q178" s="64">
        <f t="shared" si="9"/>
        <v>33</v>
      </c>
    </row>
    <row r="179" spans="2:17" x14ac:dyDescent="0.15">
      <c r="B179" s="58" t="s">
        <v>82</v>
      </c>
      <c r="C179" s="59" t="s">
        <v>83</v>
      </c>
      <c r="D179" s="60">
        <f t="shared" si="9"/>
        <v>28</v>
      </c>
      <c r="E179" s="61">
        <f t="shared" si="9"/>
        <v>34</v>
      </c>
      <c r="F179" s="61">
        <f t="shared" si="9"/>
        <v>22</v>
      </c>
      <c r="G179" s="62">
        <f t="shared" si="9"/>
        <v>28</v>
      </c>
      <c r="H179" s="63">
        <f t="shared" si="9"/>
        <v>21</v>
      </c>
      <c r="I179" s="63">
        <f t="shared" si="9"/>
        <v>27</v>
      </c>
      <c r="J179" s="60">
        <f t="shared" si="9"/>
        <v>51</v>
      </c>
      <c r="K179" s="62">
        <f t="shared" si="9"/>
        <v>34</v>
      </c>
      <c r="L179" s="63">
        <f t="shared" si="9"/>
        <v>20</v>
      </c>
      <c r="M179" s="63">
        <f t="shared" si="9"/>
        <v>20</v>
      </c>
      <c r="N179" s="63">
        <f t="shared" si="9"/>
        <v>47</v>
      </c>
      <c r="O179" s="135">
        <f t="shared" si="9"/>
        <v>40</v>
      </c>
      <c r="P179" s="64">
        <f t="shared" si="9"/>
        <v>32</v>
      </c>
      <c r="Q179" s="64">
        <f t="shared" si="9"/>
        <v>37</v>
      </c>
    </row>
    <row r="180" spans="2:17" x14ac:dyDescent="0.15">
      <c r="B180" s="4" t="s">
        <v>84</v>
      </c>
      <c r="C180" s="14" t="s">
        <v>85</v>
      </c>
      <c r="D180" s="17">
        <f t="shared" si="9"/>
        <v>34</v>
      </c>
      <c r="E180" s="5">
        <f t="shared" si="9"/>
        <v>51</v>
      </c>
      <c r="F180" s="5">
        <f t="shared" si="9"/>
        <v>18</v>
      </c>
      <c r="G180" s="6">
        <f t="shared" si="9"/>
        <v>43</v>
      </c>
      <c r="H180" s="20">
        <f t="shared" si="9"/>
        <v>56</v>
      </c>
      <c r="I180" s="20">
        <f t="shared" si="9"/>
        <v>34</v>
      </c>
      <c r="J180" s="17">
        <f t="shared" si="9"/>
        <v>44</v>
      </c>
      <c r="K180" s="6">
        <f t="shared" si="9"/>
        <v>26</v>
      </c>
      <c r="L180" s="20">
        <f t="shared" si="9"/>
        <v>57</v>
      </c>
      <c r="M180" s="20">
        <f t="shared" si="9"/>
        <v>28</v>
      </c>
      <c r="N180" s="20">
        <f t="shared" si="9"/>
        <v>21</v>
      </c>
      <c r="O180" s="132">
        <f t="shared" si="9"/>
        <v>18</v>
      </c>
      <c r="P180" s="23">
        <f t="shared" si="9"/>
        <v>38</v>
      </c>
      <c r="Q180" s="23">
        <f t="shared" si="9"/>
        <v>32</v>
      </c>
    </row>
    <row r="181" spans="2:17" x14ac:dyDescent="0.15">
      <c r="B181" s="4">
        <v>39</v>
      </c>
      <c r="C181" s="14" t="s">
        <v>86</v>
      </c>
      <c r="D181" s="17">
        <f t="shared" si="9"/>
        <v>15</v>
      </c>
      <c r="E181" s="5">
        <f t="shared" si="9"/>
        <v>57</v>
      </c>
      <c r="F181" s="5">
        <f t="shared" si="9"/>
        <v>12</v>
      </c>
      <c r="G181" s="6">
        <f t="shared" si="9"/>
        <v>17</v>
      </c>
      <c r="H181" s="20">
        <f t="shared" si="9"/>
        <v>14</v>
      </c>
      <c r="I181" s="20">
        <f t="shared" si="9"/>
        <v>23</v>
      </c>
      <c r="J181" s="17">
        <f t="shared" si="9"/>
        <v>56</v>
      </c>
      <c r="K181" s="6">
        <f t="shared" si="9"/>
        <v>46</v>
      </c>
      <c r="L181" s="20">
        <f t="shared" si="9"/>
        <v>47</v>
      </c>
      <c r="M181" s="20">
        <f t="shared" si="9"/>
        <v>15</v>
      </c>
      <c r="N181" s="20">
        <f t="shared" si="9"/>
        <v>54</v>
      </c>
      <c r="O181" s="132">
        <f t="shared" si="9"/>
        <v>8</v>
      </c>
      <c r="P181" s="23">
        <f t="shared" si="9"/>
        <v>15</v>
      </c>
      <c r="Q181" s="23">
        <f t="shared" si="9"/>
        <v>19</v>
      </c>
    </row>
    <row r="182" spans="2:17" x14ac:dyDescent="0.15">
      <c r="B182" s="7">
        <v>40</v>
      </c>
      <c r="C182" s="15" t="s">
        <v>87</v>
      </c>
      <c r="D182" s="18">
        <f t="shared" si="9"/>
        <v>60</v>
      </c>
      <c r="E182" s="8">
        <f t="shared" si="9"/>
        <v>45</v>
      </c>
      <c r="F182" s="8">
        <f t="shared" si="9"/>
        <v>43</v>
      </c>
      <c r="G182" s="9">
        <f t="shared" si="9"/>
        <v>54</v>
      </c>
      <c r="H182" s="21">
        <f t="shared" si="9"/>
        <v>53</v>
      </c>
      <c r="I182" s="21">
        <f t="shared" si="9"/>
        <v>29</v>
      </c>
      <c r="J182" s="18">
        <f t="shared" si="9"/>
        <v>35</v>
      </c>
      <c r="K182" s="9">
        <f t="shared" si="9"/>
        <v>24</v>
      </c>
      <c r="L182" s="21">
        <f t="shared" si="9"/>
        <v>42</v>
      </c>
      <c r="M182" s="21">
        <f t="shared" si="9"/>
        <v>52</v>
      </c>
      <c r="N182" s="21">
        <f t="shared" si="9"/>
        <v>12</v>
      </c>
      <c r="O182" s="136">
        <f t="shared" si="9"/>
        <v>54</v>
      </c>
      <c r="P182" s="24">
        <f t="shared" si="9"/>
        <v>63</v>
      </c>
      <c r="Q182" s="24">
        <f t="shared" si="9"/>
        <v>39</v>
      </c>
    </row>
    <row r="183" spans="2:17" x14ac:dyDescent="0.15">
      <c r="B183" s="10">
        <v>41</v>
      </c>
      <c r="C183" s="13" t="s">
        <v>88</v>
      </c>
      <c r="D183" s="16">
        <f t="shared" si="9"/>
        <v>47</v>
      </c>
      <c r="E183" s="11">
        <f t="shared" si="9"/>
        <v>20</v>
      </c>
      <c r="F183" s="11">
        <f t="shared" si="9"/>
        <v>45</v>
      </c>
      <c r="G183" s="12">
        <f t="shared" si="9"/>
        <v>44</v>
      </c>
      <c r="H183" s="19">
        <f t="shared" si="9"/>
        <v>35</v>
      </c>
      <c r="I183" s="19">
        <f t="shared" si="9"/>
        <v>24</v>
      </c>
      <c r="J183" s="16">
        <f t="shared" si="9"/>
        <v>62</v>
      </c>
      <c r="K183" s="12">
        <f t="shared" si="9"/>
        <v>58</v>
      </c>
      <c r="L183" s="19">
        <f t="shared" si="9"/>
        <v>60</v>
      </c>
      <c r="M183" s="19">
        <f t="shared" si="9"/>
        <v>35</v>
      </c>
      <c r="N183" s="19">
        <f t="shared" si="9"/>
        <v>43</v>
      </c>
      <c r="O183" s="137">
        <f t="shared" si="9"/>
        <v>49</v>
      </c>
      <c r="P183" s="22">
        <f t="shared" si="9"/>
        <v>61</v>
      </c>
      <c r="Q183" s="22">
        <f t="shared" si="9"/>
        <v>41</v>
      </c>
    </row>
    <row r="184" spans="2:17" x14ac:dyDescent="0.15">
      <c r="B184" s="4">
        <v>42</v>
      </c>
      <c r="C184" s="14" t="s">
        <v>89</v>
      </c>
      <c r="D184" s="17">
        <f t="shared" si="9"/>
        <v>43</v>
      </c>
      <c r="E184" s="5">
        <f t="shared" si="9"/>
        <v>21</v>
      </c>
      <c r="F184" s="5">
        <f t="shared" si="9"/>
        <v>53</v>
      </c>
      <c r="G184" s="6">
        <f t="shared" si="9"/>
        <v>13</v>
      </c>
      <c r="H184" s="20">
        <f t="shared" si="9"/>
        <v>22</v>
      </c>
      <c r="I184" s="20">
        <f t="shared" si="9"/>
        <v>46</v>
      </c>
      <c r="J184" s="17">
        <f t="shared" si="9"/>
        <v>30</v>
      </c>
      <c r="K184" s="6">
        <f t="shared" si="9"/>
        <v>30</v>
      </c>
      <c r="L184" s="20">
        <f t="shared" si="9"/>
        <v>40</v>
      </c>
      <c r="M184" s="20">
        <f t="shared" si="9"/>
        <v>10</v>
      </c>
      <c r="N184" s="20">
        <f t="shared" si="9"/>
        <v>20</v>
      </c>
      <c r="O184" s="132">
        <f t="shared" si="9"/>
        <v>48</v>
      </c>
      <c r="P184" s="23">
        <f t="shared" si="9"/>
        <v>29</v>
      </c>
      <c r="Q184" s="23">
        <f t="shared" si="9"/>
        <v>43</v>
      </c>
    </row>
    <row r="185" spans="2:17" x14ac:dyDescent="0.15">
      <c r="B185" s="4">
        <v>43</v>
      </c>
      <c r="C185" s="14" t="s">
        <v>90</v>
      </c>
      <c r="D185" s="17">
        <f t="shared" si="9"/>
        <v>55</v>
      </c>
      <c r="E185" s="5">
        <f t="shared" si="9"/>
        <v>28</v>
      </c>
      <c r="F185" s="5">
        <f t="shared" si="9"/>
        <v>54</v>
      </c>
      <c r="G185" s="6">
        <f t="shared" si="9"/>
        <v>26</v>
      </c>
      <c r="H185" s="20">
        <f t="shared" si="9"/>
        <v>63</v>
      </c>
      <c r="I185" s="20">
        <f t="shared" si="9"/>
        <v>50</v>
      </c>
      <c r="J185" s="17">
        <f t="shared" si="9"/>
        <v>18</v>
      </c>
      <c r="K185" s="6">
        <f t="shared" si="9"/>
        <v>8</v>
      </c>
      <c r="L185" s="20">
        <f t="shared" si="9"/>
        <v>18</v>
      </c>
      <c r="M185" s="20">
        <f t="shared" si="9"/>
        <v>22</v>
      </c>
      <c r="N185" s="20">
        <f t="shared" si="9"/>
        <v>46</v>
      </c>
      <c r="O185" s="132">
        <f t="shared" si="9"/>
        <v>63</v>
      </c>
      <c r="P185" s="23">
        <f t="shared" si="9"/>
        <v>58</v>
      </c>
      <c r="Q185" s="23">
        <f t="shared" si="9"/>
        <v>45</v>
      </c>
    </row>
    <row r="186" spans="2:17" x14ac:dyDescent="0.15">
      <c r="B186" s="4">
        <v>44</v>
      </c>
      <c r="C186" s="14" t="s">
        <v>91</v>
      </c>
      <c r="D186" s="17">
        <f t="shared" si="9"/>
        <v>42</v>
      </c>
      <c r="E186" s="5">
        <f t="shared" si="9"/>
        <v>8</v>
      </c>
      <c r="F186" s="5">
        <f t="shared" si="9"/>
        <v>56</v>
      </c>
      <c r="G186" s="6">
        <f t="shared" si="9"/>
        <v>42</v>
      </c>
      <c r="H186" s="20">
        <f t="shared" si="9"/>
        <v>44</v>
      </c>
      <c r="I186" s="20">
        <f t="shared" si="9"/>
        <v>17</v>
      </c>
      <c r="J186" s="17">
        <f t="shared" si="9"/>
        <v>6</v>
      </c>
      <c r="K186" s="6">
        <f t="shared" si="9"/>
        <v>2</v>
      </c>
      <c r="L186" s="20">
        <f t="shared" si="9"/>
        <v>9</v>
      </c>
      <c r="M186" s="20">
        <f t="shared" si="9"/>
        <v>25</v>
      </c>
      <c r="N186" s="20">
        <f t="shared" si="9"/>
        <v>30</v>
      </c>
      <c r="O186" s="132">
        <f t="shared" si="9"/>
        <v>30</v>
      </c>
      <c r="P186" s="23">
        <f t="shared" si="9"/>
        <v>16</v>
      </c>
      <c r="Q186" s="23">
        <f t="shared" si="9"/>
        <v>56</v>
      </c>
    </row>
    <row r="187" spans="2:17" x14ac:dyDescent="0.15">
      <c r="B187" s="4">
        <v>45</v>
      </c>
      <c r="C187" s="14" t="s">
        <v>92</v>
      </c>
      <c r="D187" s="17">
        <f t="shared" si="9"/>
        <v>39</v>
      </c>
      <c r="E187" s="5">
        <f t="shared" si="9"/>
        <v>42</v>
      </c>
      <c r="F187" s="5">
        <f t="shared" si="9"/>
        <v>28</v>
      </c>
      <c r="G187" s="6">
        <f t="shared" si="9"/>
        <v>31</v>
      </c>
      <c r="H187" s="20">
        <f t="shared" si="9"/>
        <v>13</v>
      </c>
      <c r="I187" s="20">
        <f t="shared" si="9"/>
        <v>45</v>
      </c>
      <c r="J187" s="17">
        <f t="shared" si="9"/>
        <v>14</v>
      </c>
      <c r="K187" s="6">
        <f t="shared" si="9"/>
        <v>17</v>
      </c>
      <c r="L187" s="20">
        <f t="shared" si="9"/>
        <v>29</v>
      </c>
      <c r="M187" s="20">
        <f t="shared" si="9"/>
        <v>21</v>
      </c>
      <c r="N187" s="20">
        <f t="shared" si="9"/>
        <v>57</v>
      </c>
      <c r="O187" s="132">
        <f t="shared" si="9"/>
        <v>59</v>
      </c>
      <c r="P187" s="23">
        <f t="shared" si="9"/>
        <v>25</v>
      </c>
      <c r="Q187" s="23">
        <f t="shared" si="9"/>
        <v>50</v>
      </c>
    </row>
    <row r="188" spans="2:17" x14ac:dyDescent="0.15">
      <c r="B188" s="4">
        <v>46</v>
      </c>
      <c r="C188" s="14" t="s">
        <v>93</v>
      </c>
      <c r="D188" s="17">
        <f t="shared" si="9"/>
        <v>36</v>
      </c>
      <c r="E188" s="5">
        <f t="shared" si="9"/>
        <v>16</v>
      </c>
      <c r="F188" s="5">
        <f t="shared" si="9"/>
        <v>49</v>
      </c>
      <c r="G188" s="6">
        <f t="shared" si="9"/>
        <v>14</v>
      </c>
      <c r="H188" s="20">
        <f t="shared" si="9"/>
        <v>34</v>
      </c>
      <c r="I188" s="20">
        <f t="shared" si="9"/>
        <v>56</v>
      </c>
      <c r="J188" s="17">
        <f t="shared" si="9"/>
        <v>13</v>
      </c>
      <c r="K188" s="6">
        <f t="shared" si="9"/>
        <v>11</v>
      </c>
      <c r="L188" s="20">
        <f t="shared" si="9"/>
        <v>22</v>
      </c>
      <c r="M188" s="20">
        <f t="shared" si="9"/>
        <v>12</v>
      </c>
      <c r="N188" s="20">
        <f t="shared" si="9"/>
        <v>57</v>
      </c>
      <c r="O188" s="132">
        <f t="shared" si="9"/>
        <v>41</v>
      </c>
      <c r="P188" s="23">
        <f t="shared" si="9"/>
        <v>19</v>
      </c>
      <c r="Q188" s="23">
        <f t="shared" si="9"/>
        <v>53</v>
      </c>
    </row>
    <row r="189" spans="2:17" x14ac:dyDescent="0.15">
      <c r="B189" s="4">
        <v>47</v>
      </c>
      <c r="C189" s="14" t="s">
        <v>94</v>
      </c>
      <c r="D189" s="17">
        <f t="shared" si="9"/>
        <v>52</v>
      </c>
      <c r="E189" s="5">
        <f t="shared" si="9"/>
        <v>15</v>
      </c>
      <c r="F189" s="5">
        <f t="shared" si="9"/>
        <v>58</v>
      </c>
      <c r="G189" s="6">
        <f t="shared" si="9"/>
        <v>22</v>
      </c>
      <c r="H189" s="20">
        <f t="shared" si="9"/>
        <v>61</v>
      </c>
      <c r="I189" s="20">
        <f t="shared" si="9"/>
        <v>44</v>
      </c>
      <c r="J189" s="17">
        <f t="shared" si="9"/>
        <v>16</v>
      </c>
      <c r="K189" s="6">
        <f t="shared" si="9"/>
        <v>13</v>
      </c>
      <c r="L189" s="20">
        <f t="shared" si="9"/>
        <v>12</v>
      </c>
      <c r="M189" s="20">
        <f t="shared" si="9"/>
        <v>57</v>
      </c>
      <c r="N189" s="20">
        <f t="shared" si="9"/>
        <v>57</v>
      </c>
      <c r="O189" s="132">
        <f t="shared" si="9"/>
        <v>62</v>
      </c>
      <c r="P189" s="23">
        <f t="shared" si="9"/>
        <v>57</v>
      </c>
      <c r="Q189" s="23">
        <f t="shared" si="9"/>
        <v>48</v>
      </c>
    </row>
    <row r="190" spans="2:17" x14ac:dyDescent="0.15">
      <c r="B190" s="4">
        <v>48</v>
      </c>
      <c r="C190" s="14" t="s">
        <v>95</v>
      </c>
      <c r="D190" s="17">
        <f t="shared" si="9"/>
        <v>58</v>
      </c>
      <c r="E190" s="5">
        <f t="shared" si="9"/>
        <v>13</v>
      </c>
      <c r="F190" s="5">
        <f t="shared" si="9"/>
        <v>61</v>
      </c>
      <c r="G190" s="6">
        <f t="shared" si="9"/>
        <v>34</v>
      </c>
      <c r="H190" s="20">
        <f t="shared" si="9"/>
        <v>9</v>
      </c>
      <c r="I190" s="20">
        <f t="shared" si="9"/>
        <v>6</v>
      </c>
      <c r="J190" s="17">
        <f t="shared" si="9"/>
        <v>22</v>
      </c>
      <c r="K190" s="6">
        <f t="shared" si="9"/>
        <v>20</v>
      </c>
      <c r="L190" s="20">
        <f t="shared" si="9"/>
        <v>23</v>
      </c>
      <c r="M190" s="20">
        <f t="shared" si="9"/>
        <v>14</v>
      </c>
      <c r="N190" s="20">
        <f t="shared" si="9"/>
        <v>9</v>
      </c>
      <c r="O190" s="132">
        <f t="shared" si="9"/>
        <v>24</v>
      </c>
      <c r="P190" s="23">
        <f t="shared" si="9"/>
        <v>17</v>
      </c>
      <c r="Q190" s="23">
        <f t="shared" si="9"/>
        <v>51</v>
      </c>
    </row>
    <row r="191" spans="2:17" x14ac:dyDescent="0.15">
      <c r="B191" s="4">
        <v>49</v>
      </c>
      <c r="C191" s="14" t="s">
        <v>96</v>
      </c>
      <c r="D191" s="17">
        <f t="shared" si="9"/>
        <v>56</v>
      </c>
      <c r="E191" s="5">
        <f t="shared" si="9"/>
        <v>11</v>
      </c>
      <c r="F191" s="5">
        <f t="shared" si="9"/>
        <v>63</v>
      </c>
      <c r="G191" s="6">
        <f t="shared" si="9"/>
        <v>32</v>
      </c>
      <c r="H191" s="20">
        <f t="shared" si="9"/>
        <v>33</v>
      </c>
      <c r="I191" s="20">
        <f t="shared" si="9"/>
        <v>9</v>
      </c>
      <c r="J191" s="17">
        <f t="shared" si="9"/>
        <v>26</v>
      </c>
      <c r="K191" s="6">
        <f t="shared" si="9"/>
        <v>22</v>
      </c>
      <c r="L191" s="20">
        <f t="shared" si="9"/>
        <v>4</v>
      </c>
      <c r="M191" s="20">
        <f t="shared" si="9"/>
        <v>32</v>
      </c>
      <c r="N191" s="20">
        <f t="shared" si="9"/>
        <v>57</v>
      </c>
      <c r="O191" s="132">
        <f t="shared" si="9"/>
        <v>4</v>
      </c>
      <c r="P191" s="23">
        <f t="shared" si="9"/>
        <v>11</v>
      </c>
      <c r="Q191" s="23">
        <f t="shared" si="9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10">RANK(D123,D$74:D$136)</f>
        <v>40</v>
      </c>
      <c r="E192" s="5">
        <f t="shared" si="10"/>
        <v>12</v>
      </c>
      <c r="F192" s="5">
        <f t="shared" si="10"/>
        <v>62</v>
      </c>
      <c r="G192" s="6">
        <f t="shared" si="10"/>
        <v>6</v>
      </c>
      <c r="H192" s="20">
        <f t="shared" si="10"/>
        <v>23</v>
      </c>
      <c r="I192" s="20">
        <f t="shared" si="10"/>
        <v>19</v>
      </c>
      <c r="J192" s="17">
        <f t="shared" si="10"/>
        <v>9</v>
      </c>
      <c r="K192" s="6">
        <f t="shared" si="10"/>
        <v>5</v>
      </c>
      <c r="L192" s="20">
        <f t="shared" si="10"/>
        <v>7</v>
      </c>
      <c r="M192" s="20">
        <f t="shared" si="10"/>
        <v>6</v>
      </c>
      <c r="N192" s="20">
        <f t="shared" si="10"/>
        <v>42</v>
      </c>
      <c r="O192" s="132">
        <f t="shared" si="10"/>
        <v>45</v>
      </c>
      <c r="P192" s="23">
        <f t="shared" si="10"/>
        <v>12</v>
      </c>
      <c r="Q192" s="23">
        <f t="shared" si="10"/>
        <v>54</v>
      </c>
    </row>
    <row r="193" spans="2:17" x14ac:dyDescent="0.15">
      <c r="B193" s="4">
        <v>51</v>
      </c>
      <c r="C193" s="14" t="s">
        <v>98</v>
      </c>
      <c r="D193" s="17">
        <f t="shared" si="10"/>
        <v>5</v>
      </c>
      <c r="E193" s="5">
        <f t="shared" si="10"/>
        <v>3</v>
      </c>
      <c r="F193" s="5">
        <f t="shared" si="10"/>
        <v>50</v>
      </c>
      <c r="G193" s="6">
        <f t="shared" si="10"/>
        <v>3</v>
      </c>
      <c r="H193" s="20">
        <f t="shared" si="10"/>
        <v>7</v>
      </c>
      <c r="I193" s="20">
        <f t="shared" si="10"/>
        <v>8</v>
      </c>
      <c r="J193" s="17">
        <f t="shared" si="10"/>
        <v>5</v>
      </c>
      <c r="K193" s="6">
        <f t="shared" si="10"/>
        <v>4</v>
      </c>
      <c r="L193" s="20">
        <f t="shared" si="10"/>
        <v>8</v>
      </c>
      <c r="M193" s="20">
        <f t="shared" si="10"/>
        <v>5</v>
      </c>
      <c r="N193" s="20">
        <f t="shared" si="10"/>
        <v>17</v>
      </c>
      <c r="O193" s="132">
        <f t="shared" si="10"/>
        <v>12</v>
      </c>
      <c r="P193" s="23">
        <f t="shared" si="10"/>
        <v>4</v>
      </c>
      <c r="Q193" s="23">
        <f t="shared" si="10"/>
        <v>59</v>
      </c>
    </row>
    <row r="194" spans="2:17" x14ac:dyDescent="0.15">
      <c r="B194" s="4">
        <v>52</v>
      </c>
      <c r="C194" s="14" t="s">
        <v>99</v>
      </c>
      <c r="D194" s="17">
        <f t="shared" si="10"/>
        <v>14</v>
      </c>
      <c r="E194" s="5">
        <f t="shared" si="10"/>
        <v>6</v>
      </c>
      <c r="F194" s="5">
        <f t="shared" si="10"/>
        <v>55</v>
      </c>
      <c r="G194" s="6">
        <f t="shared" si="10"/>
        <v>16</v>
      </c>
      <c r="H194" s="20">
        <f t="shared" si="10"/>
        <v>3</v>
      </c>
      <c r="I194" s="20">
        <f t="shared" si="10"/>
        <v>5</v>
      </c>
      <c r="J194" s="17">
        <f t="shared" si="10"/>
        <v>8</v>
      </c>
      <c r="K194" s="6">
        <f t="shared" si="10"/>
        <v>9</v>
      </c>
      <c r="L194" s="20">
        <f t="shared" si="10"/>
        <v>3</v>
      </c>
      <c r="M194" s="20">
        <f t="shared" si="10"/>
        <v>8</v>
      </c>
      <c r="N194" s="20">
        <f t="shared" si="10"/>
        <v>5</v>
      </c>
      <c r="O194" s="132">
        <f t="shared" si="10"/>
        <v>1</v>
      </c>
      <c r="P194" s="23">
        <f t="shared" si="10"/>
        <v>3</v>
      </c>
      <c r="Q194" s="23">
        <f t="shared" si="10"/>
        <v>61</v>
      </c>
    </row>
    <row r="195" spans="2:17" x14ac:dyDescent="0.15">
      <c r="B195" s="4">
        <v>53</v>
      </c>
      <c r="C195" s="14" t="s">
        <v>100</v>
      </c>
      <c r="D195" s="17">
        <f t="shared" si="10"/>
        <v>17</v>
      </c>
      <c r="E195" s="5">
        <f t="shared" si="10"/>
        <v>10</v>
      </c>
      <c r="F195" s="5">
        <f t="shared" si="10"/>
        <v>41</v>
      </c>
      <c r="G195" s="6">
        <f t="shared" si="10"/>
        <v>18</v>
      </c>
      <c r="H195" s="20">
        <f t="shared" si="10"/>
        <v>37</v>
      </c>
      <c r="I195" s="20">
        <f t="shared" si="10"/>
        <v>1</v>
      </c>
      <c r="J195" s="17">
        <f t="shared" si="10"/>
        <v>4</v>
      </c>
      <c r="K195" s="6">
        <f t="shared" si="10"/>
        <v>6</v>
      </c>
      <c r="L195" s="20">
        <f t="shared" si="10"/>
        <v>16</v>
      </c>
      <c r="M195" s="20">
        <f t="shared" si="10"/>
        <v>4</v>
      </c>
      <c r="N195" s="20">
        <f t="shared" si="10"/>
        <v>6</v>
      </c>
      <c r="O195" s="132">
        <f t="shared" si="10"/>
        <v>53</v>
      </c>
      <c r="P195" s="23">
        <f t="shared" si="10"/>
        <v>7</v>
      </c>
      <c r="Q195" s="23">
        <f t="shared" si="10"/>
        <v>60</v>
      </c>
    </row>
    <row r="196" spans="2:17" x14ac:dyDescent="0.15">
      <c r="B196" s="4">
        <v>54</v>
      </c>
      <c r="C196" s="14" t="s">
        <v>101</v>
      </c>
      <c r="D196" s="17">
        <f t="shared" si="10"/>
        <v>8</v>
      </c>
      <c r="E196" s="5">
        <f t="shared" si="10"/>
        <v>7</v>
      </c>
      <c r="F196" s="5">
        <f t="shared" si="10"/>
        <v>47</v>
      </c>
      <c r="G196" s="6">
        <f t="shared" si="10"/>
        <v>7</v>
      </c>
      <c r="H196" s="20">
        <f t="shared" si="10"/>
        <v>5</v>
      </c>
      <c r="I196" s="20">
        <f t="shared" si="10"/>
        <v>53</v>
      </c>
      <c r="J196" s="17">
        <f t="shared" si="10"/>
        <v>2</v>
      </c>
      <c r="K196" s="6">
        <f t="shared" si="10"/>
        <v>3</v>
      </c>
      <c r="L196" s="20">
        <f t="shared" si="10"/>
        <v>11</v>
      </c>
      <c r="M196" s="20">
        <f t="shared" si="10"/>
        <v>2</v>
      </c>
      <c r="N196" s="20">
        <f t="shared" si="10"/>
        <v>3</v>
      </c>
      <c r="O196" s="132">
        <f t="shared" si="10"/>
        <v>55</v>
      </c>
      <c r="P196" s="23">
        <f t="shared" si="10"/>
        <v>5</v>
      </c>
      <c r="Q196" s="23">
        <f t="shared" si="10"/>
        <v>62</v>
      </c>
    </row>
    <row r="197" spans="2:17" x14ac:dyDescent="0.15">
      <c r="B197" s="4">
        <v>55</v>
      </c>
      <c r="C197" s="14" t="s">
        <v>102</v>
      </c>
      <c r="D197" s="17">
        <f t="shared" si="10"/>
        <v>2</v>
      </c>
      <c r="E197" s="5">
        <f t="shared" si="10"/>
        <v>2</v>
      </c>
      <c r="F197" s="5">
        <f t="shared" si="10"/>
        <v>51</v>
      </c>
      <c r="G197" s="6">
        <f t="shared" si="10"/>
        <v>1</v>
      </c>
      <c r="H197" s="20">
        <f t="shared" si="10"/>
        <v>2</v>
      </c>
      <c r="I197" s="20">
        <f t="shared" si="10"/>
        <v>20</v>
      </c>
      <c r="J197" s="17">
        <f t="shared" si="10"/>
        <v>3</v>
      </c>
      <c r="K197" s="6">
        <f t="shared" si="10"/>
        <v>7</v>
      </c>
      <c r="L197" s="20">
        <f t="shared" si="10"/>
        <v>5</v>
      </c>
      <c r="M197" s="20">
        <f t="shared" si="10"/>
        <v>11</v>
      </c>
      <c r="N197" s="20">
        <f t="shared" si="10"/>
        <v>2</v>
      </c>
      <c r="O197" s="132">
        <f t="shared" si="10"/>
        <v>7</v>
      </c>
      <c r="P197" s="23">
        <f t="shared" si="10"/>
        <v>2</v>
      </c>
      <c r="Q197" s="23">
        <f t="shared" si="10"/>
        <v>58</v>
      </c>
    </row>
    <row r="198" spans="2:17" x14ac:dyDescent="0.15">
      <c r="B198" s="4">
        <v>56</v>
      </c>
      <c r="C198" s="14" t="s">
        <v>103</v>
      </c>
      <c r="D198" s="17">
        <f t="shared" si="10"/>
        <v>1</v>
      </c>
      <c r="E198" s="5">
        <f t="shared" si="10"/>
        <v>1</v>
      </c>
      <c r="F198" s="5">
        <f t="shared" si="10"/>
        <v>60</v>
      </c>
      <c r="G198" s="6">
        <f t="shared" si="10"/>
        <v>4</v>
      </c>
      <c r="H198" s="20">
        <f t="shared" si="10"/>
        <v>1</v>
      </c>
      <c r="I198" s="20">
        <f t="shared" si="10"/>
        <v>13</v>
      </c>
      <c r="J198" s="17">
        <f t="shared" si="10"/>
        <v>1</v>
      </c>
      <c r="K198" s="6">
        <f t="shared" si="10"/>
        <v>1</v>
      </c>
      <c r="L198" s="20">
        <f t="shared" si="10"/>
        <v>1</v>
      </c>
      <c r="M198" s="20">
        <f t="shared" si="10"/>
        <v>1</v>
      </c>
      <c r="N198" s="20">
        <f t="shared" si="10"/>
        <v>57</v>
      </c>
      <c r="O198" s="132">
        <f t="shared" si="10"/>
        <v>3</v>
      </c>
      <c r="P198" s="23">
        <f t="shared" si="10"/>
        <v>1</v>
      </c>
      <c r="Q198" s="23">
        <f t="shared" si="10"/>
        <v>63</v>
      </c>
    </row>
    <row r="199" spans="2:17" x14ac:dyDescent="0.15">
      <c r="B199" s="4">
        <v>57</v>
      </c>
      <c r="C199" s="14" t="s">
        <v>104</v>
      </c>
      <c r="D199" s="17">
        <f t="shared" si="10"/>
        <v>18</v>
      </c>
      <c r="E199" s="5">
        <f t="shared" si="10"/>
        <v>14</v>
      </c>
      <c r="F199" s="5">
        <f t="shared" si="10"/>
        <v>38</v>
      </c>
      <c r="G199" s="6">
        <f t="shared" si="10"/>
        <v>11</v>
      </c>
      <c r="H199" s="20">
        <f t="shared" si="10"/>
        <v>15</v>
      </c>
      <c r="I199" s="20">
        <f t="shared" si="10"/>
        <v>2</v>
      </c>
      <c r="J199" s="17">
        <f t="shared" si="10"/>
        <v>12</v>
      </c>
      <c r="K199" s="6">
        <f t="shared" si="10"/>
        <v>14</v>
      </c>
      <c r="L199" s="20">
        <f t="shared" si="10"/>
        <v>2</v>
      </c>
      <c r="M199" s="20">
        <f t="shared" si="10"/>
        <v>3</v>
      </c>
      <c r="N199" s="20">
        <f t="shared" si="10"/>
        <v>51</v>
      </c>
      <c r="O199" s="132">
        <f t="shared" si="10"/>
        <v>35</v>
      </c>
      <c r="P199" s="23">
        <f t="shared" si="10"/>
        <v>9</v>
      </c>
      <c r="Q199" s="23">
        <f t="shared" si="10"/>
        <v>57</v>
      </c>
    </row>
    <row r="200" spans="2:17" x14ac:dyDescent="0.15">
      <c r="B200" s="4">
        <v>58</v>
      </c>
      <c r="C200" s="14" t="s">
        <v>105</v>
      </c>
      <c r="D200" s="17">
        <f t="shared" si="10"/>
        <v>6</v>
      </c>
      <c r="E200" s="5">
        <f t="shared" si="10"/>
        <v>5</v>
      </c>
      <c r="F200" s="5">
        <f t="shared" si="10"/>
        <v>59</v>
      </c>
      <c r="G200" s="6">
        <f t="shared" si="10"/>
        <v>2</v>
      </c>
      <c r="H200" s="20">
        <f t="shared" si="10"/>
        <v>46</v>
      </c>
      <c r="I200" s="20">
        <f t="shared" si="10"/>
        <v>21</v>
      </c>
      <c r="J200" s="17">
        <f t="shared" si="10"/>
        <v>20</v>
      </c>
      <c r="K200" s="6">
        <f t="shared" si="10"/>
        <v>10</v>
      </c>
      <c r="L200" s="20">
        <f t="shared" si="10"/>
        <v>6</v>
      </c>
      <c r="M200" s="20">
        <f t="shared" si="10"/>
        <v>40</v>
      </c>
      <c r="N200" s="20">
        <f t="shared" si="10"/>
        <v>48</v>
      </c>
      <c r="O200" s="132">
        <f t="shared" si="10"/>
        <v>2</v>
      </c>
      <c r="P200" s="23">
        <f t="shared" si="10"/>
        <v>8</v>
      </c>
      <c r="Q200" s="23">
        <f t="shared" si="10"/>
        <v>55</v>
      </c>
    </row>
    <row r="201" spans="2:17" x14ac:dyDescent="0.15">
      <c r="B201" s="4">
        <v>59</v>
      </c>
      <c r="C201" s="14" t="s">
        <v>106</v>
      </c>
      <c r="D201" s="17">
        <f t="shared" si="10"/>
        <v>59</v>
      </c>
      <c r="E201" s="5">
        <f t="shared" si="10"/>
        <v>60</v>
      </c>
      <c r="F201" s="5">
        <f t="shared" si="10"/>
        <v>46</v>
      </c>
      <c r="G201" s="6">
        <f t="shared" si="10"/>
        <v>29</v>
      </c>
      <c r="H201" s="20">
        <f t="shared" si="10"/>
        <v>60</v>
      </c>
      <c r="I201" s="20">
        <f t="shared" si="10"/>
        <v>15</v>
      </c>
      <c r="J201" s="17">
        <f t="shared" si="10"/>
        <v>19</v>
      </c>
      <c r="K201" s="6">
        <f t="shared" si="10"/>
        <v>16</v>
      </c>
      <c r="L201" s="20">
        <f t="shared" si="10"/>
        <v>37</v>
      </c>
      <c r="M201" s="20">
        <f t="shared" si="10"/>
        <v>27</v>
      </c>
      <c r="N201" s="20">
        <f t="shared" si="10"/>
        <v>27</v>
      </c>
      <c r="O201" s="132">
        <f t="shared" si="10"/>
        <v>33</v>
      </c>
      <c r="P201" s="23">
        <f t="shared" si="10"/>
        <v>45</v>
      </c>
      <c r="Q201" s="23">
        <f t="shared" si="10"/>
        <v>47</v>
      </c>
    </row>
    <row r="202" spans="2:17" x14ac:dyDescent="0.15">
      <c r="B202" s="4">
        <v>60</v>
      </c>
      <c r="C202" s="14" t="s">
        <v>107</v>
      </c>
      <c r="D202" s="17">
        <f t="shared" si="10"/>
        <v>53</v>
      </c>
      <c r="E202" s="5">
        <f t="shared" si="10"/>
        <v>31</v>
      </c>
      <c r="F202" s="5">
        <f t="shared" si="10"/>
        <v>44</v>
      </c>
      <c r="G202" s="6">
        <f t="shared" si="10"/>
        <v>46</v>
      </c>
      <c r="H202" s="20">
        <f t="shared" si="10"/>
        <v>39</v>
      </c>
      <c r="I202" s="20">
        <f t="shared" si="10"/>
        <v>3</v>
      </c>
      <c r="J202" s="17">
        <f t="shared" si="10"/>
        <v>21</v>
      </c>
      <c r="K202" s="6">
        <f t="shared" si="10"/>
        <v>50</v>
      </c>
      <c r="L202" s="20">
        <f t="shared" si="10"/>
        <v>17</v>
      </c>
      <c r="M202" s="20">
        <f t="shared" si="10"/>
        <v>53</v>
      </c>
      <c r="N202" s="20">
        <f t="shared" si="10"/>
        <v>23</v>
      </c>
      <c r="O202" s="132">
        <f t="shared" si="10"/>
        <v>28</v>
      </c>
      <c r="P202" s="23">
        <f t="shared" si="10"/>
        <v>36</v>
      </c>
      <c r="Q202" s="23">
        <f t="shared" si="10"/>
        <v>46</v>
      </c>
    </row>
    <row r="203" spans="2:17" x14ac:dyDescent="0.15">
      <c r="B203" s="4">
        <v>61</v>
      </c>
      <c r="C203" s="14" t="s">
        <v>108</v>
      </c>
      <c r="D203" s="17">
        <f t="shared" si="10"/>
        <v>62</v>
      </c>
      <c r="E203" s="5">
        <f t="shared" si="10"/>
        <v>37</v>
      </c>
      <c r="F203" s="5">
        <f t="shared" si="10"/>
        <v>52</v>
      </c>
      <c r="G203" s="6">
        <f t="shared" si="10"/>
        <v>55</v>
      </c>
      <c r="H203" s="20">
        <f t="shared" si="10"/>
        <v>50</v>
      </c>
      <c r="I203" s="20">
        <f t="shared" si="10"/>
        <v>52</v>
      </c>
      <c r="J203" s="17">
        <f t="shared" si="10"/>
        <v>17</v>
      </c>
      <c r="K203" s="6">
        <f t="shared" si="10"/>
        <v>15</v>
      </c>
      <c r="L203" s="20">
        <f t="shared" si="10"/>
        <v>15</v>
      </c>
      <c r="M203" s="20">
        <f t="shared" si="10"/>
        <v>58</v>
      </c>
      <c r="N203" s="20">
        <f t="shared" si="10"/>
        <v>56</v>
      </c>
      <c r="O203" s="132">
        <f t="shared" si="10"/>
        <v>46</v>
      </c>
      <c r="P203" s="23">
        <f t="shared" si="10"/>
        <v>56</v>
      </c>
      <c r="Q203" s="23">
        <f t="shared" si="10"/>
        <v>44</v>
      </c>
    </row>
    <row r="204" spans="2:17" x14ac:dyDescent="0.15">
      <c r="B204" s="4">
        <v>62</v>
      </c>
      <c r="C204" s="14" t="s">
        <v>109</v>
      </c>
      <c r="D204" s="17">
        <f t="shared" si="10"/>
        <v>63</v>
      </c>
      <c r="E204" s="5">
        <f t="shared" si="10"/>
        <v>33</v>
      </c>
      <c r="F204" s="5">
        <f t="shared" si="10"/>
        <v>57</v>
      </c>
      <c r="G204" s="6">
        <f t="shared" si="10"/>
        <v>56</v>
      </c>
      <c r="H204" s="20">
        <f t="shared" si="10"/>
        <v>4</v>
      </c>
      <c r="I204" s="20">
        <f t="shared" si="10"/>
        <v>36</v>
      </c>
      <c r="J204" s="17">
        <f t="shared" si="10"/>
        <v>34</v>
      </c>
      <c r="K204" s="6">
        <f t="shared" si="10"/>
        <v>29</v>
      </c>
      <c r="L204" s="20">
        <f t="shared" si="10"/>
        <v>21</v>
      </c>
      <c r="M204" s="20">
        <f t="shared" si="10"/>
        <v>62</v>
      </c>
      <c r="N204" s="20">
        <f t="shared" si="10"/>
        <v>55</v>
      </c>
      <c r="O204" s="132">
        <f t="shared" si="10"/>
        <v>32</v>
      </c>
      <c r="P204" s="23">
        <f t="shared" si="10"/>
        <v>55</v>
      </c>
      <c r="Q204" s="23">
        <f t="shared" si="10"/>
        <v>42</v>
      </c>
    </row>
    <row r="205" spans="2:17" x14ac:dyDescent="0.15">
      <c r="B205" s="7">
        <v>63</v>
      </c>
      <c r="C205" s="15" t="s">
        <v>110</v>
      </c>
      <c r="D205" s="18">
        <f t="shared" si="10"/>
        <v>57</v>
      </c>
      <c r="E205" s="8">
        <f t="shared" si="10"/>
        <v>27</v>
      </c>
      <c r="F205" s="8">
        <f t="shared" si="10"/>
        <v>48</v>
      </c>
      <c r="G205" s="9">
        <f t="shared" si="10"/>
        <v>52</v>
      </c>
      <c r="H205" s="21">
        <f t="shared" si="10"/>
        <v>51</v>
      </c>
      <c r="I205" s="21">
        <f t="shared" si="10"/>
        <v>37</v>
      </c>
      <c r="J205" s="18">
        <f t="shared" si="10"/>
        <v>25</v>
      </c>
      <c r="K205" s="9">
        <f t="shared" si="10"/>
        <v>18</v>
      </c>
      <c r="L205" s="21">
        <f t="shared" si="10"/>
        <v>34</v>
      </c>
      <c r="M205" s="21">
        <f t="shared" si="10"/>
        <v>36</v>
      </c>
      <c r="N205" s="21">
        <f t="shared" si="10"/>
        <v>57</v>
      </c>
      <c r="O205" s="136">
        <f t="shared" si="10"/>
        <v>20</v>
      </c>
      <c r="P205" s="24">
        <f t="shared" si="10"/>
        <v>42</v>
      </c>
      <c r="Q205" s="24">
        <f t="shared" si="10"/>
        <v>49</v>
      </c>
    </row>
    <row r="207" spans="2:17" ht="13.5" x14ac:dyDescent="0.15">
      <c r="B207" s="74" t="str">
        <f>+B139</f>
        <v>令和３年度</v>
      </c>
      <c r="D207" s="75" t="s">
        <v>118</v>
      </c>
    </row>
    <row r="208" spans="2:17" x14ac:dyDescent="0.15">
      <c r="B208" s="73" t="s">
        <v>122</v>
      </c>
      <c r="Q208" s="1"/>
    </row>
    <row r="209" spans="2:20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20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20" x14ac:dyDescent="0.15">
      <c r="B211" s="38" t="s">
        <v>10</v>
      </c>
      <c r="C211" s="39" t="s">
        <v>11</v>
      </c>
      <c r="D211" s="77">
        <f t="shared" ref="D211:P226" si="11">+D5/$P5</f>
        <v>0.54667523562588949</v>
      </c>
      <c r="E211" s="78">
        <f t="shared" si="11"/>
        <v>0.19947013991963208</v>
      </c>
      <c r="F211" s="78">
        <f t="shared" si="11"/>
        <v>0.25978550860022226</v>
      </c>
      <c r="G211" s="79">
        <f t="shared" si="11"/>
        <v>8.7419587106035174E-2</v>
      </c>
      <c r="H211" s="80">
        <f t="shared" si="11"/>
        <v>0.1384939383589702</v>
      </c>
      <c r="I211" s="80">
        <f t="shared" si="11"/>
        <v>1.2627186085707761E-2</v>
      </c>
      <c r="J211" s="77">
        <f t="shared" si="11"/>
        <v>5.9665713802694434E-2</v>
      </c>
      <c r="K211" s="79">
        <f t="shared" si="11"/>
        <v>3.586945234191923E-5</v>
      </c>
      <c r="L211" s="80">
        <f t="shared" si="11"/>
        <v>5.3326508860088585E-2</v>
      </c>
      <c r="M211" s="80">
        <f t="shared" si="11"/>
        <v>2.099091521250869E-2</v>
      </c>
      <c r="N211" s="80">
        <f t="shared" si="11"/>
        <v>5.6406490743394211E-2</v>
      </c>
      <c r="O211" s="140">
        <f t="shared" si="11"/>
        <v>0.11181401131074661</v>
      </c>
      <c r="P211" s="81">
        <f t="shared" si="11"/>
        <v>1</v>
      </c>
      <c r="Q211" s="1"/>
      <c r="T211" s="150"/>
    </row>
    <row r="212" spans="2:20" x14ac:dyDescent="0.15">
      <c r="B212" s="4" t="s">
        <v>12</v>
      </c>
      <c r="C212" s="14" t="s">
        <v>13</v>
      </c>
      <c r="D212" s="82">
        <f t="shared" si="11"/>
        <v>0.58624999077304896</v>
      </c>
      <c r="E212" s="83">
        <f t="shared" si="11"/>
        <v>0.16161296591742658</v>
      </c>
      <c r="F212" s="83">
        <f t="shared" si="11"/>
        <v>0.33655838149973943</v>
      </c>
      <c r="G212" s="84">
        <f t="shared" si="11"/>
        <v>8.8078643355882905E-2</v>
      </c>
      <c r="H212" s="85">
        <f t="shared" si="11"/>
        <v>0.16037218036393416</v>
      </c>
      <c r="I212" s="85">
        <f t="shared" si="11"/>
        <v>8.1019980105382465E-3</v>
      </c>
      <c r="J212" s="82">
        <f t="shared" si="11"/>
        <v>8.3555709144286325E-2</v>
      </c>
      <c r="K212" s="84">
        <f t="shared" si="11"/>
        <v>3.3573786022662533E-2</v>
      </c>
      <c r="L212" s="85">
        <f t="shared" si="11"/>
        <v>8.4858010353429686E-2</v>
      </c>
      <c r="M212" s="85">
        <f t="shared" si="11"/>
        <v>7.6208378395749409E-3</v>
      </c>
      <c r="N212" s="85">
        <f t="shared" si="11"/>
        <v>9.046583536730826E-4</v>
      </c>
      <c r="O212" s="141">
        <f t="shared" si="11"/>
        <v>6.8336615161514624E-2</v>
      </c>
      <c r="P212" s="86">
        <f t="shared" si="11"/>
        <v>1</v>
      </c>
      <c r="Q212" s="1"/>
    </row>
    <row r="213" spans="2:20" x14ac:dyDescent="0.15">
      <c r="B213" s="4" t="s">
        <v>14</v>
      </c>
      <c r="C213" s="14" t="s">
        <v>15</v>
      </c>
      <c r="D213" s="82">
        <f t="shared" si="11"/>
        <v>0.53332943480748829</v>
      </c>
      <c r="E213" s="83">
        <f t="shared" si="11"/>
        <v>0.17343318363629118</v>
      </c>
      <c r="F213" s="83">
        <f t="shared" si="11"/>
        <v>0.30158115179820127</v>
      </c>
      <c r="G213" s="84">
        <f t="shared" si="11"/>
        <v>5.8315099372995838E-2</v>
      </c>
      <c r="H213" s="85">
        <f t="shared" si="11"/>
        <v>0.13494239189497581</v>
      </c>
      <c r="I213" s="85">
        <f t="shared" si="11"/>
        <v>1.1730863059489364E-2</v>
      </c>
      <c r="J213" s="82">
        <f t="shared" si="11"/>
        <v>0.10029261445952468</v>
      </c>
      <c r="K213" s="84">
        <f t="shared" si="11"/>
        <v>2.303577351646631E-2</v>
      </c>
      <c r="L213" s="85">
        <f t="shared" si="11"/>
        <v>0.10630828556707338</v>
      </c>
      <c r="M213" s="85">
        <f t="shared" si="11"/>
        <v>2.7631423150923602E-2</v>
      </c>
      <c r="N213" s="85">
        <f t="shared" si="11"/>
        <v>1.7365737648233886E-2</v>
      </c>
      <c r="O213" s="141">
        <f t="shared" si="11"/>
        <v>6.8399249412291016E-2</v>
      </c>
      <c r="P213" s="86">
        <f t="shared" si="11"/>
        <v>1</v>
      </c>
      <c r="Q213" s="1"/>
    </row>
    <row r="214" spans="2:20" x14ac:dyDescent="0.15">
      <c r="B214" s="4" t="s">
        <v>16</v>
      </c>
      <c r="C214" s="14" t="s">
        <v>17</v>
      </c>
      <c r="D214" s="82">
        <f t="shared" si="11"/>
        <v>0.53055441523140667</v>
      </c>
      <c r="E214" s="83">
        <f t="shared" si="11"/>
        <v>0.13372083189602885</v>
      </c>
      <c r="F214" s="83">
        <f t="shared" si="11"/>
        <v>0.33557255768822508</v>
      </c>
      <c r="G214" s="84">
        <f t="shared" si="11"/>
        <v>6.1261025647152675E-2</v>
      </c>
      <c r="H214" s="85">
        <f t="shared" si="11"/>
        <v>0.16822279776289448</v>
      </c>
      <c r="I214" s="85">
        <f t="shared" si="11"/>
        <v>1.8580725375982057E-2</v>
      </c>
      <c r="J214" s="82">
        <f t="shared" si="11"/>
        <v>6.1825910223506884E-2</v>
      </c>
      <c r="K214" s="84">
        <f t="shared" si="11"/>
        <v>4.1489610526166754E-5</v>
      </c>
      <c r="L214" s="85">
        <f t="shared" si="11"/>
        <v>7.1238179999856294E-2</v>
      </c>
      <c r="M214" s="85">
        <f t="shared" si="11"/>
        <v>3.6650092790378695E-2</v>
      </c>
      <c r="N214" s="85">
        <f t="shared" si="11"/>
        <v>4.2872994383595896E-3</v>
      </c>
      <c r="O214" s="141">
        <f t="shared" si="11"/>
        <v>0.10864057917761537</v>
      </c>
      <c r="P214" s="86">
        <f t="shared" si="11"/>
        <v>1</v>
      </c>
      <c r="Q214" s="1"/>
    </row>
    <row r="215" spans="2:20" x14ac:dyDescent="0.15">
      <c r="B215" s="4" t="s">
        <v>18</v>
      </c>
      <c r="C215" s="14" t="s">
        <v>19</v>
      </c>
      <c r="D215" s="82">
        <f t="shared" si="11"/>
        <v>0.56698116148546263</v>
      </c>
      <c r="E215" s="83">
        <f t="shared" si="11"/>
        <v>0.1659628125274549</v>
      </c>
      <c r="F215" s="83">
        <f t="shared" si="11"/>
        <v>0.30634171290693468</v>
      </c>
      <c r="G215" s="84">
        <f t="shared" si="11"/>
        <v>9.4676636051073002E-2</v>
      </c>
      <c r="H215" s="85">
        <f t="shared" si="11"/>
        <v>0.16153958950796946</v>
      </c>
      <c r="I215" s="85">
        <f t="shared" si="11"/>
        <v>1.0707159718762509E-2</v>
      </c>
      <c r="J215" s="82">
        <f t="shared" si="11"/>
        <v>8.5858915420257448E-2</v>
      </c>
      <c r="K215" s="84">
        <f t="shared" si="11"/>
        <v>9.9799975291250623E-3</v>
      </c>
      <c r="L215" s="85">
        <f t="shared" si="11"/>
        <v>9.1476324683043467E-2</v>
      </c>
      <c r="M215" s="85">
        <f t="shared" si="11"/>
        <v>3.4811835805846889E-2</v>
      </c>
      <c r="N215" s="85">
        <f t="shared" si="11"/>
        <v>6.3118923644611214E-3</v>
      </c>
      <c r="O215" s="141">
        <f t="shared" si="11"/>
        <v>4.2313121014196542E-2</v>
      </c>
      <c r="P215" s="86">
        <f t="shared" si="11"/>
        <v>1</v>
      </c>
      <c r="Q215" s="1"/>
    </row>
    <row r="216" spans="2:20" x14ac:dyDescent="0.15">
      <c r="B216" s="4" t="s">
        <v>20</v>
      </c>
      <c r="C216" s="14" t="s">
        <v>21</v>
      </c>
      <c r="D216" s="82">
        <f t="shared" si="11"/>
        <v>0.48887407118568965</v>
      </c>
      <c r="E216" s="83">
        <f t="shared" si="11"/>
        <v>0.14745528255226992</v>
      </c>
      <c r="F216" s="83">
        <f t="shared" si="11"/>
        <v>0.22844021844547588</v>
      </c>
      <c r="G216" s="84">
        <f t="shared" si="11"/>
        <v>0.11297857018794387</v>
      </c>
      <c r="H216" s="85">
        <f t="shared" si="11"/>
        <v>0.13793252668161562</v>
      </c>
      <c r="I216" s="85">
        <f t="shared" si="11"/>
        <v>5.1718547295590807E-3</v>
      </c>
      <c r="J216" s="82">
        <f t="shared" si="11"/>
        <v>0.12748142839372489</v>
      </c>
      <c r="K216" s="84">
        <f t="shared" si="11"/>
        <v>4.6583227231485731E-2</v>
      </c>
      <c r="L216" s="85">
        <f t="shared" si="11"/>
        <v>8.1735628109678007E-2</v>
      </c>
      <c r="M216" s="85">
        <f t="shared" si="11"/>
        <v>6.1287322492927142E-2</v>
      </c>
      <c r="N216" s="85">
        <f t="shared" si="11"/>
        <v>3.1567167734455441E-2</v>
      </c>
      <c r="O216" s="141">
        <f t="shared" si="11"/>
        <v>6.5950000672350156E-2</v>
      </c>
      <c r="P216" s="86">
        <f t="shared" si="11"/>
        <v>1</v>
      </c>
      <c r="Q216" s="1"/>
    </row>
    <row r="217" spans="2:20" x14ac:dyDescent="0.15">
      <c r="B217" s="4" t="s">
        <v>22</v>
      </c>
      <c r="C217" s="14" t="s">
        <v>23</v>
      </c>
      <c r="D217" s="82">
        <f t="shared" si="11"/>
        <v>0.52719806433163607</v>
      </c>
      <c r="E217" s="83">
        <f t="shared" si="11"/>
        <v>0.15003268641058273</v>
      </c>
      <c r="F217" s="83">
        <f t="shared" si="11"/>
        <v>0.31203762067841301</v>
      </c>
      <c r="G217" s="84">
        <f t="shared" si="11"/>
        <v>6.5127757242640388E-2</v>
      </c>
      <c r="H217" s="85">
        <f t="shared" si="11"/>
        <v>0.15268789342143066</v>
      </c>
      <c r="I217" s="85">
        <f t="shared" si="11"/>
        <v>9.4213949893516696E-3</v>
      </c>
      <c r="J217" s="82">
        <f t="shared" si="11"/>
        <v>9.1394090559535138E-2</v>
      </c>
      <c r="K217" s="84">
        <f t="shared" si="11"/>
        <v>3.237643669987092E-2</v>
      </c>
      <c r="L217" s="85">
        <f t="shared" si="11"/>
        <v>8.3160977879109768E-2</v>
      </c>
      <c r="M217" s="85">
        <f t="shared" si="11"/>
        <v>5.8175002570983118E-2</v>
      </c>
      <c r="N217" s="85">
        <f t="shared" si="11"/>
        <v>0</v>
      </c>
      <c r="O217" s="141">
        <f t="shared" si="11"/>
        <v>7.7962576247953524E-2</v>
      </c>
      <c r="P217" s="86">
        <f t="shared" si="11"/>
        <v>1</v>
      </c>
      <c r="Q217" s="1"/>
    </row>
    <row r="218" spans="2:20" x14ac:dyDescent="0.15">
      <c r="B218" s="4" t="s">
        <v>24</v>
      </c>
      <c r="C218" s="14" t="s">
        <v>25</v>
      </c>
      <c r="D218" s="82">
        <f t="shared" si="11"/>
        <v>0.46247799425011166</v>
      </c>
      <c r="E218" s="83">
        <f t="shared" si="11"/>
        <v>0.13930271081547879</v>
      </c>
      <c r="F218" s="83">
        <f t="shared" si="11"/>
        <v>0.2291615796729114</v>
      </c>
      <c r="G218" s="84">
        <f t="shared" si="11"/>
        <v>9.4013703761721509E-2</v>
      </c>
      <c r="H218" s="85">
        <f t="shared" si="11"/>
        <v>0.14710188886545311</v>
      </c>
      <c r="I218" s="85">
        <f t="shared" si="11"/>
        <v>7.6639237223024769E-3</v>
      </c>
      <c r="J218" s="82">
        <f t="shared" si="11"/>
        <v>0.11711221385346041</v>
      </c>
      <c r="K218" s="84">
        <f t="shared" si="11"/>
        <v>3.2624808371754702E-2</v>
      </c>
      <c r="L218" s="85">
        <f t="shared" si="11"/>
        <v>7.5874605167203499E-2</v>
      </c>
      <c r="M218" s="85">
        <f t="shared" si="11"/>
        <v>5.793692352688725E-2</v>
      </c>
      <c r="N218" s="85">
        <f t="shared" si="11"/>
        <v>3.074954014246502E-3</v>
      </c>
      <c r="O218" s="141">
        <f t="shared" si="11"/>
        <v>0.12875749660033509</v>
      </c>
      <c r="P218" s="86">
        <f t="shared" si="11"/>
        <v>1</v>
      </c>
      <c r="Q218" s="1"/>
    </row>
    <row r="219" spans="2:20" x14ac:dyDescent="0.15">
      <c r="B219" s="4" t="s">
        <v>26</v>
      </c>
      <c r="C219" s="14" t="s">
        <v>27</v>
      </c>
      <c r="D219" s="82">
        <f t="shared" si="11"/>
        <v>0.49144152247592993</v>
      </c>
      <c r="E219" s="83">
        <f t="shared" si="11"/>
        <v>0.15082852849988546</v>
      </c>
      <c r="F219" s="83">
        <f t="shared" si="11"/>
        <v>0.25743608869965295</v>
      </c>
      <c r="G219" s="84">
        <f t="shared" si="11"/>
        <v>8.3176905276391475E-2</v>
      </c>
      <c r="H219" s="85">
        <f t="shared" si="11"/>
        <v>0.13956832068697439</v>
      </c>
      <c r="I219" s="85">
        <f t="shared" si="11"/>
        <v>2.4635270417244781E-2</v>
      </c>
      <c r="J219" s="82">
        <f t="shared" si="11"/>
        <v>9.3719590318776927E-2</v>
      </c>
      <c r="K219" s="84">
        <f t="shared" si="11"/>
        <v>3.1331747155653115E-2</v>
      </c>
      <c r="L219" s="85">
        <f t="shared" si="11"/>
        <v>9.7648228348120383E-2</v>
      </c>
      <c r="M219" s="85">
        <f t="shared" si="11"/>
        <v>3.6277113589807952E-2</v>
      </c>
      <c r="N219" s="85">
        <f t="shared" si="11"/>
        <v>7.3172570855812625E-4</v>
      </c>
      <c r="O219" s="141">
        <f t="shared" si="11"/>
        <v>0.11597822845458754</v>
      </c>
      <c r="P219" s="86">
        <f t="shared" si="11"/>
        <v>1</v>
      </c>
      <c r="Q219" s="1"/>
    </row>
    <row r="220" spans="2:20" x14ac:dyDescent="0.15">
      <c r="B220" s="4" t="s">
        <v>28</v>
      </c>
      <c r="C220" s="14" t="s">
        <v>29</v>
      </c>
      <c r="D220" s="82">
        <f t="shared" si="11"/>
        <v>0.54788358805387627</v>
      </c>
      <c r="E220" s="83">
        <f t="shared" si="11"/>
        <v>0.13570749408056301</v>
      </c>
      <c r="F220" s="83">
        <f t="shared" si="11"/>
        <v>0.31490555873216458</v>
      </c>
      <c r="G220" s="84">
        <f t="shared" si="11"/>
        <v>9.7270535241148662E-2</v>
      </c>
      <c r="H220" s="85">
        <f t="shared" si="11"/>
        <v>0.12092202352392765</v>
      </c>
      <c r="I220" s="85">
        <f t="shared" si="11"/>
        <v>1.2129536087635511E-2</v>
      </c>
      <c r="J220" s="82">
        <f t="shared" si="11"/>
        <v>0.12408113666621021</v>
      </c>
      <c r="K220" s="84">
        <f t="shared" si="11"/>
        <v>6.1623913584661655E-2</v>
      </c>
      <c r="L220" s="85">
        <f t="shared" si="11"/>
        <v>7.8781340215208426E-2</v>
      </c>
      <c r="M220" s="85">
        <f t="shared" si="11"/>
        <v>5.9632200305467627E-2</v>
      </c>
      <c r="N220" s="85">
        <f t="shared" si="11"/>
        <v>2.4196606431253803E-3</v>
      </c>
      <c r="O220" s="141">
        <f t="shared" si="11"/>
        <v>5.4150514504548927E-2</v>
      </c>
      <c r="P220" s="86">
        <f t="shared" si="11"/>
        <v>1</v>
      </c>
      <c r="Q220" s="1"/>
    </row>
    <row r="221" spans="2:20" x14ac:dyDescent="0.15">
      <c r="B221" s="4" t="s">
        <v>30</v>
      </c>
      <c r="C221" s="14" t="s">
        <v>31</v>
      </c>
      <c r="D221" s="82">
        <f t="shared" si="11"/>
        <v>0.51699421633604881</v>
      </c>
      <c r="E221" s="83">
        <f t="shared" si="11"/>
        <v>0.13936023588633012</v>
      </c>
      <c r="F221" s="83">
        <f t="shared" si="11"/>
        <v>0.30711683137545009</v>
      </c>
      <c r="G221" s="84">
        <f t="shared" si="11"/>
        <v>7.0517149074268592E-2</v>
      </c>
      <c r="H221" s="85">
        <f t="shared" si="11"/>
        <v>0.15435176784776025</v>
      </c>
      <c r="I221" s="85">
        <f t="shared" si="11"/>
        <v>8.8757657846923604E-3</v>
      </c>
      <c r="J221" s="82">
        <f t="shared" si="11"/>
        <v>0.10801967215629657</v>
      </c>
      <c r="K221" s="84">
        <f t="shared" si="11"/>
        <v>3.3463347519410866E-2</v>
      </c>
      <c r="L221" s="85">
        <f t="shared" si="11"/>
        <v>8.3520044954539074E-2</v>
      </c>
      <c r="M221" s="85">
        <f t="shared" si="11"/>
        <v>6.7494621094514054E-2</v>
      </c>
      <c r="N221" s="85">
        <f t="shared" si="11"/>
        <v>3.3252268003939205E-3</v>
      </c>
      <c r="O221" s="141">
        <f t="shared" si="11"/>
        <v>5.7418685025754965E-2</v>
      </c>
      <c r="P221" s="86">
        <f t="shared" si="11"/>
        <v>1</v>
      </c>
      <c r="Q221" s="1"/>
    </row>
    <row r="222" spans="2:20" x14ac:dyDescent="0.15">
      <c r="B222" s="4" t="s">
        <v>32</v>
      </c>
      <c r="C222" s="14" t="s">
        <v>33</v>
      </c>
      <c r="D222" s="82">
        <f t="shared" si="11"/>
        <v>0.5374060003733343</v>
      </c>
      <c r="E222" s="83">
        <f t="shared" si="11"/>
        <v>0.13705052862000749</v>
      </c>
      <c r="F222" s="83">
        <f t="shared" si="11"/>
        <v>0.31586879283634017</v>
      </c>
      <c r="G222" s="84">
        <f t="shared" si="11"/>
        <v>8.4486678916986635E-2</v>
      </c>
      <c r="H222" s="85">
        <f t="shared" si="11"/>
        <v>0.17728163867435273</v>
      </c>
      <c r="I222" s="85">
        <f t="shared" si="11"/>
        <v>1.4547328979835341E-2</v>
      </c>
      <c r="J222" s="82">
        <f t="shared" si="11"/>
        <v>7.5669383389547248E-2</v>
      </c>
      <c r="K222" s="84">
        <f t="shared" si="11"/>
        <v>1.6501110166741097E-3</v>
      </c>
      <c r="L222" s="85">
        <f t="shared" si="11"/>
        <v>9.1740534968537985E-2</v>
      </c>
      <c r="M222" s="85">
        <f t="shared" si="11"/>
        <v>3.8517055385210879E-2</v>
      </c>
      <c r="N222" s="85">
        <f t="shared" si="11"/>
        <v>6.9861904568853913E-3</v>
      </c>
      <c r="O222" s="141">
        <f t="shared" si="11"/>
        <v>5.7851867772296117E-2</v>
      </c>
      <c r="P222" s="86">
        <f t="shared" si="11"/>
        <v>1</v>
      </c>
      <c r="Q222" s="1"/>
    </row>
    <row r="223" spans="2:20" x14ac:dyDescent="0.15">
      <c r="B223" s="4" t="s">
        <v>34</v>
      </c>
      <c r="C223" s="14" t="s">
        <v>35</v>
      </c>
      <c r="D223" s="82">
        <f t="shared" si="11"/>
        <v>0.49549997335612644</v>
      </c>
      <c r="E223" s="83">
        <f t="shared" si="11"/>
        <v>0.14695322055103396</v>
      </c>
      <c r="F223" s="83">
        <f t="shared" si="11"/>
        <v>0.27381803845814068</v>
      </c>
      <c r="G223" s="84">
        <f t="shared" si="11"/>
        <v>7.4728714346951788E-2</v>
      </c>
      <c r="H223" s="85">
        <f t="shared" si="11"/>
        <v>0.16781975069177885</v>
      </c>
      <c r="I223" s="85">
        <f t="shared" si="11"/>
        <v>2.5157875870477279E-3</v>
      </c>
      <c r="J223" s="82">
        <f t="shared" si="11"/>
        <v>8.3665313024066268E-2</v>
      </c>
      <c r="K223" s="84">
        <f t="shared" si="11"/>
        <v>3.5722994194460726E-2</v>
      </c>
      <c r="L223" s="85">
        <f t="shared" si="11"/>
        <v>9.3895463863333417E-2</v>
      </c>
      <c r="M223" s="85">
        <f t="shared" si="11"/>
        <v>6.5526699196540847E-2</v>
      </c>
      <c r="N223" s="85">
        <f t="shared" si="11"/>
        <v>3.3761607347293013E-3</v>
      </c>
      <c r="O223" s="141">
        <f t="shared" si="11"/>
        <v>8.7700851546377148E-2</v>
      </c>
      <c r="P223" s="86">
        <f t="shared" si="11"/>
        <v>1</v>
      </c>
      <c r="Q223" s="1"/>
    </row>
    <row r="224" spans="2:20" x14ac:dyDescent="0.15">
      <c r="B224" s="4" t="s">
        <v>36</v>
      </c>
      <c r="C224" s="14" t="s">
        <v>37</v>
      </c>
      <c r="D224" s="82">
        <f t="shared" si="11"/>
        <v>0.51735084887522065</v>
      </c>
      <c r="E224" s="83">
        <f t="shared" si="11"/>
        <v>0.1586524834555243</v>
      </c>
      <c r="F224" s="83">
        <f t="shared" si="11"/>
        <v>0.26881927193236793</v>
      </c>
      <c r="G224" s="84">
        <f t="shared" si="11"/>
        <v>8.9879093487328407E-2</v>
      </c>
      <c r="H224" s="85">
        <f t="shared" si="11"/>
        <v>0.15015301446624413</v>
      </c>
      <c r="I224" s="85">
        <f t="shared" si="11"/>
        <v>4.712605315948434E-3</v>
      </c>
      <c r="J224" s="82">
        <f t="shared" si="11"/>
        <v>7.1199669687543349E-2</v>
      </c>
      <c r="K224" s="84">
        <f t="shared" si="11"/>
        <v>1.2370229765476743E-4</v>
      </c>
      <c r="L224" s="85">
        <f t="shared" si="11"/>
        <v>8.3348403564378545E-2</v>
      </c>
      <c r="M224" s="85">
        <f t="shared" si="11"/>
        <v>8.0546636025302917E-2</v>
      </c>
      <c r="N224" s="85">
        <f t="shared" si="11"/>
        <v>1.4361996920632445E-2</v>
      </c>
      <c r="O224" s="141">
        <f t="shared" si="11"/>
        <v>7.8326825144729564E-2</v>
      </c>
      <c r="P224" s="86">
        <f t="shared" si="11"/>
        <v>1</v>
      </c>
      <c r="Q224" s="1"/>
    </row>
    <row r="225" spans="2:20" x14ac:dyDescent="0.15">
      <c r="B225" s="65" t="s">
        <v>38</v>
      </c>
      <c r="C225" s="66" t="s">
        <v>39</v>
      </c>
      <c r="D225" s="87">
        <f t="shared" si="11"/>
        <v>0.50816144811881792</v>
      </c>
      <c r="E225" s="88">
        <f t="shared" si="11"/>
        <v>0.13537011613788522</v>
      </c>
      <c r="F225" s="88">
        <f t="shared" si="11"/>
        <v>0.26360315203372053</v>
      </c>
      <c r="G225" s="89">
        <f t="shared" si="11"/>
        <v>0.10918817994721222</v>
      </c>
      <c r="H225" s="90">
        <f t="shared" si="11"/>
        <v>0.16402187952190853</v>
      </c>
      <c r="I225" s="90">
        <f t="shared" si="11"/>
        <v>1.1065235667114627E-2</v>
      </c>
      <c r="J225" s="87">
        <f t="shared" si="11"/>
        <v>0.11140899977144003</v>
      </c>
      <c r="K225" s="89">
        <f t="shared" si="11"/>
        <v>4.6188065499809132E-2</v>
      </c>
      <c r="L225" s="90">
        <f t="shared" si="11"/>
        <v>7.8139003525413073E-2</v>
      </c>
      <c r="M225" s="90">
        <f t="shared" si="11"/>
        <v>3.4516506375939157E-2</v>
      </c>
      <c r="N225" s="90">
        <f t="shared" si="11"/>
        <v>1.2616671002066147E-3</v>
      </c>
      <c r="O225" s="142">
        <f t="shared" si="11"/>
        <v>9.1425259919159993E-2</v>
      </c>
      <c r="P225" s="91">
        <f t="shared" si="11"/>
        <v>1</v>
      </c>
      <c r="Q225" s="1"/>
      <c r="T225" s="150">
        <f>+I225+N225</f>
        <v>1.2326902767321242E-2</v>
      </c>
    </row>
    <row r="226" spans="2:20" x14ac:dyDescent="0.15">
      <c r="B226" s="4" t="s">
        <v>40</v>
      </c>
      <c r="C226" s="14" t="s">
        <v>41</v>
      </c>
      <c r="D226" s="82">
        <f t="shared" si="11"/>
        <v>0.54047205978271651</v>
      </c>
      <c r="E226" s="83">
        <f t="shared" si="11"/>
        <v>0.16801632861861526</v>
      </c>
      <c r="F226" s="83">
        <f t="shared" si="11"/>
        <v>0.31637786068648099</v>
      </c>
      <c r="G226" s="84">
        <f t="shared" si="11"/>
        <v>5.6077870477620181E-2</v>
      </c>
      <c r="H226" s="85">
        <f t="shared" si="11"/>
        <v>0.15363756407332704</v>
      </c>
      <c r="I226" s="85">
        <f t="shared" si="11"/>
        <v>1.7456212746047683E-3</v>
      </c>
      <c r="J226" s="82">
        <f t="shared" si="11"/>
        <v>6.5786105768155467E-2</v>
      </c>
      <c r="K226" s="84">
        <f t="shared" si="11"/>
        <v>2.2106623221703835E-2</v>
      </c>
      <c r="L226" s="85">
        <f t="shared" si="11"/>
        <v>8.7346223199475298E-2</v>
      </c>
      <c r="M226" s="85">
        <f t="shared" si="11"/>
        <v>3.7979977428542359E-2</v>
      </c>
      <c r="N226" s="85">
        <f t="shared" si="11"/>
        <v>5.7640302112286932E-3</v>
      </c>
      <c r="O226" s="141">
        <f t="shared" si="11"/>
        <v>0.10726841826194991</v>
      </c>
      <c r="P226" s="86">
        <f t="shared" si="11"/>
        <v>1</v>
      </c>
      <c r="Q226" s="1"/>
    </row>
    <row r="227" spans="2:20" x14ac:dyDescent="0.15">
      <c r="B227" s="65" t="s">
        <v>42</v>
      </c>
      <c r="C227" s="66" t="s">
        <v>43</v>
      </c>
      <c r="D227" s="87">
        <f t="shared" ref="D227:P242" si="12">+D21/$P21</f>
        <v>0.57709604653785362</v>
      </c>
      <c r="E227" s="88">
        <f t="shared" si="12"/>
        <v>0.15691684705744693</v>
      </c>
      <c r="F227" s="88">
        <f t="shared" si="12"/>
        <v>0.33408734188779904</v>
      </c>
      <c r="G227" s="89">
        <f t="shared" si="12"/>
        <v>8.6091857592607665E-2</v>
      </c>
      <c r="H227" s="90">
        <f t="shared" si="12"/>
        <v>0.15634578623247389</v>
      </c>
      <c r="I227" s="90">
        <f t="shared" si="12"/>
        <v>1.7651031173900951E-3</v>
      </c>
      <c r="J227" s="87">
        <f t="shared" si="12"/>
        <v>4.3064403748058311E-2</v>
      </c>
      <c r="K227" s="89">
        <f t="shared" si="12"/>
        <v>2.296431866126724E-3</v>
      </c>
      <c r="L227" s="90">
        <f t="shared" si="12"/>
        <v>9.3166088186714416E-2</v>
      </c>
      <c r="M227" s="90">
        <f t="shared" si="12"/>
        <v>4.2726528742970907E-2</v>
      </c>
      <c r="N227" s="90">
        <f t="shared" si="12"/>
        <v>9.2313286003540829E-3</v>
      </c>
      <c r="O227" s="142">
        <f t="shared" si="12"/>
        <v>7.6604714834184628E-2</v>
      </c>
      <c r="P227" s="91">
        <f t="shared" si="12"/>
        <v>1</v>
      </c>
      <c r="Q227" s="1"/>
      <c r="T227" s="150">
        <f>+I227+N227</f>
        <v>1.0996431717744178E-2</v>
      </c>
    </row>
    <row r="228" spans="2:20" x14ac:dyDescent="0.15">
      <c r="B228" s="4" t="s">
        <v>44</v>
      </c>
      <c r="C228" s="14" t="s">
        <v>45</v>
      </c>
      <c r="D228" s="82">
        <f t="shared" si="12"/>
        <v>0.46240256055711321</v>
      </c>
      <c r="E228" s="83">
        <f t="shared" si="12"/>
        <v>0.13057261551265872</v>
      </c>
      <c r="F228" s="83">
        <f t="shared" si="12"/>
        <v>0.26318405962287406</v>
      </c>
      <c r="G228" s="84">
        <f t="shared" si="12"/>
        <v>6.8645885421580455E-2</v>
      </c>
      <c r="H228" s="85">
        <f t="shared" si="12"/>
        <v>0.13935439063158531</v>
      </c>
      <c r="I228" s="85">
        <f t="shared" si="12"/>
        <v>1.6470108435305791E-3</v>
      </c>
      <c r="J228" s="82">
        <f t="shared" si="12"/>
        <v>0.20829522254935942</v>
      </c>
      <c r="K228" s="84">
        <f t="shared" si="12"/>
        <v>3.7353022909598153E-2</v>
      </c>
      <c r="L228" s="85">
        <f t="shared" si="12"/>
        <v>4.6965273482453905E-2</v>
      </c>
      <c r="M228" s="85">
        <f t="shared" si="12"/>
        <v>3.3057865251349003E-2</v>
      </c>
      <c r="N228" s="85">
        <f t="shared" si="12"/>
        <v>1.9404281434784113E-3</v>
      </c>
      <c r="O228" s="141">
        <f t="shared" si="12"/>
        <v>0.10633724854113016</v>
      </c>
      <c r="P228" s="86">
        <f t="shared" si="12"/>
        <v>1</v>
      </c>
      <c r="Q228" s="1"/>
    </row>
    <row r="229" spans="2:20" x14ac:dyDescent="0.15">
      <c r="B229" s="4" t="s">
        <v>46</v>
      </c>
      <c r="C229" s="14" t="s">
        <v>47</v>
      </c>
      <c r="D229" s="82">
        <f t="shared" si="12"/>
        <v>0.56097106111940387</v>
      </c>
      <c r="E229" s="83">
        <f t="shared" si="12"/>
        <v>0.16233202230510488</v>
      </c>
      <c r="F229" s="83">
        <f t="shared" si="12"/>
        <v>0.33076308350585487</v>
      </c>
      <c r="G229" s="84">
        <f t="shared" si="12"/>
        <v>6.7875955308444133E-2</v>
      </c>
      <c r="H229" s="85">
        <f t="shared" si="12"/>
        <v>0.16068933511752481</v>
      </c>
      <c r="I229" s="85">
        <f t="shared" si="12"/>
        <v>3.9325478010111322E-3</v>
      </c>
      <c r="J229" s="82">
        <f t="shared" si="12"/>
        <v>6.7026937766154315E-2</v>
      </c>
      <c r="K229" s="84">
        <f t="shared" si="12"/>
        <v>8.0240133733013915E-3</v>
      </c>
      <c r="L229" s="85">
        <f t="shared" si="12"/>
        <v>7.9799449286797927E-2</v>
      </c>
      <c r="M229" s="85">
        <f t="shared" si="12"/>
        <v>5.8901339363792028E-2</v>
      </c>
      <c r="N229" s="85">
        <f t="shared" si="12"/>
        <v>1.1803809438589784E-3</v>
      </c>
      <c r="O229" s="141">
        <f t="shared" si="12"/>
        <v>6.7498948601456915E-2</v>
      </c>
      <c r="P229" s="86">
        <f t="shared" si="12"/>
        <v>1</v>
      </c>
      <c r="Q229" s="1"/>
    </row>
    <row r="230" spans="2:20" x14ac:dyDescent="0.15">
      <c r="B230" s="4" t="s">
        <v>48</v>
      </c>
      <c r="C230" s="14" t="s">
        <v>49</v>
      </c>
      <c r="D230" s="82">
        <f t="shared" si="12"/>
        <v>0.52932998048403812</v>
      </c>
      <c r="E230" s="83">
        <f t="shared" si="12"/>
        <v>0.14091763344314864</v>
      </c>
      <c r="F230" s="83">
        <f t="shared" si="12"/>
        <v>0.33171302854852946</v>
      </c>
      <c r="G230" s="84">
        <f t="shared" si="12"/>
        <v>5.669931849235995E-2</v>
      </c>
      <c r="H230" s="85">
        <f t="shared" si="12"/>
        <v>0.13486517531914224</v>
      </c>
      <c r="I230" s="85">
        <f t="shared" si="12"/>
        <v>1.4201022730222115E-3</v>
      </c>
      <c r="J230" s="82">
        <f t="shared" si="12"/>
        <v>8.3969492768876733E-2</v>
      </c>
      <c r="K230" s="84">
        <f t="shared" si="12"/>
        <v>1.8114544324313069E-2</v>
      </c>
      <c r="L230" s="85">
        <f t="shared" si="12"/>
        <v>7.7857658119440509E-2</v>
      </c>
      <c r="M230" s="85">
        <f t="shared" si="12"/>
        <v>5.2277593052637308E-2</v>
      </c>
      <c r="N230" s="85">
        <f t="shared" si="12"/>
        <v>4.8317030776349875E-3</v>
      </c>
      <c r="O230" s="141">
        <f t="shared" si="12"/>
        <v>0.11544829490520793</v>
      </c>
      <c r="P230" s="86">
        <f t="shared" si="12"/>
        <v>1</v>
      </c>
      <c r="Q230" s="1"/>
    </row>
    <row r="231" spans="2:20" x14ac:dyDescent="0.15">
      <c r="B231" s="4" t="s">
        <v>50</v>
      </c>
      <c r="C231" s="14" t="s">
        <v>51</v>
      </c>
      <c r="D231" s="82">
        <f t="shared" si="12"/>
        <v>0.54319335322454121</v>
      </c>
      <c r="E231" s="83">
        <f t="shared" si="12"/>
        <v>0.13928185612554553</v>
      </c>
      <c r="F231" s="83">
        <f t="shared" si="12"/>
        <v>0.3229682880038619</v>
      </c>
      <c r="G231" s="84">
        <f t="shared" si="12"/>
        <v>8.0943209095133764E-2</v>
      </c>
      <c r="H231" s="85">
        <f t="shared" si="12"/>
        <v>0.17752530787007953</v>
      </c>
      <c r="I231" s="85">
        <f t="shared" si="12"/>
        <v>2.2575974548588265E-3</v>
      </c>
      <c r="J231" s="82">
        <f t="shared" si="12"/>
        <v>8.5966579348757122E-2</v>
      </c>
      <c r="K231" s="84">
        <f t="shared" si="12"/>
        <v>1.1934479829327794E-2</v>
      </c>
      <c r="L231" s="85">
        <f t="shared" si="12"/>
        <v>4.6926040389670541E-2</v>
      </c>
      <c r="M231" s="85">
        <f t="shared" si="12"/>
        <v>5.8249945731065886E-2</v>
      </c>
      <c r="N231" s="85">
        <f t="shared" si="12"/>
        <v>3.867559507094406E-3</v>
      </c>
      <c r="O231" s="141">
        <f t="shared" si="12"/>
        <v>8.2013616473932502E-2</v>
      </c>
      <c r="P231" s="86">
        <f t="shared" si="12"/>
        <v>1</v>
      </c>
      <c r="Q231" s="1"/>
    </row>
    <row r="232" spans="2:20" x14ac:dyDescent="0.15">
      <c r="B232" s="4" t="s">
        <v>52</v>
      </c>
      <c r="C232" s="14" t="s">
        <v>53</v>
      </c>
      <c r="D232" s="82">
        <f t="shared" si="12"/>
        <v>0.54311301909395149</v>
      </c>
      <c r="E232" s="83">
        <f t="shared" si="12"/>
        <v>0.16740213545763202</v>
      </c>
      <c r="F232" s="83">
        <f t="shared" si="12"/>
        <v>0.29787062869699643</v>
      </c>
      <c r="G232" s="84">
        <f t="shared" si="12"/>
        <v>7.7840254939323006E-2</v>
      </c>
      <c r="H232" s="85">
        <f t="shared" si="12"/>
        <v>0.15809535161819305</v>
      </c>
      <c r="I232" s="85">
        <f t="shared" si="12"/>
        <v>7.0107131620350364E-3</v>
      </c>
      <c r="J232" s="82">
        <f t="shared" si="12"/>
        <v>9.4851972569856835E-2</v>
      </c>
      <c r="K232" s="84">
        <f t="shared" si="12"/>
        <v>4.3651025303882297E-2</v>
      </c>
      <c r="L232" s="85">
        <f t="shared" si="12"/>
        <v>9.3891857225565062E-2</v>
      </c>
      <c r="M232" s="85">
        <f t="shared" si="12"/>
        <v>4.1691904073584495E-2</v>
      </c>
      <c r="N232" s="85">
        <f t="shared" si="12"/>
        <v>8.0512389817265819E-5</v>
      </c>
      <c r="O232" s="141">
        <f t="shared" si="12"/>
        <v>6.1264669866996795E-2</v>
      </c>
      <c r="P232" s="86">
        <f t="shared" si="12"/>
        <v>1</v>
      </c>
      <c r="Q232" s="1"/>
    </row>
    <row r="233" spans="2:20" x14ac:dyDescent="0.15">
      <c r="B233" s="4" t="s">
        <v>54</v>
      </c>
      <c r="C233" s="14" t="s">
        <v>55</v>
      </c>
      <c r="D233" s="82">
        <f t="shared" si="12"/>
        <v>0.57023492150703825</v>
      </c>
      <c r="E233" s="83">
        <f t="shared" si="12"/>
        <v>0.14285274127921743</v>
      </c>
      <c r="F233" s="83">
        <f t="shared" si="12"/>
        <v>0.364986008572173</v>
      </c>
      <c r="G233" s="84">
        <f t="shared" si="12"/>
        <v>6.2396171655647793E-2</v>
      </c>
      <c r="H233" s="85">
        <f t="shared" si="12"/>
        <v>0.17334085230606089</v>
      </c>
      <c r="I233" s="85">
        <f t="shared" si="12"/>
        <v>8.8678446841809686E-3</v>
      </c>
      <c r="J233" s="82">
        <f t="shared" si="12"/>
        <v>9.0489675037302944E-2</v>
      </c>
      <c r="K233" s="84">
        <f t="shared" si="12"/>
        <v>3.0341704350730549E-2</v>
      </c>
      <c r="L233" s="85">
        <f t="shared" si="12"/>
        <v>6.9413973717882521E-2</v>
      </c>
      <c r="M233" s="85">
        <f t="shared" si="12"/>
        <v>4.298418794099048E-2</v>
      </c>
      <c r="N233" s="85">
        <f t="shared" si="12"/>
        <v>9.1023674020637019E-4</v>
      </c>
      <c r="O233" s="141">
        <f t="shared" si="12"/>
        <v>4.3758308066337619E-2</v>
      </c>
      <c r="P233" s="86">
        <f t="shared" si="12"/>
        <v>1</v>
      </c>
      <c r="Q233" s="1"/>
    </row>
    <row r="234" spans="2:20" x14ac:dyDescent="0.15">
      <c r="B234" s="4" t="s">
        <v>56</v>
      </c>
      <c r="C234" s="14" t="s">
        <v>57</v>
      </c>
      <c r="D234" s="82">
        <f t="shared" si="12"/>
        <v>0.4813519934298906</v>
      </c>
      <c r="E234" s="83">
        <f t="shared" si="12"/>
        <v>0.12017685447598124</v>
      </c>
      <c r="F234" s="83">
        <f t="shared" si="12"/>
        <v>0.30389533538409402</v>
      </c>
      <c r="G234" s="84">
        <f t="shared" si="12"/>
        <v>5.7279803569815324E-2</v>
      </c>
      <c r="H234" s="85">
        <f t="shared" si="12"/>
        <v>0.15184395801728412</v>
      </c>
      <c r="I234" s="85">
        <f t="shared" si="12"/>
        <v>7.3222116496647225E-3</v>
      </c>
      <c r="J234" s="82">
        <f t="shared" si="12"/>
        <v>0.11688049484636821</v>
      </c>
      <c r="K234" s="84">
        <f t="shared" si="12"/>
        <v>4.6221054970870493E-2</v>
      </c>
      <c r="L234" s="85">
        <f t="shared" si="12"/>
        <v>7.4511267548578439E-2</v>
      </c>
      <c r="M234" s="85">
        <f t="shared" si="12"/>
        <v>1.4819454694042816E-2</v>
      </c>
      <c r="N234" s="85">
        <f t="shared" si="12"/>
        <v>3.6364169124377511E-4</v>
      </c>
      <c r="O234" s="141">
        <f t="shared" si="12"/>
        <v>0.15290697812292733</v>
      </c>
      <c r="P234" s="86">
        <f t="shared" si="12"/>
        <v>1</v>
      </c>
      <c r="Q234" s="1"/>
    </row>
    <row r="235" spans="2:20" x14ac:dyDescent="0.15">
      <c r="B235" s="4" t="s">
        <v>58</v>
      </c>
      <c r="C235" s="14" t="s">
        <v>59</v>
      </c>
      <c r="D235" s="82">
        <f t="shared" si="12"/>
        <v>0.50370019231832674</v>
      </c>
      <c r="E235" s="83">
        <f t="shared" si="12"/>
        <v>0.13027102752056824</v>
      </c>
      <c r="F235" s="83">
        <f t="shared" si="12"/>
        <v>0.31090325097848859</v>
      </c>
      <c r="G235" s="84">
        <f t="shared" si="12"/>
        <v>6.2525913819269932E-2</v>
      </c>
      <c r="H235" s="85">
        <f t="shared" si="12"/>
        <v>0.18348139181940509</v>
      </c>
      <c r="I235" s="85">
        <f t="shared" si="12"/>
        <v>2.9743596045492806E-3</v>
      </c>
      <c r="J235" s="82">
        <f t="shared" si="12"/>
        <v>7.6313571037965974E-2</v>
      </c>
      <c r="K235" s="84">
        <f t="shared" si="12"/>
        <v>3.1461342787448311E-2</v>
      </c>
      <c r="L235" s="85">
        <f t="shared" si="12"/>
        <v>5.7174518128920868E-2</v>
      </c>
      <c r="M235" s="85">
        <f t="shared" si="12"/>
        <v>6.2509692720782051E-2</v>
      </c>
      <c r="N235" s="85">
        <f t="shared" si="12"/>
        <v>7.496113695153947E-4</v>
      </c>
      <c r="O235" s="141">
        <f t="shared" si="12"/>
        <v>0.11309666300053456</v>
      </c>
      <c r="P235" s="86">
        <f t="shared" si="12"/>
        <v>1</v>
      </c>
      <c r="Q235" s="1"/>
    </row>
    <row r="236" spans="2:20" x14ac:dyDescent="0.15">
      <c r="B236" s="4" t="s">
        <v>60</v>
      </c>
      <c r="C236" s="14" t="s">
        <v>61</v>
      </c>
      <c r="D236" s="82">
        <f t="shared" si="12"/>
        <v>0.53040301171586557</v>
      </c>
      <c r="E236" s="83">
        <f t="shared" si="12"/>
        <v>0.11992501434251907</v>
      </c>
      <c r="F236" s="83">
        <f t="shared" si="12"/>
        <v>0.33521419998261121</v>
      </c>
      <c r="G236" s="84">
        <f t="shared" si="12"/>
        <v>7.5263797390735257E-2</v>
      </c>
      <c r="H236" s="85">
        <f t="shared" si="12"/>
        <v>0.11908033186011353</v>
      </c>
      <c r="I236" s="85">
        <f t="shared" si="12"/>
        <v>4.5829304840842473E-3</v>
      </c>
      <c r="J236" s="82">
        <f t="shared" si="12"/>
        <v>0.11099952377930544</v>
      </c>
      <c r="K236" s="84">
        <f t="shared" si="12"/>
        <v>4.3267123294832725E-2</v>
      </c>
      <c r="L236" s="85">
        <f t="shared" si="12"/>
        <v>8.2560630872983071E-2</v>
      </c>
      <c r="M236" s="85">
        <f t="shared" si="12"/>
        <v>0.11583173621250205</v>
      </c>
      <c r="N236" s="85">
        <f t="shared" si="12"/>
        <v>8.5613558608805011E-4</v>
      </c>
      <c r="O236" s="141">
        <f t="shared" si="12"/>
        <v>3.5685699489058066E-2</v>
      </c>
      <c r="P236" s="86">
        <f t="shared" si="12"/>
        <v>1</v>
      </c>
      <c r="Q236" s="1"/>
    </row>
    <row r="237" spans="2:20" x14ac:dyDescent="0.15">
      <c r="B237" s="65" t="s">
        <v>62</v>
      </c>
      <c r="C237" s="66" t="s">
        <v>63</v>
      </c>
      <c r="D237" s="87">
        <f t="shared" si="12"/>
        <v>0.53770237280571065</v>
      </c>
      <c r="E237" s="88">
        <f t="shared" si="12"/>
        <v>0.1521419647985813</v>
      </c>
      <c r="F237" s="88">
        <f t="shared" si="12"/>
        <v>0.29066789357894701</v>
      </c>
      <c r="G237" s="89">
        <f t="shared" si="12"/>
        <v>9.4892514428182334E-2</v>
      </c>
      <c r="H237" s="90">
        <f t="shared" si="12"/>
        <v>0.17968808971766406</v>
      </c>
      <c r="I237" s="90">
        <f t="shared" si="12"/>
        <v>7.6974268896932516E-3</v>
      </c>
      <c r="J237" s="87">
        <f t="shared" si="12"/>
        <v>8.5522065763155367E-2</v>
      </c>
      <c r="K237" s="89">
        <f t="shared" si="12"/>
        <v>3.8682347496939232E-2</v>
      </c>
      <c r="L237" s="90">
        <f t="shared" si="12"/>
        <v>9.0741161467982862E-2</v>
      </c>
      <c r="M237" s="90">
        <f t="shared" si="12"/>
        <v>2.6430468265632487E-2</v>
      </c>
      <c r="N237" s="90">
        <f t="shared" si="12"/>
        <v>2.5972821882063526E-3</v>
      </c>
      <c r="O237" s="142">
        <f t="shared" si="12"/>
        <v>6.9621132901954985E-2</v>
      </c>
      <c r="P237" s="91">
        <f t="shared" si="12"/>
        <v>1</v>
      </c>
      <c r="Q237" s="1"/>
      <c r="T237" s="150">
        <f>+I237+N237</f>
        <v>1.0294709077899604E-2</v>
      </c>
    </row>
    <row r="238" spans="2:20" x14ac:dyDescent="0.15">
      <c r="B238" s="4" t="s">
        <v>64</v>
      </c>
      <c r="C238" s="14" t="s">
        <v>65</v>
      </c>
      <c r="D238" s="82">
        <f t="shared" si="12"/>
        <v>0.48541284403669727</v>
      </c>
      <c r="E238" s="83">
        <f t="shared" si="12"/>
        <v>0.13061579302092075</v>
      </c>
      <c r="F238" s="83">
        <f t="shared" si="12"/>
        <v>0.28476622353960634</v>
      </c>
      <c r="G238" s="84">
        <f t="shared" si="12"/>
        <v>7.0030827476170177E-2</v>
      </c>
      <c r="H238" s="85">
        <f t="shared" si="12"/>
        <v>0.14620558986561766</v>
      </c>
      <c r="I238" s="85">
        <f t="shared" si="12"/>
        <v>4.3545142566331517E-3</v>
      </c>
      <c r="J238" s="82">
        <f t="shared" si="12"/>
        <v>0.15598881751784657</v>
      </c>
      <c r="K238" s="84">
        <f t="shared" si="12"/>
        <v>7.8234701456611142E-2</v>
      </c>
      <c r="L238" s="85">
        <f t="shared" si="12"/>
        <v>8.3026732046820623E-2</v>
      </c>
      <c r="M238" s="85">
        <f t="shared" si="12"/>
        <v>2.2214042061538038E-2</v>
      </c>
      <c r="N238" s="85">
        <f t="shared" si="12"/>
        <v>1.4885905671017702E-4</v>
      </c>
      <c r="O238" s="141">
        <f t="shared" si="12"/>
        <v>0.10264860115813652</v>
      </c>
      <c r="P238" s="86">
        <f t="shared" si="12"/>
        <v>1</v>
      </c>
      <c r="Q238" s="1"/>
    </row>
    <row r="239" spans="2:20" x14ac:dyDescent="0.15">
      <c r="B239" s="51" t="s">
        <v>66</v>
      </c>
      <c r="C239" s="52" t="s">
        <v>67</v>
      </c>
      <c r="D239" s="92">
        <f t="shared" si="12"/>
        <v>0.51363809560633467</v>
      </c>
      <c r="E239" s="93">
        <f t="shared" si="12"/>
        <v>0.14274950953930154</v>
      </c>
      <c r="F239" s="93">
        <f t="shared" si="12"/>
        <v>0.26812106253789059</v>
      </c>
      <c r="G239" s="94">
        <f t="shared" si="12"/>
        <v>0.10276752352914252</v>
      </c>
      <c r="H239" s="95">
        <f t="shared" si="12"/>
        <v>0.16754088714686458</v>
      </c>
      <c r="I239" s="95">
        <f t="shared" si="12"/>
        <v>1.5727954714858633E-3</v>
      </c>
      <c r="J239" s="92">
        <f t="shared" si="12"/>
        <v>0.10435205073130817</v>
      </c>
      <c r="K239" s="94">
        <f t="shared" si="12"/>
        <v>4.6722774081731831E-2</v>
      </c>
      <c r="L239" s="95">
        <f t="shared" si="12"/>
        <v>8.0965052165718795E-2</v>
      </c>
      <c r="M239" s="95">
        <f t="shared" si="12"/>
        <v>8.8581837000655819E-2</v>
      </c>
      <c r="N239" s="95">
        <f t="shared" si="12"/>
        <v>1.3976456895060331E-3</v>
      </c>
      <c r="O239" s="143">
        <f t="shared" si="12"/>
        <v>4.1951636188126071E-2</v>
      </c>
      <c r="P239" s="96">
        <f t="shared" si="12"/>
        <v>1</v>
      </c>
      <c r="Q239" s="1"/>
      <c r="T239" s="150">
        <f>+I239+N239</f>
        <v>2.9704411609918963E-3</v>
      </c>
    </row>
    <row r="240" spans="2:20" x14ac:dyDescent="0.15">
      <c r="B240" s="4" t="s">
        <v>68</v>
      </c>
      <c r="C240" s="14" t="s">
        <v>69</v>
      </c>
      <c r="D240" s="82">
        <f t="shared" si="12"/>
        <v>0.43364565916600972</v>
      </c>
      <c r="E240" s="83">
        <f t="shared" si="12"/>
        <v>0.12592321221292319</v>
      </c>
      <c r="F240" s="83">
        <f t="shared" si="12"/>
        <v>0.2365129488033339</v>
      </c>
      <c r="G240" s="84">
        <f t="shared" si="12"/>
        <v>7.1209498149752637E-2</v>
      </c>
      <c r="H240" s="85">
        <f t="shared" si="12"/>
        <v>0.17478341298599157</v>
      </c>
      <c r="I240" s="85">
        <f t="shared" si="12"/>
        <v>4.7737911140624551E-3</v>
      </c>
      <c r="J240" s="82">
        <f t="shared" si="12"/>
        <v>0.15724326211391182</v>
      </c>
      <c r="K240" s="84">
        <f t="shared" si="12"/>
        <v>3.7392284000525342E-2</v>
      </c>
      <c r="L240" s="85">
        <f t="shared" si="12"/>
        <v>7.2741113189415202E-2</v>
      </c>
      <c r="M240" s="85">
        <f t="shared" si="12"/>
        <v>4.979172312955072E-2</v>
      </c>
      <c r="N240" s="85">
        <f t="shared" si="12"/>
        <v>3.2185335126263754E-3</v>
      </c>
      <c r="O240" s="141">
        <f t="shared" si="12"/>
        <v>0.10380250478843216</v>
      </c>
      <c r="P240" s="86">
        <f t="shared" si="12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2"/>
        <v>0.56889421672628993</v>
      </c>
      <c r="E241" s="83">
        <f t="shared" si="12"/>
        <v>0.14534712369533934</v>
      </c>
      <c r="F241" s="83">
        <f t="shared" si="12"/>
        <v>0.34980255359578111</v>
      </c>
      <c r="G241" s="84">
        <f t="shared" si="12"/>
        <v>7.3744539435169537E-2</v>
      </c>
      <c r="H241" s="85">
        <f t="shared" si="12"/>
        <v>0.14235159655452675</v>
      </c>
      <c r="I241" s="85">
        <f t="shared" si="12"/>
        <v>4.8908305399945166E-3</v>
      </c>
      <c r="J241" s="82">
        <f t="shared" si="12"/>
        <v>0.10799832453611298</v>
      </c>
      <c r="K241" s="84">
        <f t="shared" si="12"/>
        <v>5.2933328740954778E-2</v>
      </c>
      <c r="L241" s="85">
        <f t="shared" si="12"/>
        <v>8.0620582603913901E-2</v>
      </c>
      <c r="M241" s="85">
        <f t="shared" si="12"/>
        <v>1.4138140834480267E-2</v>
      </c>
      <c r="N241" s="85">
        <f t="shared" si="12"/>
        <v>7.7200374466547119E-5</v>
      </c>
      <c r="O241" s="141">
        <f t="shared" si="12"/>
        <v>8.1029107830215066E-2</v>
      </c>
      <c r="P241" s="86">
        <f t="shared" si="12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2"/>
        <v>0.51632400115149357</v>
      </c>
      <c r="E242" s="83">
        <f t="shared" si="12"/>
        <v>0.13641878294827692</v>
      </c>
      <c r="F242" s="83">
        <f t="shared" si="12"/>
        <v>0.305268838702275</v>
      </c>
      <c r="G242" s="84">
        <f t="shared" si="12"/>
        <v>7.4636379500941596E-2</v>
      </c>
      <c r="H242" s="85">
        <f t="shared" si="12"/>
        <v>0.1442340300693713</v>
      </c>
      <c r="I242" s="85">
        <f t="shared" si="12"/>
        <v>1.5952582650235213E-2</v>
      </c>
      <c r="J242" s="82">
        <f t="shared" si="12"/>
        <v>7.2877397542152153E-2</v>
      </c>
      <c r="K242" s="84">
        <f t="shared" si="12"/>
        <v>8.3458891474481982E-3</v>
      </c>
      <c r="L242" s="85">
        <f t="shared" si="12"/>
        <v>7.5473823102835375E-2</v>
      </c>
      <c r="M242" s="85">
        <f t="shared" si="12"/>
        <v>9.7505291992241852E-2</v>
      </c>
      <c r="N242" s="85">
        <f t="shared" si="12"/>
        <v>4.9957025106818886E-3</v>
      </c>
      <c r="O242" s="141">
        <f t="shared" si="12"/>
        <v>7.263717098098868E-2</v>
      </c>
      <c r="P242" s="86">
        <f t="shared" si="12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3">+D37/$P37</f>
        <v>0.49354728918868696</v>
      </c>
      <c r="E243" s="98">
        <f t="shared" si="13"/>
        <v>0.17816485800070869</v>
      </c>
      <c r="F243" s="98">
        <f t="shared" si="13"/>
        <v>0.25283902122231322</v>
      </c>
      <c r="G243" s="99">
        <f t="shared" si="13"/>
        <v>6.2543409965665001E-2</v>
      </c>
      <c r="H243" s="100">
        <f t="shared" si="13"/>
        <v>0.14374493499348592</v>
      </c>
      <c r="I243" s="100">
        <f t="shared" si="13"/>
        <v>2.4523664944592297E-3</v>
      </c>
      <c r="J243" s="97">
        <f t="shared" si="13"/>
        <v>9.6021763605361021E-2</v>
      </c>
      <c r="K243" s="99">
        <f t="shared" si="13"/>
        <v>3.0961383180683075E-2</v>
      </c>
      <c r="L243" s="100">
        <f t="shared" si="13"/>
        <v>9.1044896948433957E-2</v>
      </c>
      <c r="M243" s="100">
        <f t="shared" si="13"/>
        <v>9.5947624986728347E-2</v>
      </c>
      <c r="N243" s="100">
        <f t="shared" si="13"/>
        <v>4.9009904144201749E-4</v>
      </c>
      <c r="O243" s="144">
        <f t="shared" si="13"/>
        <v>7.6751024741402579E-2</v>
      </c>
      <c r="P243" s="101">
        <f t="shared" si="13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3"/>
        <v>0.51634446236660303</v>
      </c>
      <c r="E244" s="83">
        <f t="shared" si="13"/>
        <v>0.13305724286979959</v>
      </c>
      <c r="F244" s="83">
        <f t="shared" si="13"/>
        <v>0.28689812930760855</v>
      </c>
      <c r="G244" s="84">
        <f t="shared" si="13"/>
        <v>9.638909018919492E-2</v>
      </c>
      <c r="H244" s="85">
        <f t="shared" si="13"/>
        <v>0.16260926473180773</v>
      </c>
      <c r="I244" s="85">
        <f t="shared" si="13"/>
        <v>1.0097610679783594E-2</v>
      </c>
      <c r="J244" s="82">
        <f t="shared" si="13"/>
        <v>0.10284823577540546</v>
      </c>
      <c r="K244" s="84">
        <f t="shared" si="13"/>
        <v>4.2887876880926983E-2</v>
      </c>
      <c r="L244" s="85">
        <f t="shared" si="13"/>
        <v>8.9790390522208302E-2</v>
      </c>
      <c r="M244" s="85">
        <f t="shared" si="13"/>
        <v>4.5656383571617304E-2</v>
      </c>
      <c r="N244" s="85">
        <f t="shared" si="13"/>
        <v>1.7666829778447492E-4</v>
      </c>
      <c r="O244" s="141">
        <f t="shared" si="13"/>
        <v>7.247698405479007E-2</v>
      </c>
      <c r="P244" s="86">
        <f t="shared" si="13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3"/>
        <v>0.49201702686162435</v>
      </c>
      <c r="E245" s="83">
        <f t="shared" si="13"/>
        <v>0.150236067493244</v>
      </c>
      <c r="F245" s="83">
        <f t="shared" si="13"/>
        <v>0.26834741913258497</v>
      </c>
      <c r="G245" s="84">
        <f t="shared" si="13"/>
        <v>7.3433540235795347E-2</v>
      </c>
      <c r="H245" s="85">
        <f t="shared" si="13"/>
        <v>0.17626665991102913</v>
      </c>
      <c r="I245" s="85">
        <f t="shared" si="13"/>
        <v>6.7800677127284621E-3</v>
      </c>
      <c r="J245" s="82">
        <f t="shared" si="13"/>
        <v>0.13403415328777554</v>
      </c>
      <c r="K245" s="84">
        <f t="shared" si="13"/>
        <v>4.6081339350865835E-2</v>
      </c>
      <c r="L245" s="85">
        <f t="shared" si="13"/>
        <v>9.7429365605810322E-2</v>
      </c>
      <c r="M245" s="85">
        <f t="shared" si="13"/>
        <v>5.6569577240168666E-2</v>
      </c>
      <c r="N245" s="85">
        <f t="shared" si="13"/>
        <v>1.742379220484981E-3</v>
      </c>
      <c r="O245" s="141">
        <f t="shared" si="13"/>
        <v>3.5160770160378538E-2</v>
      </c>
      <c r="P245" s="86">
        <f t="shared" si="1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3"/>
        <v>0.49109125531882525</v>
      </c>
      <c r="E246" s="98">
        <f t="shared" si="13"/>
        <v>0.14045472935202039</v>
      </c>
      <c r="F246" s="98">
        <f t="shared" si="13"/>
        <v>0.28430480303617617</v>
      </c>
      <c r="G246" s="99">
        <f t="shared" si="13"/>
        <v>6.6331722930628667E-2</v>
      </c>
      <c r="H246" s="100">
        <f t="shared" si="13"/>
        <v>0.13635264102769998</v>
      </c>
      <c r="I246" s="100">
        <f t="shared" si="13"/>
        <v>8.310663877587058E-3</v>
      </c>
      <c r="J246" s="97">
        <f t="shared" si="13"/>
        <v>0.13485877733019763</v>
      </c>
      <c r="K246" s="99">
        <f t="shared" si="13"/>
        <v>6.9358116936071648E-2</v>
      </c>
      <c r="L246" s="100">
        <f t="shared" si="13"/>
        <v>7.3554484007755661E-2</v>
      </c>
      <c r="M246" s="100">
        <f t="shared" si="13"/>
        <v>8.9367279074142644E-2</v>
      </c>
      <c r="N246" s="100">
        <f t="shared" si="13"/>
        <v>1.6826522675906601E-3</v>
      </c>
      <c r="O246" s="144">
        <f t="shared" si="13"/>
        <v>6.4782247096201104E-2</v>
      </c>
      <c r="P246" s="101">
        <f t="shared" si="13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3"/>
        <v>0.51394656148493556</v>
      </c>
      <c r="E247" s="98">
        <f t="shared" si="13"/>
        <v>0.14666747509565448</v>
      </c>
      <c r="F247" s="98">
        <f t="shared" si="13"/>
        <v>0.2868020823145998</v>
      </c>
      <c r="G247" s="99">
        <f t="shared" si="13"/>
        <v>8.0477004074681197E-2</v>
      </c>
      <c r="H247" s="100">
        <f t="shared" si="13"/>
        <v>0.16543007529340353</v>
      </c>
      <c r="I247" s="100">
        <f t="shared" si="13"/>
        <v>8.8792239802286971E-3</v>
      </c>
      <c r="J247" s="97">
        <f t="shared" si="13"/>
        <v>7.7934292642728914E-2</v>
      </c>
      <c r="K247" s="99">
        <f t="shared" si="13"/>
        <v>3.9941527639714612E-2</v>
      </c>
      <c r="L247" s="100">
        <f t="shared" si="13"/>
        <v>9.1771464962923113E-2</v>
      </c>
      <c r="M247" s="100">
        <f t="shared" si="13"/>
        <v>7.7488819194809475E-2</v>
      </c>
      <c r="N247" s="100">
        <f t="shared" si="13"/>
        <v>2.6073257034766223E-4</v>
      </c>
      <c r="O247" s="144">
        <f t="shared" si="13"/>
        <v>6.4288829870623079E-2</v>
      </c>
      <c r="P247" s="101">
        <f t="shared" si="1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3"/>
        <v>0.52089114900923927</v>
      </c>
      <c r="E248" s="83">
        <f t="shared" si="13"/>
        <v>0.13665102065158433</v>
      </c>
      <c r="F248" s="83">
        <f t="shared" si="13"/>
        <v>0.31261166513526084</v>
      </c>
      <c r="G248" s="84">
        <f t="shared" si="13"/>
        <v>7.1628463222394093E-2</v>
      </c>
      <c r="H248" s="85">
        <f t="shared" si="13"/>
        <v>0.13578020418736045</v>
      </c>
      <c r="I248" s="85">
        <f t="shared" si="13"/>
        <v>7.9215150807989392E-3</v>
      </c>
      <c r="J248" s="82">
        <f t="shared" si="13"/>
        <v>8.8184427901147944E-2</v>
      </c>
      <c r="K248" s="84">
        <f t="shared" si="13"/>
        <v>4.9659981537748817E-2</v>
      </c>
      <c r="L248" s="85">
        <f t="shared" si="13"/>
        <v>7.2539799039466848E-2</v>
      </c>
      <c r="M248" s="85">
        <f t="shared" si="13"/>
        <v>6.5444937640495152E-2</v>
      </c>
      <c r="N248" s="85">
        <f t="shared" si="13"/>
        <v>4.0970181252523493E-3</v>
      </c>
      <c r="O248" s="141">
        <f t="shared" si="13"/>
        <v>0.10514094901623906</v>
      </c>
      <c r="P248" s="86">
        <f t="shared" si="13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3"/>
        <v>0.48726104935536541</v>
      </c>
      <c r="E249" s="83">
        <f t="shared" si="13"/>
        <v>0.11714548609171438</v>
      </c>
      <c r="F249" s="83">
        <f t="shared" si="13"/>
        <v>0.28647678414089184</v>
      </c>
      <c r="G249" s="84">
        <f t="shared" si="13"/>
        <v>8.3638779122759216E-2</v>
      </c>
      <c r="H249" s="85">
        <f t="shared" si="13"/>
        <v>0.15666705457257948</v>
      </c>
      <c r="I249" s="85">
        <f t="shared" si="13"/>
        <v>8.6621489911847607E-3</v>
      </c>
      <c r="J249" s="82">
        <f t="shared" si="13"/>
        <v>6.7251630159970405E-2</v>
      </c>
      <c r="K249" s="84">
        <f t="shared" si="13"/>
        <v>2.6742130371700944E-2</v>
      </c>
      <c r="L249" s="85">
        <f t="shared" si="13"/>
        <v>7.1331023589394943E-2</v>
      </c>
      <c r="M249" s="85">
        <f t="shared" si="13"/>
        <v>8.0837657864713211E-2</v>
      </c>
      <c r="N249" s="85">
        <f t="shared" si="13"/>
        <v>3.5520754394738219E-5</v>
      </c>
      <c r="O249" s="141">
        <f t="shared" si="13"/>
        <v>0.12795391471239703</v>
      </c>
      <c r="P249" s="86">
        <f t="shared" si="13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3"/>
        <v>0.51360077726036657</v>
      </c>
      <c r="E250" s="103">
        <f t="shared" si="13"/>
        <v>0.15986620051201039</v>
      </c>
      <c r="F250" s="103">
        <f t="shared" si="13"/>
        <v>0.28136482222378562</v>
      </c>
      <c r="G250" s="104">
        <f t="shared" si="13"/>
        <v>7.2369754524570507E-2</v>
      </c>
      <c r="H250" s="105">
        <f t="shared" si="13"/>
        <v>0.15684140876697131</v>
      </c>
      <c r="I250" s="105">
        <f t="shared" si="13"/>
        <v>1.0187122758646352E-2</v>
      </c>
      <c r="J250" s="102">
        <f t="shared" si="13"/>
        <v>0.1218573662106871</v>
      </c>
      <c r="K250" s="104">
        <f t="shared" si="13"/>
        <v>7.2780479182643978E-2</v>
      </c>
      <c r="L250" s="105">
        <f t="shared" si="13"/>
        <v>9.4840940131531895E-2</v>
      </c>
      <c r="M250" s="105">
        <f t="shared" si="13"/>
        <v>3.5613618801700345E-2</v>
      </c>
      <c r="N250" s="105">
        <f t="shared" si="13"/>
        <v>7.2671053388972647E-3</v>
      </c>
      <c r="O250" s="145">
        <f t="shared" si="13"/>
        <v>5.9791660731199202E-2</v>
      </c>
      <c r="P250" s="106">
        <f t="shared" si="13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3"/>
        <v>0.5508990561783661</v>
      </c>
      <c r="E251" s="108">
        <f t="shared" si="13"/>
        <v>0.19487809395724803</v>
      </c>
      <c r="F251" s="108">
        <f t="shared" si="13"/>
        <v>0.27562924539477363</v>
      </c>
      <c r="G251" s="109">
        <f t="shared" si="13"/>
        <v>8.0391716826344425E-2</v>
      </c>
      <c r="H251" s="110">
        <f>+H45/$P45</f>
        <v>0.17740845009890027</v>
      </c>
      <c r="I251" s="110">
        <f t="shared" si="13"/>
        <v>1.0740736010448809E-2</v>
      </c>
      <c r="J251" s="107">
        <f t="shared" si="13"/>
        <v>5.9573837187811715E-2</v>
      </c>
      <c r="K251" s="109">
        <f t="shared" si="13"/>
        <v>2.3072336772998899E-3</v>
      </c>
      <c r="L251" s="110">
        <f t="shared" si="13"/>
        <v>7.0028120234019706E-2</v>
      </c>
      <c r="M251" s="110">
        <f t="shared" si="13"/>
        <v>6.3621412842242528E-2</v>
      </c>
      <c r="N251" s="110">
        <f t="shared" si="13"/>
        <v>6.3858941072793718E-4</v>
      </c>
      <c r="O251" s="146">
        <f t="shared" si="13"/>
        <v>6.7089798037482967E-2</v>
      </c>
      <c r="P251" s="111">
        <f t="shared" si="13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3"/>
        <v>0.47636589828583897</v>
      </c>
      <c r="E252" s="83">
        <f t="shared" si="13"/>
        <v>0.16166155727521075</v>
      </c>
      <c r="F252" s="83">
        <f t="shared" si="13"/>
        <v>0.21418090882395885</v>
      </c>
      <c r="G252" s="84">
        <f t="shared" si="13"/>
        <v>0.10052343218666937</v>
      </c>
      <c r="H252" s="85">
        <f>+H46/$P46</f>
        <v>0.16371843109839071</v>
      </c>
      <c r="I252" s="85">
        <f t="shared" si="13"/>
        <v>4.4707627557929808E-3</v>
      </c>
      <c r="J252" s="82">
        <f t="shared" si="13"/>
        <v>0.11494495643900021</v>
      </c>
      <c r="K252" s="84">
        <f t="shared" si="13"/>
        <v>4.430488303311135E-2</v>
      </c>
      <c r="L252" s="85">
        <f t="shared" si="13"/>
        <v>8.05235977352948E-2</v>
      </c>
      <c r="M252" s="85">
        <f t="shared" si="13"/>
        <v>9.9109755481966322E-2</v>
      </c>
      <c r="N252" s="85">
        <f t="shared" si="13"/>
        <v>3.9285910075072226E-3</v>
      </c>
      <c r="O252" s="141">
        <f t="shared" si="13"/>
        <v>5.693800719620877E-2</v>
      </c>
      <c r="P252" s="86">
        <f t="shared" si="13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3"/>
        <v>0.50732261838061665</v>
      </c>
      <c r="E253" s="83">
        <f t="shared" si="13"/>
        <v>0.17202181333909314</v>
      </c>
      <c r="F253" s="83">
        <f t="shared" si="13"/>
        <v>0.2431243919630999</v>
      </c>
      <c r="G253" s="84">
        <f t="shared" si="13"/>
        <v>9.2176413078423544E-2</v>
      </c>
      <c r="H253" s="85">
        <f t="shared" si="13"/>
        <v>0.11081449411285396</v>
      </c>
      <c r="I253" s="85">
        <f t="shared" si="13"/>
        <v>4.5413740202743221E-3</v>
      </c>
      <c r="J253" s="82">
        <f t="shared" si="13"/>
        <v>0.16718004338201664</v>
      </c>
      <c r="K253" s="84">
        <f t="shared" si="13"/>
        <v>9.6126254613779771E-2</v>
      </c>
      <c r="L253" s="85">
        <f t="shared" si="13"/>
        <v>0.10577916731920131</v>
      </c>
      <c r="M253" s="85">
        <f t="shared" si="13"/>
        <v>8.3701312420410429E-2</v>
      </c>
      <c r="N253" s="85">
        <f t="shared" si="13"/>
        <v>3.1161404232591213E-4</v>
      </c>
      <c r="O253" s="141">
        <f t="shared" si="13"/>
        <v>2.0349376322300803E-2</v>
      </c>
      <c r="P253" s="86">
        <f t="shared" si="13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3"/>
        <v>0.44017298071373162</v>
      </c>
      <c r="E254" s="83">
        <f t="shared" si="13"/>
        <v>0.19222196793643154</v>
      </c>
      <c r="F254" s="83">
        <f t="shared" si="13"/>
        <v>0.18498583104616353</v>
      </c>
      <c r="G254" s="84">
        <f t="shared" si="13"/>
        <v>6.2965181731136535E-2</v>
      </c>
      <c r="H254" s="85">
        <f t="shared" si="13"/>
        <v>0.12939982196255156</v>
      </c>
      <c r="I254" s="85">
        <f t="shared" si="13"/>
        <v>9.9775854554510924E-3</v>
      </c>
      <c r="J254" s="82">
        <f t="shared" si="13"/>
        <v>0.18677398835857215</v>
      </c>
      <c r="K254" s="84">
        <f t="shared" si="13"/>
        <v>0.10359680239357719</v>
      </c>
      <c r="L254" s="85">
        <f t="shared" si="13"/>
        <v>0.10535172492709384</v>
      </c>
      <c r="M254" s="85">
        <f t="shared" si="13"/>
        <v>6.0084273302628326E-2</v>
      </c>
      <c r="N254" s="85">
        <f t="shared" si="13"/>
        <v>2.1034670184785372E-3</v>
      </c>
      <c r="O254" s="141">
        <f t="shared" si="13"/>
        <v>6.6136158261492925E-2</v>
      </c>
      <c r="P254" s="86">
        <f t="shared" si="13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3"/>
        <v>0.47754313383452457</v>
      </c>
      <c r="E255" s="83">
        <f t="shared" si="13"/>
        <v>0.13373894317602927</v>
      </c>
      <c r="F255" s="83">
        <f t="shared" si="13"/>
        <v>0.26643189408090068</v>
      </c>
      <c r="G255" s="84">
        <f t="shared" si="13"/>
        <v>7.737229657759459E-2</v>
      </c>
      <c r="H255" s="85">
        <f t="shared" si="13"/>
        <v>0.16813048981923154</v>
      </c>
      <c r="I255" s="85">
        <f t="shared" si="13"/>
        <v>4.4281325738279378E-3</v>
      </c>
      <c r="J255" s="82">
        <f t="shared" si="13"/>
        <v>0.1534445319213531</v>
      </c>
      <c r="K255" s="84">
        <f t="shared" si="13"/>
        <v>6.8289106037450406E-2</v>
      </c>
      <c r="L255" s="85">
        <f t="shared" si="13"/>
        <v>8.3843400896381023E-2</v>
      </c>
      <c r="M255" s="85">
        <f t="shared" si="13"/>
        <v>7.5024442077422204E-2</v>
      </c>
      <c r="N255" s="85">
        <f t="shared" si="13"/>
        <v>0</v>
      </c>
      <c r="O255" s="141">
        <f t="shared" si="13"/>
        <v>3.7585868877259607E-2</v>
      </c>
      <c r="P255" s="86">
        <f t="shared" si="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3"/>
        <v>0.4652886329232605</v>
      </c>
      <c r="E256" s="83">
        <f t="shared" si="13"/>
        <v>0.1628440824437945</v>
      </c>
      <c r="F256" s="83">
        <f t="shared" si="13"/>
        <v>0.20874814963695712</v>
      </c>
      <c r="G256" s="84">
        <f t="shared" si="13"/>
        <v>9.369640084250884E-2</v>
      </c>
      <c r="H256" s="85">
        <f t="shared" si="13"/>
        <v>0.14340419934949791</v>
      </c>
      <c r="I256" s="85">
        <f t="shared" si="13"/>
        <v>2.3392020044803439E-3</v>
      </c>
      <c r="J256" s="82">
        <f t="shared" si="13"/>
        <v>0.15199024651375773</v>
      </c>
      <c r="K256" s="84">
        <f t="shared" si="13"/>
        <v>7.5651447045618977E-2</v>
      </c>
      <c r="L256" s="85">
        <f t="shared" si="13"/>
        <v>8.5184417017607414E-2</v>
      </c>
      <c r="M256" s="85">
        <f t="shared" si="13"/>
        <v>9.1806600117524992E-2</v>
      </c>
      <c r="N256" s="85">
        <f t="shared" si="13"/>
        <v>0</v>
      </c>
      <c r="O256" s="141">
        <f t="shared" si="13"/>
        <v>5.9986702073871134E-2</v>
      </c>
      <c r="P256" s="86">
        <f t="shared" si="13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3"/>
        <v>0.51384420740885384</v>
      </c>
      <c r="E257" s="83">
        <f t="shared" si="13"/>
        <v>0.19899568372834744</v>
      </c>
      <c r="F257" s="83">
        <f t="shared" si="13"/>
        <v>0.21523011301227757</v>
      </c>
      <c r="G257" s="84">
        <f t="shared" si="13"/>
        <v>9.9618410668228824E-2</v>
      </c>
      <c r="H257" s="85">
        <f t="shared" si="13"/>
        <v>0.13457319355284891</v>
      </c>
      <c r="I257" s="85">
        <f t="shared" si="13"/>
        <v>5.3195708950670014E-3</v>
      </c>
      <c r="J257" s="82">
        <f t="shared" si="13"/>
        <v>0.16966374982710505</v>
      </c>
      <c r="K257" s="84">
        <f t="shared" si="13"/>
        <v>8.7238623512086375E-2</v>
      </c>
      <c r="L257" s="85">
        <f t="shared" si="13"/>
        <v>0.11608868900876272</v>
      </c>
      <c r="M257" s="85">
        <f t="shared" si="13"/>
        <v>2.6627144914447509E-2</v>
      </c>
      <c r="N257" s="85">
        <f t="shared" si="13"/>
        <v>0</v>
      </c>
      <c r="O257" s="141">
        <f t="shared" si="13"/>
        <v>3.388344439291497E-2</v>
      </c>
      <c r="P257" s="86">
        <f t="shared" si="1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3"/>
        <v>0.4136105715943077</v>
      </c>
      <c r="E258" s="83">
        <f t="shared" si="13"/>
        <v>0.17605463785087147</v>
      </c>
      <c r="F258" s="83">
        <f t="shared" si="13"/>
        <v>0.16422669824050037</v>
      </c>
      <c r="G258" s="84">
        <f t="shared" si="13"/>
        <v>7.3329235502935866E-2</v>
      </c>
      <c r="H258" s="85">
        <f t="shared" si="13"/>
        <v>0.17706983576774596</v>
      </c>
      <c r="I258" s="85">
        <f t="shared" si="13"/>
        <v>1.8567767870198107E-2</v>
      </c>
      <c r="J258" s="82">
        <f t="shared" si="13"/>
        <v>0.13030444068276859</v>
      </c>
      <c r="K258" s="84">
        <f t="shared" si="13"/>
        <v>6.2647434137772462E-2</v>
      </c>
      <c r="L258" s="85">
        <f t="shared" si="13"/>
        <v>8.3718346722413323E-2</v>
      </c>
      <c r="M258" s="85">
        <f t="shared" si="13"/>
        <v>8.4783420656348182E-2</v>
      </c>
      <c r="N258" s="85">
        <f t="shared" si="13"/>
        <v>9.8392123478371115E-3</v>
      </c>
      <c r="O258" s="141">
        <f t="shared" si="13"/>
        <v>8.2106404358381027E-2</v>
      </c>
      <c r="P258" s="86">
        <f t="shared" si="13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4">+D53/$P53</f>
        <v>0.37619059837100771</v>
      </c>
      <c r="E259" s="83">
        <f t="shared" si="14"/>
        <v>0.16789492039870493</v>
      </c>
      <c r="F259" s="83">
        <f t="shared" si="14"/>
        <v>0.14153284165172331</v>
      </c>
      <c r="G259" s="84">
        <f t="shared" si="14"/>
        <v>6.6762836320579444E-2</v>
      </c>
      <c r="H259" s="85">
        <f t="shared" si="14"/>
        <v>0.12753953931694839</v>
      </c>
      <c r="I259" s="85">
        <f t="shared" si="14"/>
        <v>1.4492443745028779E-2</v>
      </c>
      <c r="J259" s="82">
        <f t="shared" si="14"/>
        <v>0.10956545950943973</v>
      </c>
      <c r="K259" s="84">
        <f t="shared" si="14"/>
        <v>5.427669872005033E-2</v>
      </c>
      <c r="L259" s="85">
        <f t="shared" si="14"/>
        <v>0.12170984798162514</v>
      </c>
      <c r="M259" s="85">
        <f t="shared" si="14"/>
        <v>4.7535320015926912E-2</v>
      </c>
      <c r="N259" s="85">
        <f t="shared" si="14"/>
        <v>0</v>
      </c>
      <c r="O259" s="141">
        <f t="shared" si="14"/>
        <v>0.20296679106002335</v>
      </c>
      <c r="P259" s="86">
        <f t="shared" si="14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4"/>
        <v>0.41917259950847463</v>
      </c>
      <c r="E260" s="83">
        <f t="shared" si="14"/>
        <v>0.16243594478691009</v>
      </c>
      <c r="F260" s="83">
        <f t="shared" si="14"/>
        <v>0.14792810467460729</v>
      </c>
      <c r="G260" s="84">
        <f t="shared" si="14"/>
        <v>0.10880855004695725</v>
      </c>
      <c r="H260" s="85">
        <f t="shared" si="14"/>
        <v>0.14028018518057178</v>
      </c>
      <c r="I260" s="85">
        <f t="shared" si="14"/>
        <v>8.9854945006439587E-3</v>
      </c>
      <c r="J260" s="82">
        <f t="shared" si="14"/>
        <v>0.16620589994303603</v>
      </c>
      <c r="K260" s="84">
        <f t="shared" si="14"/>
        <v>9.0476582990760862E-2</v>
      </c>
      <c r="L260" s="85">
        <f t="shared" si="14"/>
        <v>0.10294060849296595</v>
      </c>
      <c r="M260" s="85">
        <f t="shared" si="14"/>
        <v>0.10922487026776412</v>
      </c>
      <c r="N260" s="85">
        <f t="shared" si="14"/>
        <v>5.015906274781712E-4</v>
      </c>
      <c r="O260" s="141">
        <f t="shared" si="14"/>
        <v>5.2688751479065363E-2</v>
      </c>
      <c r="P260" s="86">
        <f t="shared" si="14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4"/>
        <v>0.44436886175815316</v>
      </c>
      <c r="E261" s="83">
        <f t="shared" si="14"/>
        <v>0.18163990576160999</v>
      </c>
      <c r="F261" s="83">
        <f t="shared" si="14"/>
        <v>0.14764337746406653</v>
      </c>
      <c r="G261" s="84">
        <f t="shared" si="14"/>
        <v>0.11508557853247665</v>
      </c>
      <c r="H261" s="85">
        <f t="shared" si="14"/>
        <v>0.13019967300429647</v>
      </c>
      <c r="I261" s="85">
        <f t="shared" si="14"/>
        <v>1.203941665828755E-2</v>
      </c>
      <c r="J261" s="82">
        <f t="shared" si="14"/>
        <v>0.16399364760571186</v>
      </c>
      <c r="K261" s="84">
        <f t="shared" si="14"/>
        <v>7.195441200100744E-2</v>
      </c>
      <c r="L261" s="85">
        <f t="shared" si="14"/>
        <v>8.0332181595450636E-2</v>
      </c>
      <c r="M261" s="85">
        <f t="shared" si="14"/>
        <v>8.5601972449464228E-2</v>
      </c>
      <c r="N261" s="85">
        <f t="shared" si="14"/>
        <v>3.3035812722053328E-3</v>
      </c>
      <c r="O261" s="141">
        <f t="shared" si="14"/>
        <v>8.0160665656430777E-2</v>
      </c>
      <c r="P261" s="86">
        <f t="shared" si="14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4"/>
        <v>0.31745856741221101</v>
      </c>
      <c r="E262" s="83">
        <f t="shared" si="14"/>
        <v>0.13961638113316213</v>
      </c>
      <c r="F262" s="83">
        <f t="shared" si="14"/>
        <v>0.12048960055635376</v>
      </c>
      <c r="G262" s="84">
        <f t="shared" si="14"/>
        <v>5.7352585722695124E-2</v>
      </c>
      <c r="H262" s="85">
        <f t="shared" si="14"/>
        <v>0.13144801935827338</v>
      </c>
      <c r="I262" s="85">
        <f t="shared" si="14"/>
        <v>1.2587156755523157E-2</v>
      </c>
      <c r="J262" s="82">
        <f t="shared" si="14"/>
        <v>0.11503901453836556</v>
      </c>
      <c r="K262" s="84">
        <f t="shared" si="14"/>
        <v>4.7631815015460481E-2</v>
      </c>
      <c r="L262" s="85">
        <f t="shared" si="14"/>
        <v>9.0731498018722198E-2</v>
      </c>
      <c r="M262" s="85">
        <f t="shared" si="14"/>
        <v>6.4526742720697847E-2</v>
      </c>
      <c r="N262" s="85">
        <f t="shared" si="14"/>
        <v>1.8316844851241292E-2</v>
      </c>
      <c r="O262" s="141">
        <f t="shared" si="14"/>
        <v>0.24989215634496553</v>
      </c>
      <c r="P262" s="86">
        <f t="shared" si="14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4"/>
        <v>0.39018861787035075</v>
      </c>
      <c r="E263" s="83">
        <f t="shared" si="14"/>
        <v>0.14691033999401343</v>
      </c>
      <c r="F263" s="83">
        <f t="shared" si="14"/>
        <v>0.17614602877939448</v>
      </c>
      <c r="G263" s="84">
        <f t="shared" si="14"/>
        <v>6.7132249096942875E-2</v>
      </c>
      <c r="H263" s="85">
        <f t="shared" si="14"/>
        <v>0.10957796224235596</v>
      </c>
      <c r="I263" s="85">
        <f t="shared" si="14"/>
        <v>4.8965043394602503E-2</v>
      </c>
      <c r="J263" s="82">
        <f t="shared" si="14"/>
        <v>0.20713834924482277</v>
      </c>
      <c r="K263" s="84">
        <f t="shared" si="14"/>
        <v>7.0684855166103289E-2</v>
      </c>
      <c r="L263" s="85">
        <f t="shared" si="14"/>
        <v>7.3710390612261784E-2</v>
      </c>
      <c r="M263" s="85">
        <f t="shared" si="14"/>
        <v>0.11344551278151331</v>
      </c>
      <c r="N263" s="85">
        <f t="shared" si="14"/>
        <v>1.9002122883909806E-2</v>
      </c>
      <c r="O263" s="141">
        <f t="shared" si="14"/>
        <v>3.7972000970183092E-2</v>
      </c>
      <c r="P263" s="86">
        <f t="shared" si="14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4"/>
        <v>0.39647541509867718</v>
      </c>
      <c r="E264" s="83">
        <f t="shared" si="14"/>
        <v>0.15790240805903441</v>
      </c>
      <c r="F264" s="83">
        <f t="shared" si="14"/>
        <v>0.15338043687621289</v>
      </c>
      <c r="G264" s="84">
        <f t="shared" si="14"/>
        <v>8.519257016342989E-2</v>
      </c>
      <c r="H264" s="85">
        <f t="shared" si="14"/>
        <v>0.13566483098851165</v>
      </c>
      <c r="I264" s="85">
        <f t="shared" si="14"/>
        <v>2.2072666344956993E-3</v>
      </c>
      <c r="J264" s="82">
        <f t="shared" si="14"/>
        <v>0.20432775450100138</v>
      </c>
      <c r="K264" s="84">
        <f t="shared" si="14"/>
        <v>7.3421258105737547E-2</v>
      </c>
      <c r="L264" s="85">
        <f t="shared" si="14"/>
        <v>7.3966473157608056E-2</v>
      </c>
      <c r="M264" s="85">
        <f t="shared" si="14"/>
        <v>0.12397170266570291</v>
      </c>
      <c r="N264" s="85">
        <f t="shared" si="14"/>
        <v>3.1565259083293121E-2</v>
      </c>
      <c r="O264" s="141">
        <f t="shared" si="14"/>
        <v>3.1821297870709989E-2</v>
      </c>
      <c r="P264" s="86">
        <f t="shared" si="14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4"/>
        <v>0.41974873146824643</v>
      </c>
      <c r="E265" s="83">
        <f t="shared" si="14"/>
        <v>0.18582654718245409</v>
      </c>
      <c r="F265" s="83">
        <f t="shared" si="14"/>
        <v>0.12272433596076043</v>
      </c>
      <c r="G265" s="84">
        <f t="shared" si="14"/>
        <v>0.11119784832503188</v>
      </c>
      <c r="H265" s="85">
        <f t="shared" si="14"/>
        <v>0.17300468514169323</v>
      </c>
      <c r="I265" s="85">
        <f t="shared" si="14"/>
        <v>5.744194194260868E-3</v>
      </c>
      <c r="J265" s="82">
        <f t="shared" si="14"/>
        <v>0.16085648706290773</v>
      </c>
      <c r="K265" s="84">
        <f t="shared" si="14"/>
        <v>4.8923563052255918E-2</v>
      </c>
      <c r="L265" s="85">
        <f t="shared" si="14"/>
        <v>7.3553127801660109E-2</v>
      </c>
      <c r="M265" s="85">
        <f t="shared" si="14"/>
        <v>5.5110427870531831E-2</v>
      </c>
      <c r="N265" s="85">
        <f t="shared" si="14"/>
        <v>2.9682777142050247E-2</v>
      </c>
      <c r="O265" s="141">
        <f t="shared" si="14"/>
        <v>8.2299569318649582E-2</v>
      </c>
      <c r="P265" s="86">
        <f t="shared" si="14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4"/>
        <v>0.32514044276574855</v>
      </c>
      <c r="E266" s="83">
        <f t="shared" si="14"/>
        <v>0.19160304095976541</v>
      </c>
      <c r="F266" s="83">
        <f t="shared" si="14"/>
        <v>6.7545169532784805E-2</v>
      </c>
      <c r="G266" s="84">
        <f t="shared" si="14"/>
        <v>6.5992232273198378E-2</v>
      </c>
      <c r="H266" s="85">
        <f t="shared" si="14"/>
        <v>0.17317036740306399</v>
      </c>
      <c r="I266" s="85">
        <f t="shared" si="14"/>
        <v>5.1145072692742278E-3</v>
      </c>
      <c r="J266" s="82">
        <f t="shared" si="14"/>
        <v>0.13604847779083082</v>
      </c>
      <c r="K266" s="84">
        <f t="shared" si="14"/>
        <v>7.1208596416082293E-2</v>
      </c>
      <c r="L266" s="85">
        <f t="shared" si="14"/>
        <v>0.1021244379343882</v>
      </c>
      <c r="M266" s="85">
        <f t="shared" si="14"/>
        <v>0.15890698453105742</v>
      </c>
      <c r="N266" s="85">
        <f t="shared" si="14"/>
        <v>0</v>
      </c>
      <c r="O266" s="141">
        <f t="shared" si="14"/>
        <v>9.9494782305636756E-2</v>
      </c>
      <c r="P266" s="86">
        <f t="shared" si="1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4"/>
        <v>0.40783335641860308</v>
      </c>
      <c r="E267" s="83">
        <f t="shared" si="14"/>
        <v>0.13954141443146406</v>
      </c>
      <c r="F267" s="83">
        <f t="shared" si="14"/>
        <v>0.18835916532826349</v>
      </c>
      <c r="G267" s="84">
        <f t="shared" si="14"/>
        <v>7.9932776658875535E-2</v>
      </c>
      <c r="H267" s="85">
        <f t="shared" si="14"/>
        <v>0.13016168247856957</v>
      </c>
      <c r="I267" s="85">
        <f t="shared" si="14"/>
        <v>2.4072993814714852E-2</v>
      </c>
      <c r="J267" s="82">
        <f t="shared" si="14"/>
        <v>0.12462212186056906</v>
      </c>
      <c r="K267" s="84">
        <f t="shared" si="14"/>
        <v>5.9436854433691809E-2</v>
      </c>
      <c r="L267" s="85">
        <f t="shared" si="14"/>
        <v>0.12358039152858602</v>
      </c>
      <c r="M267" s="85">
        <f t="shared" si="14"/>
        <v>0.13836298072663267</v>
      </c>
      <c r="N267" s="85">
        <f t="shared" si="14"/>
        <v>6.5096844213487272E-5</v>
      </c>
      <c r="O267" s="141">
        <f t="shared" si="14"/>
        <v>5.1301376328111242E-2</v>
      </c>
      <c r="P267" s="86">
        <f t="shared" si="14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4"/>
        <v>0.45707663927007508</v>
      </c>
      <c r="E268" s="83">
        <f t="shared" si="14"/>
        <v>0.1801681102976492</v>
      </c>
      <c r="F268" s="83">
        <f t="shared" si="14"/>
        <v>0.13357283922422522</v>
      </c>
      <c r="G268" s="84">
        <f t="shared" si="14"/>
        <v>0.14333568974820066</v>
      </c>
      <c r="H268" s="85">
        <f t="shared" si="14"/>
        <v>0.10364317428549927</v>
      </c>
      <c r="I268" s="85">
        <f t="shared" si="14"/>
        <v>7.5642079467839584E-3</v>
      </c>
      <c r="J268" s="82">
        <f t="shared" si="14"/>
        <v>0.106075133895793</v>
      </c>
      <c r="K268" s="84">
        <f t="shared" si="14"/>
        <v>5.897749028160465E-2</v>
      </c>
      <c r="L268" s="85">
        <f t="shared" si="14"/>
        <v>8.9361585904978086E-2</v>
      </c>
      <c r="M268" s="85">
        <f t="shared" si="14"/>
        <v>3.5910629406837209E-2</v>
      </c>
      <c r="N268" s="85">
        <f t="shared" si="14"/>
        <v>1.3946721779462231E-4</v>
      </c>
      <c r="O268" s="141">
        <f t="shared" si="14"/>
        <v>0.20022916207223879</v>
      </c>
      <c r="P268" s="86">
        <f t="shared" si="1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4"/>
        <v>0.46553571575298464</v>
      </c>
      <c r="E269" s="83">
        <f t="shared" si="14"/>
        <v>0.13273541540048761</v>
      </c>
      <c r="F269" s="83">
        <f t="shared" si="14"/>
        <v>0.24780182586218838</v>
      </c>
      <c r="G269" s="84">
        <f t="shared" si="14"/>
        <v>8.4998474490308659E-2</v>
      </c>
      <c r="H269" s="85">
        <f t="shared" si="14"/>
        <v>0.13088846063656778</v>
      </c>
      <c r="I269" s="85">
        <f t="shared" si="14"/>
        <v>1.2762091729769073E-2</v>
      </c>
      <c r="J269" s="82">
        <f t="shared" si="14"/>
        <v>0.15668072567489244</v>
      </c>
      <c r="K269" s="84">
        <f t="shared" si="14"/>
        <v>7.8084967503799327E-2</v>
      </c>
      <c r="L269" s="85">
        <f t="shared" si="14"/>
        <v>8.8260329334923823E-2</v>
      </c>
      <c r="M269" s="85">
        <f t="shared" si="14"/>
        <v>6.8002878919857873E-2</v>
      </c>
      <c r="N269" s="85">
        <f t="shared" si="14"/>
        <v>3.1121481226117917E-3</v>
      </c>
      <c r="O269" s="141">
        <f t="shared" si="14"/>
        <v>7.4757649828392572E-2</v>
      </c>
      <c r="P269" s="86">
        <f t="shared" si="14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4"/>
        <v>0.46600144700547702</v>
      </c>
      <c r="E270" s="83">
        <f t="shared" si="14"/>
        <v>0.15344908501370649</v>
      </c>
      <c r="F270" s="83">
        <f t="shared" si="14"/>
        <v>0.24310775790015399</v>
      </c>
      <c r="G270" s="84">
        <f t="shared" si="14"/>
        <v>6.9444604091616527E-2</v>
      </c>
      <c r="H270" s="85">
        <f t="shared" si="14"/>
        <v>0.15307411485860498</v>
      </c>
      <c r="I270" s="85">
        <f t="shared" si="14"/>
        <v>2.7430458512881666E-2</v>
      </c>
      <c r="J270" s="82">
        <f t="shared" si="14"/>
        <v>0.14485145533084898</v>
      </c>
      <c r="K270" s="84">
        <f t="shared" si="14"/>
        <v>2.8261764144675589E-2</v>
      </c>
      <c r="L270" s="85">
        <f t="shared" si="14"/>
        <v>0.10029174927723621</v>
      </c>
      <c r="M270" s="85">
        <f t="shared" si="14"/>
        <v>2.9529536022258794E-2</v>
      </c>
      <c r="N270" s="85">
        <f t="shared" si="14"/>
        <v>3.6249851801810826E-3</v>
      </c>
      <c r="O270" s="141">
        <f t="shared" si="14"/>
        <v>7.5196253812511313E-2</v>
      </c>
      <c r="P270" s="86">
        <f t="shared" si="14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4"/>
        <v>0.47213019220744984</v>
      </c>
      <c r="E271" s="83">
        <f t="shared" si="14"/>
        <v>0.16142625319020326</v>
      </c>
      <c r="F271" s="83">
        <f t="shared" si="14"/>
        <v>0.24236489620493271</v>
      </c>
      <c r="G271" s="84">
        <f t="shared" si="14"/>
        <v>6.8339042812313858E-2</v>
      </c>
      <c r="H271" s="85">
        <f t="shared" si="14"/>
        <v>0.14996482981705017</v>
      </c>
      <c r="I271" s="85">
        <f t="shared" si="14"/>
        <v>3.8355521294933877E-3</v>
      </c>
      <c r="J271" s="82">
        <f t="shared" si="14"/>
        <v>0.16716098655022668</v>
      </c>
      <c r="K271" s="84">
        <f t="shared" si="14"/>
        <v>8.5917820692348809E-2</v>
      </c>
      <c r="L271" s="85">
        <f t="shared" si="14"/>
        <v>0.11385902399953089</v>
      </c>
      <c r="M271" s="85">
        <f t="shared" si="14"/>
        <v>2.5223416933113342E-2</v>
      </c>
      <c r="N271" s="85">
        <f t="shared" si="14"/>
        <v>1.0810950125973515E-5</v>
      </c>
      <c r="O271" s="141">
        <f t="shared" si="14"/>
        <v>6.7815187413009695E-2</v>
      </c>
      <c r="P271" s="86">
        <f t="shared" si="14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4"/>
        <v>0.45537124997231043</v>
      </c>
      <c r="E272" s="83">
        <f t="shared" si="14"/>
        <v>0.16500611536429161</v>
      </c>
      <c r="F272" s="83">
        <f t="shared" si="14"/>
        <v>0.22222261661342715</v>
      </c>
      <c r="G272" s="84">
        <f t="shared" si="14"/>
        <v>6.8142517994591714E-2</v>
      </c>
      <c r="H272" s="85">
        <f t="shared" si="14"/>
        <v>0.22750252886927186</v>
      </c>
      <c r="I272" s="85">
        <f t="shared" si="14"/>
        <v>8.2369260465877236E-3</v>
      </c>
      <c r="J272" s="82">
        <f t="shared" si="14"/>
        <v>0.11575546194022988</v>
      </c>
      <c r="K272" s="84">
        <f t="shared" si="14"/>
        <v>5.0159462223928621E-2</v>
      </c>
      <c r="L272" s="85">
        <f t="shared" si="14"/>
        <v>0.10091419223981404</v>
      </c>
      <c r="M272" s="85">
        <f t="shared" si="14"/>
        <v>1.2748564235251461E-2</v>
      </c>
      <c r="N272" s="85">
        <f t="shared" si="14"/>
        <v>1.4461010847007042E-5</v>
      </c>
      <c r="O272" s="141">
        <f t="shared" si="14"/>
        <v>7.9456615685687557E-2</v>
      </c>
      <c r="P272" s="86">
        <f t="shared" si="14"/>
        <v>1</v>
      </c>
      <c r="Q272" s="1"/>
    </row>
    <row r="273" spans="2:20" ht="12.75" thickBot="1" x14ac:dyDescent="0.2">
      <c r="B273" s="31">
        <v>63</v>
      </c>
      <c r="C273" s="32" t="s">
        <v>110</v>
      </c>
      <c r="D273" s="112">
        <f t="shared" si="14"/>
        <v>0.46545443740586556</v>
      </c>
      <c r="E273" s="113">
        <f t="shared" si="14"/>
        <v>0.16237163985105613</v>
      </c>
      <c r="F273" s="113">
        <f t="shared" si="14"/>
        <v>0.23749189012047192</v>
      </c>
      <c r="G273" s="114">
        <f t="shared" si="14"/>
        <v>6.55909074343375E-2</v>
      </c>
      <c r="H273" s="115">
        <f t="shared" si="14"/>
        <v>0.14125071050093213</v>
      </c>
      <c r="I273" s="115">
        <f t="shared" si="14"/>
        <v>7.6640344836837442E-3</v>
      </c>
      <c r="J273" s="112">
        <f t="shared" si="14"/>
        <v>0.13811916952910436</v>
      </c>
      <c r="K273" s="114">
        <f t="shared" si="14"/>
        <v>7.0655741756241952E-2</v>
      </c>
      <c r="L273" s="115">
        <f t="shared" si="14"/>
        <v>8.7965183987888482E-2</v>
      </c>
      <c r="M273" s="115">
        <f t="shared" si="14"/>
        <v>5.7376646412522013E-2</v>
      </c>
      <c r="N273" s="115">
        <f t="shared" si="14"/>
        <v>0</v>
      </c>
      <c r="O273" s="147">
        <f t="shared" si="14"/>
        <v>0.10216981768000374</v>
      </c>
      <c r="P273" s="116">
        <f t="shared" si="14"/>
        <v>1</v>
      </c>
      <c r="Q273" s="1"/>
    </row>
    <row r="274" spans="2:20" ht="12.75" thickTop="1" x14ac:dyDescent="0.15">
      <c r="B274" s="25"/>
      <c r="C274" s="76" t="s">
        <v>111</v>
      </c>
      <c r="D274" s="117">
        <f t="shared" si="14"/>
        <v>0.52590566290891294</v>
      </c>
      <c r="E274" s="118">
        <f t="shared" si="14"/>
        <v>0.15821167551972948</v>
      </c>
      <c r="F274" s="118">
        <f t="shared" si="14"/>
        <v>0.28933993184755458</v>
      </c>
      <c r="G274" s="119">
        <f t="shared" si="14"/>
        <v>7.835405554162897E-2</v>
      </c>
      <c r="H274" s="120">
        <f t="shared" si="14"/>
        <v>0.15182144214137216</v>
      </c>
      <c r="I274" s="120">
        <f t="shared" si="14"/>
        <v>9.6077765880562497E-3</v>
      </c>
      <c r="J274" s="117">
        <f t="shared" si="14"/>
        <v>8.9661318102291068E-2</v>
      </c>
      <c r="K274" s="119">
        <f t="shared" si="14"/>
        <v>2.3763533016536061E-2</v>
      </c>
      <c r="L274" s="120">
        <f t="shared" si="14"/>
        <v>7.5047248134856734E-2</v>
      </c>
      <c r="M274" s="120">
        <f t="shared" si="14"/>
        <v>4.3675731267013088E-2</v>
      </c>
      <c r="N274" s="120">
        <f t="shared" si="14"/>
        <v>1.5315165748704628E-2</v>
      </c>
      <c r="O274" s="148">
        <f t="shared" si="14"/>
        <v>8.8965655108793076E-2</v>
      </c>
      <c r="P274" s="121">
        <f t="shared" si="14"/>
        <v>1</v>
      </c>
      <c r="Q274" s="1"/>
      <c r="T274" s="150">
        <f>+I274+N274</f>
        <v>2.492294233676088E-2</v>
      </c>
    </row>
    <row r="275" spans="2:20" x14ac:dyDescent="0.15">
      <c r="Q275" s="1"/>
    </row>
    <row r="276" spans="2:20" ht="13.5" x14ac:dyDescent="0.15">
      <c r="B276" s="74" t="str">
        <f>+B207</f>
        <v>令和３年度</v>
      </c>
      <c r="D276" s="75" t="s">
        <v>118</v>
      </c>
    </row>
    <row r="277" spans="2:20" x14ac:dyDescent="0.15">
      <c r="B277" s="73" t="s">
        <v>124</v>
      </c>
      <c r="Q277" s="1"/>
    </row>
    <row r="278" spans="2:20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20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20" x14ac:dyDescent="0.15">
      <c r="B280" s="38" t="s">
        <v>10</v>
      </c>
      <c r="C280" s="39" t="s">
        <v>11</v>
      </c>
      <c r="D280" s="40">
        <f>+RANK(D211,D$211:D$273)</f>
        <v>9</v>
      </c>
      <c r="E280" s="41">
        <f t="shared" ref="E280:O280" si="15">+RANK(E211,E$211:E$273)</f>
        <v>1</v>
      </c>
      <c r="F280" s="41">
        <f t="shared" si="15"/>
        <v>37</v>
      </c>
      <c r="G280" s="42">
        <f t="shared" si="15"/>
        <v>19</v>
      </c>
      <c r="H280" s="43">
        <f t="shared" si="15"/>
        <v>45</v>
      </c>
      <c r="I280" s="43">
        <f t="shared" si="15"/>
        <v>11</v>
      </c>
      <c r="J280" s="40">
        <f t="shared" si="15"/>
        <v>61</v>
      </c>
      <c r="K280" s="42">
        <f t="shared" si="15"/>
        <v>63</v>
      </c>
      <c r="L280" s="43">
        <f t="shared" si="15"/>
        <v>61</v>
      </c>
      <c r="M280" s="43">
        <f t="shared" si="15"/>
        <v>59</v>
      </c>
      <c r="N280" s="43">
        <f t="shared" si="15"/>
        <v>1</v>
      </c>
      <c r="O280" s="131">
        <f t="shared" si="15"/>
        <v>10</v>
      </c>
      <c r="P280" s="122" t="s">
        <v>126</v>
      </c>
      <c r="Q280" s="1"/>
    </row>
    <row r="281" spans="2:20" x14ac:dyDescent="0.15">
      <c r="B281" s="4" t="s">
        <v>12</v>
      </c>
      <c r="C281" s="14" t="s">
        <v>13</v>
      </c>
      <c r="D281" s="17">
        <f t="shared" ref="D281:O296" si="16">+RANK(D212,D$211:D$273)</f>
        <v>1</v>
      </c>
      <c r="E281" s="5">
        <f t="shared" si="16"/>
        <v>23</v>
      </c>
      <c r="F281" s="5">
        <f t="shared" si="16"/>
        <v>3</v>
      </c>
      <c r="G281" s="6">
        <f t="shared" si="16"/>
        <v>18</v>
      </c>
      <c r="H281" s="20">
        <f t="shared" si="16"/>
        <v>23</v>
      </c>
      <c r="I281" s="20">
        <f t="shared" si="16"/>
        <v>30</v>
      </c>
      <c r="J281" s="17">
        <f t="shared" si="16"/>
        <v>51</v>
      </c>
      <c r="K281" s="6">
        <f t="shared" si="16"/>
        <v>41</v>
      </c>
      <c r="L281" s="20">
        <f t="shared" si="16"/>
        <v>30</v>
      </c>
      <c r="M281" s="20">
        <f t="shared" si="16"/>
        <v>63</v>
      </c>
      <c r="N281" s="20">
        <f t="shared" si="16"/>
        <v>38</v>
      </c>
      <c r="O281" s="132">
        <f t="shared" si="16"/>
        <v>37</v>
      </c>
      <c r="P281" s="123" t="s">
        <v>125</v>
      </c>
      <c r="Q281" s="1"/>
    </row>
    <row r="282" spans="2:20" x14ac:dyDescent="0.15">
      <c r="B282" s="4" t="s">
        <v>14</v>
      </c>
      <c r="C282" s="14" t="s">
        <v>15</v>
      </c>
      <c r="D282" s="17">
        <f t="shared" si="16"/>
        <v>15</v>
      </c>
      <c r="E282" s="5">
        <f t="shared" si="16"/>
        <v>11</v>
      </c>
      <c r="F282" s="5">
        <f t="shared" si="16"/>
        <v>20</v>
      </c>
      <c r="G282" s="6">
        <f t="shared" si="16"/>
        <v>59</v>
      </c>
      <c r="H282" s="20">
        <f t="shared" si="16"/>
        <v>50</v>
      </c>
      <c r="I282" s="20">
        <f t="shared" si="16"/>
        <v>15</v>
      </c>
      <c r="J282" s="17">
        <f t="shared" si="16"/>
        <v>39</v>
      </c>
      <c r="K282" s="6">
        <f t="shared" si="16"/>
        <v>51</v>
      </c>
      <c r="L282" s="20">
        <f t="shared" si="16"/>
        <v>5</v>
      </c>
      <c r="M282" s="20">
        <f t="shared" si="16"/>
        <v>54</v>
      </c>
      <c r="N282" s="20">
        <f t="shared" si="16"/>
        <v>7</v>
      </c>
      <c r="O282" s="132">
        <f t="shared" si="16"/>
        <v>36</v>
      </c>
      <c r="P282" s="123" t="s">
        <v>125</v>
      </c>
      <c r="Q282" s="1"/>
    </row>
    <row r="283" spans="2:20" x14ac:dyDescent="0.15">
      <c r="B283" s="4" t="s">
        <v>16</v>
      </c>
      <c r="C283" s="14" t="s">
        <v>17</v>
      </c>
      <c r="D283" s="17">
        <f t="shared" si="16"/>
        <v>16</v>
      </c>
      <c r="E283" s="5">
        <f t="shared" si="16"/>
        <v>54</v>
      </c>
      <c r="F283" s="5">
        <f t="shared" si="16"/>
        <v>4</v>
      </c>
      <c r="G283" s="6">
        <f t="shared" si="16"/>
        <v>58</v>
      </c>
      <c r="H283" s="20">
        <f t="shared" si="16"/>
        <v>13</v>
      </c>
      <c r="I283" s="20">
        <f t="shared" si="16"/>
        <v>5</v>
      </c>
      <c r="J283" s="17">
        <f t="shared" si="16"/>
        <v>60</v>
      </c>
      <c r="K283" s="6">
        <f t="shared" si="16"/>
        <v>62</v>
      </c>
      <c r="L283" s="20">
        <f t="shared" si="16"/>
        <v>57</v>
      </c>
      <c r="M283" s="20">
        <f t="shared" si="16"/>
        <v>46</v>
      </c>
      <c r="N283" s="20">
        <f t="shared" si="16"/>
        <v>17</v>
      </c>
      <c r="O283" s="132">
        <f t="shared" si="16"/>
        <v>11</v>
      </c>
      <c r="P283" s="123" t="s">
        <v>125</v>
      </c>
      <c r="Q283" s="1"/>
    </row>
    <row r="284" spans="2:20" x14ac:dyDescent="0.15">
      <c r="B284" s="4" t="s">
        <v>18</v>
      </c>
      <c r="C284" s="14" t="s">
        <v>19</v>
      </c>
      <c r="D284" s="17">
        <f t="shared" si="16"/>
        <v>5</v>
      </c>
      <c r="E284" s="5">
        <f t="shared" si="16"/>
        <v>16</v>
      </c>
      <c r="F284" s="5">
        <f t="shared" si="16"/>
        <v>17</v>
      </c>
      <c r="G284" s="6">
        <f t="shared" si="16"/>
        <v>13</v>
      </c>
      <c r="H284" s="20">
        <f t="shared" si="16"/>
        <v>21</v>
      </c>
      <c r="I284" s="20">
        <f t="shared" si="16"/>
        <v>18</v>
      </c>
      <c r="J284" s="17">
        <f t="shared" si="16"/>
        <v>47</v>
      </c>
      <c r="K284" s="6">
        <f t="shared" si="16"/>
        <v>55</v>
      </c>
      <c r="L284" s="20">
        <f t="shared" si="16"/>
        <v>20</v>
      </c>
      <c r="M284" s="20">
        <f t="shared" si="16"/>
        <v>50</v>
      </c>
      <c r="N284" s="20">
        <f t="shared" si="16"/>
        <v>13</v>
      </c>
      <c r="O284" s="132">
        <f t="shared" si="16"/>
        <v>55</v>
      </c>
      <c r="P284" s="123" t="s">
        <v>125</v>
      </c>
      <c r="Q284" s="1"/>
    </row>
    <row r="285" spans="2:20" x14ac:dyDescent="0.15">
      <c r="B285" s="4" t="s">
        <v>20</v>
      </c>
      <c r="C285" s="14" t="s">
        <v>21</v>
      </c>
      <c r="D285" s="17">
        <f t="shared" si="16"/>
        <v>37</v>
      </c>
      <c r="E285" s="5">
        <f t="shared" si="16"/>
        <v>34</v>
      </c>
      <c r="F285" s="5">
        <f t="shared" si="16"/>
        <v>47</v>
      </c>
      <c r="G285" s="6">
        <f t="shared" si="16"/>
        <v>3</v>
      </c>
      <c r="H285" s="20">
        <f t="shared" si="16"/>
        <v>46</v>
      </c>
      <c r="I285" s="20">
        <f t="shared" si="16"/>
        <v>41</v>
      </c>
      <c r="J285" s="17">
        <f t="shared" si="16"/>
        <v>22</v>
      </c>
      <c r="K285" s="6">
        <f t="shared" si="16"/>
        <v>28</v>
      </c>
      <c r="L285" s="20">
        <f t="shared" si="16"/>
        <v>38</v>
      </c>
      <c r="M285" s="20">
        <f t="shared" si="16"/>
        <v>27</v>
      </c>
      <c r="N285" s="20">
        <f t="shared" si="16"/>
        <v>2</v>
      </c>
      <c r="O285" s="132">
        <f t="shared" si="16"/>
        <v>42</v>
      </c>
      <c r="P285" s="123" t="s">
        <v>125</v>
      </c>
      <c r="Q285" s="1"/>
    </row>
    <row r="286" spans="2:20" x14ac:dyDescent="0.15">
      <c r="B286" s="4" t="s">
        <v>22</v>
      </c>
      <c r="C286" s="14" t="s">
        <v>23</v>
      </c>
      <c r="D286" s="17">
        <f t="shared" si="16"/>
        <v>19</v>
      </c>
      <c r="E286" s="5">
        <f t="shared" si="16"/>
        <v>33</v>
      </c>
      <c r="F286" s="5">
        <f t="shared" si="16"/>
        <v>14</v>
      </c>
      <c r="G286" s="6">
        <f t="shared" si="16"/>
        <v>53</v>
      </c>
      <c r="H286" s="20">
        <f t="shared" si="16"/>
        <v>31</v>
      </c>
      <c r="I286" s="20">
        <f t="shared" si="16"/>
        <v>22</v>
      </c>
      <c r="J286" s="17">
        <f t="shared" si="16"/>
        <v>43</v>
      </c>
      <c r="K286" s="6">
        <f t="shared" si="16"/>
        <v>44</v>
      </c>
      <c r="L286" s="20">
        <f t="shared" si="16"/>
        <v>35</v>
      </c>
      <c r="M286" s="20">
        <f t="shared" si="16"/>
        <v>32</v>
      </c>
      <c r="N286" s="20">
        <f t="shared" si="16"/>
        <v>57</v>
      </c>
      <c r="O286" s="132">
        <f t="shared" si="16"/>
        <v>28</v>
      </c>
      <c r="P286" s="123" t="s">
        <v>125</v>
      </c>
      <c r="Q286" s="1"/>
    </row>
    <row r="287" spans="2:20" x14ac:dyDescent="0.15">
      <c r="B287" s="4" t="s">
        <v>24</v>
      </c>
      <c r="C287" s="14" t="s">
        <v>25</v>
      </c>
      <c r="D287" s="17">
        <f t="shared" si="16"/>
        <v>48</v>
      </c>
      <c r="E287" s="5">
        <f t="shared" si="16"/>
        <v>46</v>
      </c>
      <c r="F287" s="5">
        <f t="shared" si="16"/>
        <v>46</v>
      </c>
      <c r="G287" s="6">
        <f t="shared" si="16"/>
        <v>14</v>
      </c>
      <c r="H287" s="20">
        <f t="shared" si="16"/>
        <v>35</v>
      </c>
      <c r="I287" s="20">
        <f t="shared" si="16"/>
        <v>34</v>
      </c>
      <c r="J287" s="17">
        <f t="shared" si="16"/>
        <v>26</v>
      </c>
      <c r="K287" s="6">
        <f t="shared" si="16"/>
        <v>43</v>
      </c>
      <c r="L287" s="20">
        <f t="shared" si="16"/>
        <v>47</v>
      </c>
      <c r="M287" s="20">
        <f t="shared" si="16"/>
        <v>33</v>
      </c>
      <c r="N287" s="20">
        <f t="shared" si="16"/>
        <v>27</v>
      </c>
      <c r="O287" s="132">
        <f t="shared" si="16"/>
        <v>5</v>
      </c>
      <c r="P287" s="123" t="s">
        <v>125</v>
      </c>
      <c r="Q287" s="1"/>
    </row>
    <row r="288" spans="2:20" x14ac:dyDescent="0.15">
      <c r="B288" s="4" t="s">
        <v>26</v>
      </c>
      <c r="C288" s="14" t="s">
        <v>27</v>
      </c>
      <c r="D288" s="17">
        <f t="shared" si="16"/>
        <v>35</v>
      </c>
      <c r="E288" s="5">
        <f t="shared" si="16"/>
        <v>31</v>
      </c>
      <c r="F288" s="5">
        <f t="shared" si="16"/>
        <v>38</v>
      </c>
      <c r="G288" s="6">
        <f t="shared" si="16"/>
        <v>25</v>
      </c>
      <c r="H288" s="20">
        <f t="shared" si="16"/>
        <v>43</v>
      </c>
      <c r="I288" s="20">
        <f t="shared" si="16"/>
        <v>3</v>
      </c>
      <c r="J288" s="17">
        <f t="shared" si="16"/>
        <v>42</v>
      </c>
      <c r="K288" s="6">
        <f t="shared" si="16"/>
        <v>46</v>
      </c>
      <c r="L288" s="20">
        <f t="shared" si="16"/>
        <v>12</v>
      </c>
      <c r="M288" s="20">
        <f t="shared" si="16"/>
        <v>47</v>
      </c>
      <c r="N288" s="20">
        <f t="shared" si="16"/>
        <v>41</v>
      </c>
      <c r="O288" s="132">
        <f t="shared" si="16"/>
        <v>7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6"/>
        <v>8</v>
      </c>
      <c r="E289" s="5">
        <f t="shared" si="16"/>
        <v>51</v>
      </c>
      <c r="F289" s="5">
        <f t="shared" si="16"/>
        <v>12</v>
      </c>
      <c r="G289" s="6">
        <f t="shared" si="16"/>
        <v>10</v>
      </c>
      <c r="H289" s="20">
        <f t="shared" si="16"/>
        <v>59</v>
      </c>
      <c r="I289" s="20">
        <f t="shared" si="16"/>
        <v>13</v>
      </c>
      <c r="J289" s="17">
        <f t="shared" si="16"/>
        <v>24</v>
      </c>
      <c r="K289" s="6">
        <f t="shared" si="16"/>
        <v>18</v>
      </c>
      <c r="L289" s="20">
        <f t="shared" si="16"/>
        <v>44</v>
      </c>
      <c r="M289" s="20">
        <f t="shared" si="16"/>
        <v>29</v>
      </c>
      <c r="N289" s="20">
        <f t="shared" si="16"/>
        <v>29</v>
      </c>
      <c r="O289" s="132">
        <f t="shared" si="16"/>
        <v>51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6"/>
        <v>22</v>
      </c>
      <c r="E290" s="5">
        <f t="shared" si="16"/>
        <v>45</v>
      </c>
      <c r="F290" s="5">
        <f t="shared" si="16"/>
        <v>16</v>
      </c>
      <c r="G290" s="6">
        <f t="shared" si="16"/>
        <v>41</v>
      </c>
      <c r="H290" s="20">
        <f t="shared" si="16"/>
        <v>28</v>
      </c>
      <c r="I290" s="20">
        <f t="shared" si="16"/>
        <v>25</v>
      </c>
      <c r="J290" s="17">
        <f t="shared" si="16"/>
        <v>34</v>
      </c>
      <c r="K290" s="6">
        <f t="shared" si="16"/>
        <v>42</v>
      </c>
      <c r="L290" s="20">
        <f t="shared" si="16"/>
        <v>33</v>
      </c>
      <c r="M290" s="20">
        <f t="shared" si="16"/>
        <v>21</v>
      </c>
      <c r="N290" s="20">
        <f t="shared" si="16"/>
        <v>23</v>
      </c>
      <c r="O290" s="132">
        <f t="shared" si="16"/>
        <v>49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6"/>
        <v>14</v>
      </c>
      <c r="E291" s="5">
        <f t="shared" si="16"/>
        <v>48</v>
      </c>
      <c r="F291" s="5">
        <f t="shared" si="16"/>
        <v>11</v>
      </c>
      <c r="G291" s="6">
        <f t="shared" si="16"/>
        <v>23</v>
      </c>
      <c r="H291" s="20">
        <f t="shared" si="16"/>
        <v>6</v>
      </c>
      <c r="I291" s="20">
        <f t="shared" si="16"/>
        <v>8</v>
      </c>
      <c r="J291" s="17">
        <f t="shared" si="16"/>
        <v>54</v>
      </c>
      <c r="K291" s="6">
        <f t="shared" si="16"/>
        <v>60</v>
      </c>
      <c r="L291" s="20">
        <f t="shared" si="16"/>
        <v>19</v>
      </c>
      <c r="M291" s="20">
        <f t="shared" si="16"/>
        <v>44</v>
      </c>
      <c r="N291" s="20">
        <f t="shared" si="16"/>
        <v>12</v>
      </c>
      <c r="O291" s="132">
        <f t="shared" si="16"/>
        <v>48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6"/>
        <v>32</v>
      </c>
      <c r="E292" s="5">
        <f t="shared" si="16"/>
        <v>35</v>
      </c>
      <c r="F292" s="5">
        <f t="shared" si="16"/>
        <v>30</v>
      </c>
      <c r="G292" s="6">
        <f t="shared" si="16"/>
        <v>33</v>
      </c>
      <c r="H292" s="20">
        <f t="shared" si="16"/>
        <v>15</v>
      </c>
      <c r="I292" s="20">
        <f t="shared" si="16"/>
        <v>54</v>
      </c>
      <c r="J292" s="17">
        <f t="shared" si="16"/>
        <v>50</v>
      </c>
      <c r="K292" s="6">
        <f t="shared" si="16"/>
        <v>40</v>
      </c>
      <c r="L292" s="20">
        <f t="shared" si="16"/>
        <v>15</v>
      </c>
      <c r="M292" s="20">
        <f t="shared" si="16"/>
        <v>22</v>
      </c>
      <c r="N292" s="20">
        <f t="shared" si="16"/>
        <v>22</v>
      </c>
      <c r="O292" s="132">
        <f t="shared" si="16"/>
        <v>20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6"/>
        <v>21</v>
      </c>
      <c r="E293" s="5">
        <f t="shared" si="16"/>
        <v>26</v>
      </c>
      <c r="F293" s="5">
        <f t="shared" si="16"/>
        <v>31</v>
      </c>
      <c r="G293" s="6">
        <f t="shared" si="16"/>
        <v>17</v>
      </c>
      <c r="H293" s="20">
        <f t="shared" si="16"/>
        <v>33</v>
      </c>
      <c r="I293" s="20">
        <f t="shared" si="16"/>
        <v>45</v>
      </c>
      <c r="J293" s="17">
        <f t="shared" si="16"/>
        <v>56</v>
      </c>
      <c r="K293" s="6">
        <f t="shared" si="16"/>
        <v>61</v>
      </c>
      <c r="L293" s="20">
        <f t="shared" si="16"/>
        <v>34</v>
      </c>
      <c r="M293" s="20">
        <f t="shared" si="16"/>
        <v>17</v>
      </c>
      <c r="N293" s="20">
        <f t="shared" si="16"/>
        <v>8</v>
      </c>
      <c r="O293" s="132">
        <f t="shared" si="16"/>
        <v>27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6"/>
        <v>29</v>
      </c>
      <c r="E294" s="68">
        <f t="shared" si="16"/>
        <v>52</v>
      </c>
      <c r="F294" s="68">
        <f t="shared" si="16"/>
        <v>35</v>
      </c>
      <c r="G294" s="69">
        <f t="shared" si="16"/>
        <v>5</v>
      </c>
      <c r="H294" s="70">
        <f t="shared" si="16"/>
        <v>18</v>
      </c>
      <c r="I294" s="70">
        <f t="shared" si="16"/>
        <v>16</v>
      </c>
      <c r="J294" s="67">
        <f t="shared" si="16"/>
        <v>31</v>
      </c>
      <c r="K294" s="69">
        <f t="shared" si="16"/>
        <v>30</v>
      </c>
      <c r="L294" s="70">
        <f t="shared" si="16"/>
        <v>45</v>
      </c>
      <c r="M294" s="70">
        <f t="shared" si="16"/>
        <v>51</v>
      </c>
      <c r="N294" s="70">
        <f t="shared" si="16"/>
        <v>35</v>
      </c>
      <c r="O294" s="133">
        <f t="shared" si="16"/>
        <v>19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6"/>
        <v>12</v>
      </c>
      <c r="E295" s="5">
        <f t="shared" si="16"/>
        <v>13</v>
      </c>
      <c r="F295" s="5">
        <f t="shared" si="16"/>
        <v>10</v>
      </c>
      <c r="G295" s="6">
        <f t="shared" si="16"/>
        <v>63</v>
      </c>
      <c r="H295" s="20">
        <f t="shared" si="16"/>
        <v>29</v>
      </c>
      <c r="I295" s="20">
        <f t="shared" si="16"/>
        <v>60</v>
      </c>
      <c r="J295" s="17">
        <f t="shared" si="16"/>
        <v>59</v>
      </c>
      <c r="K295" s="6">
        <f t="shared" si="16"/>
        <v>52</v>
      </c>
      <c r="L295" s="20">
        <f t="shared" si="16"/>
        <v>28</v>
      </c>
      <c r="M295" s="20">
        <f t="shared" si="16"/>
        <v>45</v>
      </c>
      <c r="N295" s="20">
        <f t="shared" si="16"/>
        <v>14</v>
      </c>
      <c r="O295" s="132">
        <f t="shared" si="16"/>
        <v>12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6"/>
        <v>2</v>
      </c>
      <c r="E296" s="68">
        <f t="shared" si="16"/>
        <v>28</v>
      </c>
      <c r="F296" s="68">
        <f t="shared" si="16"/>
        <v>6</v>
      </c>
      <c r="G296" s="69">
        <f t="shared" si="16"/>
        <v>20</v>
      </c>
      <c r="H296" s="70">
        <f t="shared" si="16"/>
        <v>27</v>
      </c>
      <c r="I296" s="70">
        <f t="shared" si="16"/>
        <v>59</v>
      </c>
      <c r="J296" s="67">
        <f t="shared" si="16"/>
        <v>63</v>
      </c>
      <c r="K296" s="69">
        <f t="shared" si="16"/>
        <v>59</v>
      </c>
      <c r="L296" s="70">
        <f t="shared" si="16"/>
        <v>17</v>
      </c>
      <c r="M296" s="70">
        <f t="shared" si="16"/>
        <v>42</v>
      </c>
      <c r="N296" s="70">
        <f t="shared" si="16"/>
        <v>10</v>
      </c>
      <c r="O296" s="133">
        <f t="shared" si="16"/>
        <v>30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7">+RANK(D228,D$211:D$273)</f>
        <v>49</v>
      </c>
      <c r="E297" s="5">
        <f t="shared" si="17"/>
        <v>58</v>
      </c>
      <c r="F297" s="5">
        <f t="shared" si="17"/>
        <v>36</v>
      </c>
      <c r="G297" s="6">
        <f t="shared" si="17"/>
        <v>44</v>
      </c>
      <c r="H297" s="20">
        <f t="shared" si="17"/>
        <v>44</v>
      </c>
      <c r="I297" s="20">
        <f t="shared" si="17"/>
        <v>61</v>
      </c>
      <c r="J297" s="17">
        <f t="shared" si="17"/>
        <v>1</v>
      </c>
      <c r="K297" s="6">
        <f t="shared" si="17"/>
        <v>39</v>
      </c>
      <c r="L297" s="20">
        <f t="shared" si="17"/>
        <v>62</v>
      </c>
      <c r="M297" s="20">
        <f t="shared" si="17"/>
        <v>52</v>
      </c>
      <c r="N297" s="20">
        <f t="shared" si="17"/>
        <v>31</v>
      </c>
      <c r="O297" s="132">
        <f t="shared" si="17"/>
        <v>13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7"/>
        <v>6</v>
      </c>
      <c r="E298" s="5">
        <f t="shared" si="17"/>
        <v>21</v>
      </c>
      <c r="F298" s="5">
        <f t="shared" si="17"/>
        <v>8</v>
      </c>
      <c r="G298" s="6">
        <f t="shared" si="17"/>
        <v>47</v>
      </c>
      <c r="H298" s="20">
        <f t="shared" si="17"/>
        <v>22</v>
      </c>
      <c r="I298" s="20">
        <f t="shared" si="17"/>
        <v>51</v>
      </c>
      <c r="J298" s="17">
        <f t="shared" si="17"/>
        <v>58</v>
      </c>
      <c r="K298" s="6">
        <f t="shared" si="17"/>
        <v>57</v>
      </c>
      <c r="L298" s="20">
        <f t="shared" si="17"/>
        <v>43</v>
      </c>
      <c r="M298" s="20">
        <f t="shared" si="17"/>
        <v>30</v>
      </c>
      <c r="N298" s="20">
        <f t="shared" si="17"/>
        <v>36</v>
      </c>
      <c r="O298" s="132">
        <f t="shared" si="17"/>
        <v>39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7"/>
        <v>18</v>
      </c>
      <c r="E299" s="5">
        <f t="shared" si="17"/>
        <v>41</v>
      </c>
      <c r="F299" s="5">
        <f t="shared" si="17"/>
        <v>7</v>
      </c>
      <c r="G299" s="6">
        <f t="shared" si="17"/>
        <v>62</v>
      </c>
      <c r="H299" s="20">
        <f t="shared" si="17"/>
        <v>51</v>
      </c>
      <c r="I299" s="20">
        <f t="shared" si="17"/>
        <v>63</v>
      </c>
      <c r="J299" s="17">
        <f t="shared" si="17"/>
        <v>49</v>
      </c>
      <c r="K299" s="6">
        <f t="shared" si="17"/>
        <v>53</v>
      </c>
      <c r="L299" s="20">
        <f t="shared" si="17"/>
        <v>46</v>
      </c>
      <c r="M299" s="20">
        <f t="shared" si="17"/>
        <v>37</v>
      </c>
      <c r="N299" s="20">
        <f t="shared" si="17"/>
        <v>16</v>
      </c>
      <c r="O299" s="132">
        <f t="shared" si="17"/>
        <v>8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7"/>
        <v>10</v>
      </c>
      <c r="E300" s="5">
        <f t="shared" si="17"/>
        <v>47</v>
      </c>
      <c r="F300" s="5">
        <f t="shared" si="17"/>
        <v>9</v>
      </c>
      <c r="G300" s="6">
        <f t="shared" si="17"/>
        <v>26</v>
      </c>
      <c r="H300" s="20">
        <f t="shared" si="17"/>
        <v>4</v>
      </c>
      <c r="I300" s="20">
        <f t="shared" si="17"/>
        <v>57</v>
      </c>
      <c r="J300" s="17">
        <f t="shared" si="17"/>
        <v>46</v>
      </c>
      <c r="K300" s="6">
        <f t="shared" si="17"/>
        <v>54</v>
      </c>
      <c r="L300" s="20">
        <f t="shared" si="17"/>
        <v>63</v>
      </c>
      <c r="M300" s="20">
        <f t="shared" si="17"/>
        <v>31</v>
      </c>
      <c r="N300" s="20">
        <f t="shared" si="17"/>
        <v>20</v>
      </c>
      <c r="O300" s="132">
        <f t="shared" si="17"/>
        <v>23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7"/>
        <v>11</v>
      </c>
      <c r="E301" s="5">
        <f t="shared" si="17"/>
        <v>15</v>
      </c>
      <c r="F301" s="5">
        <f t="shared" si="17"/>
        <v>21</v>
      </c>
      <c r="G301" s="6">
        <f t="shared" si="17"/>
        <v>30</v>
      </c>
      <c r="H301" s="20">
        <f t="shared" si="17"/>
        <v>24</v>
      </c>
      <c r="I301" s="20">
        <f t="shared" si="17"/>
        <v>37</v>
      </c>
      <c r="J301" s="17">
        <f t="shared" si="17"/>
        <v>41</v>
      </c>
      <c r="K301" s="6">
        <f t="shared" si="17"/>
        <v>33</v>
      </c>
      <c r="L301" s="20">
        <f t="shared" si="17"/>
        <v>16</v>
      </c>
      <c r="M301" s="20">
        <f t="shared" si="17"/>
        <v>43</v>
      </c>
      <c r="N301" s="20">
        <f t="shared" si="17"/>
        <v>51</v>
      </c>
      <c r="O301" s="132">
        <f t="shared" si="17"/>
        <v>45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7"/>
        <v>3</v>
      </c>
      <c r="E302" s="5">
        <f t="shared" si="17"/>
        <v>39</v>
      </c>
      <c r="F302" s="5">
        <f t="shared" si="17"/>
        <v>1</v>
      </c>
      <c r="G302" s="6">
        <f t="shared" si="17"/>
        <v>57</v>
      </c>
      <c r="H302" s="20">
        <f t="shared" si="17"/>
        <v>10</v>
      </c>
      <c r="I302" s="20">
        <f t="shared" si="17"/>
        <v>26</v>
      </c>
      <c r="J302" s="17">
        <f t="shared" si="17"/>
        <v>44</v>
      </c>
      <c r="K302" s="6">
        <f t="shared" si="17"/>
        <v>48</v>
      </c>
      <c r="L302" s="20">
        <f t="shared" si="17"/>
        <v>59</v>
      </c>
      <c r="M302" s="20">
        <f t="shared" si="17"/>
        <v>41</v>
      </c>
      <c r="N302" s="20">
        <f t="shared" si="17"/>
        <v>37</v>
      </c>
      <c r="O302" s="132">
        <f t="shared" si="17"/>
        <v>54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7"/>
        <v>40</v>
      </c>
      <c r="E303" s="5">
        <f t="shared" si="17"/>
        <v>61</v>
      </c>
      <c r="F303" s="5">
        <f t="shared" si="17"/>
        <v>19</v>
      </c>
      <c r="G303" s="6">
        <f t="shared" si="17"/>
        <v>61</v>
      </c>
      <c r="H303" s="20">
        <f t="shared" si="17"/>
        <v>32</v>
      </c>
      <c r="I303" s="20">
        <f t="shared" si="17"/>
        <v>36</v>
      </c>
      <c r="J303" s="17">
        <f t="shared" si="17"/>
        <v>27</v>
      </c>
      <c r="K303" s="6">
        <f t="shared" si="17"/>
        <v>29</v>
      </c>
      <c r="L303" s="20">
        <f t="shared" si="17"/>
        <v>49</v>
      </c>
      <c r="M303" s="20">
        <f t="shared" si="17"/>
        <v>60</v>
      </c>
      <c r="N303" s="20">
        <f t="shared" si="17"/>
        <v>45</v>
      </c>
      <c r="O303" s="132">
        <f t="shared" si="17"/>
        <v>4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7"/>
        <v>31</v>
      </c>
      <c r="E304" s="5">
        <f t="shared" si="17"/>
        <v>59</v>
      </c>
      <c r="F304" s="5">
        <f t="shared" si="17"/>
        <v>15</v>
      </c>
      <c r="G304" s="6">
        <f t="shared" si="17"/>
        <v>56</v>
      </c>
      <c r="H304" s="20">
        <f t="shared" si="17"/>
        <v>2</v>
      </c>
      <c r="I304" s="20">
        <f t="shared" si="17"/>
        <v>53</v>
      </c>
      <c r="J304" s="17">
        <f t="shared" si="17"/>
        <v>53</v>
      </c>
      <c r="K304" s="6">
        <f t="shared" si="17"/>
        <v>45</v>
      </c>
      <c r="L304" s="20">
        <f t="shared" si="17"/>
        <v>60</v>
      </c>
      <c r="M304" s="20">
        <f t="shared" si="17"/>
        <v>26</v>
      </c>
      <c r="N304" s="20">
        <f t="shared" si="17"/>
        <v>40</v>
      </c>
      <c r="O304" s="132">
        <f t="shared" si="17"/>
        <v>9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7"/>
        <v>17</v>
      </c>
      <c r="E305" s="5">
        <f t="shared" si="17"/>
        <v>62</v>
      </c>
      <c r="F305" s="5">
        <f t="shared" si="17"/>
        <v>5</v>
      </c>
      <c r="G305" s="6">
        <f t="shared" si="17"/>
        <v>32</v>
      </c>
      <c r="H305" s="20">
        <f t="shared" si="17"/>
        <v>60</v>
      </c>
      <c r="I305" s="20">
        <f t="shared" si="17"/>
        <v>46</v>
      </c>
      <c r="J305" s="17">
        <f t="shared" si="17"/>
        <v>32</v>
      </c>
      <c r="K305" s="6">
        <f t="shared" si="17"/>
        <v>34</v>
      </c>
      <c r="L305" s="20">
        <f t="shared" si="17"/>
        <v>37</v>
      </c>
      <c r="M305" s="20">
        <f t="shared" si="17"/>
        <v>4</v>
      </c>
      <c r="N305" s="20">
        <f t="shared" si="17"/>
        <v>39</v>
      </c>
      <c r="O305" s="132">
        <f t="shared" si="17"/>
        <v>59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7"/>
        <v>13</v>
      </c>
      <c r="E306" s="68">
        <f t="shared" si="17"/>
        <v>30</v>
      </c>
      <c r="F306" s="68">
        <f t="shared" si="17"/>
        <v>22</v>
      </c>
      <c r="G306" s="69">
        <f t="shared" si="17"/>
        <v>12</v>
      </c>
      <c r="H306" s="70">
        <f t="shared" si="17"/>
        <v>3</v>
      </c>
      <c r="I306" s="70">
        <f t="shared" si="17"/>
        <v>32</v>
      </c>
      <c r="J306" s="67">
        <f t="shared" si="17"/>
        <v>48</v>
      </c>
      <c r="K306" s="69">
        <f t="shared" si="17"/>
        <v>37</v>
      </c>
      <c r="L306" s="70">
        <f t="shared" si="17"/>
        <v>22</v>
      </c>
      <c r="M306" s="70">
        <f t="shared" si="17"/>
        <v>56</v>
      </c>
      <c r="N306" s="70">
        <f t="shared" si="17"/>
        <v>28</v>
      </c>
      <c r="O306" s="133">
        <f t="shared" si="17"/>
        <v>35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7"/>
        <v>39</v>
      </c>
      <c r="E307" s="5">
        <f t="shared" si="17"/>
        <v>57</v>
      </c>
      <c r="F307" s="5">
        <f t="shared" si="17"/>
        <v>26</v>
      </c>
      <c r="G307" s="6">
        <f t="shared" si="17"/>
        <v>42</v>
      </c>
      <c r="H307" s="20">
        <f t="shared" si="17"/>
        <v>36</v>
      </c>
      <c r="I307" s="20">
        <f t="shared" si="17"/>
        <v>50</v>
      </c>
      <c r="J307" s="17">
        <f t="shared" si="17"/>
        <v>13</v>
      </c>
      <c r="K307" s="6">
        <f t="shared" si="17"/>
        <v>6</v>
      </c>
      <c r="L307" s="20">
        <f t="shared" si="17"/>
        <v>36</v>
      </c>
      <c r="M307" s="20">
        <f t="shared" si="17"/>
        <v>58</v>
      </c>
      <c r="N307" s="20">
        <f t="shared" si="17"/>
        <v>49</v>
      </c>
      <c r="O307" s="132">
        <f t="shared" si="17"/>
        <v>16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7"/>
        <v>27</v>
      </c>
      <c r="E308" s="54">
        <f t="shared" si="17"/>
        <v>40</v>
      </c>
      <c r="F308" s="54">
        <f t="shared" si="17"/>
        <v>33</v>
      </c>
      <c r="G308" s="55">
        <f t="shared" si="17"/>
        <v>7</v>
      </c>
      <c r="H308" s="56">
        <f t="shared" si="17"/>
        <v>16</v>
      </c>
      <c r="I308" s="56">
        <f t="shared" si="17"/>
        <v>62</v>
      </c>
      <c r="J308" s="53">
        <f t="shared" si="17"/>
        <v>37</v>
      </c>
      <c r="K308" s="55">
        <f t="shared" si="17"/>
        <v>27</v>
      </c>
      <c r="L308" s="56">
        <f t="shared" si="17"/>
        <v>39</v>
      </c>
      <c r="M308" s="56">
        <f t="shared" si="17"/>
        <v>12</v>
      </c>
      <c r="N308" s="56">
        <f t="shared" si="17"/>
        <v>34</v>
      </c>
      <c r="O308" s="134">
        <f t="shared" si="17"/>
        <v>56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7"/>
        <v>54</v>
      </c>
      <c r="E309" s="5">
        <f t="shared" si="17"/>
        <v>60</v>
      </c>
      <c r="F309" s="5">
        <f t="shared" si="17"/>
        <v>45</v>
      </c>
      <c r="G309" s="6">
        <f t="shared" si="17"/>
        <v>40</v>
      </c>
      <c r="H309" s="20">
        <f t="shared" si="17"/>
        <v>9</v>
      </c>
      <c r="I309" s="20">
        <f t="shared" si="17"/>
        <v>44</v>
      </c>
      <c r="J309" s="17">
        <f t="shared" si="17"/>
        <v>11</v>
      </c>
      <c r="K309" s="6">
        <f t="shared" si="17"/>
        <v>38</v>
      </c>
      <c r="L309" s="20">
        <f t="shared" si="17"/>
        <v>54</v>
      </c>
      <c r="M309" s="20">
        <f t="shared" si="17"/>
        <v>38</v>
      </c>
      <c r="N309" s="20">
        <f t="shared" si="17"/>
        <v>25</v>
      </c>
      <c r="O309" s="132">
        <f t="shared" si="17"/>
        <v>15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7"/>
        <v>4</v>
      </c>
      <c r="E310" s="5">
        <f t="shared" si="17"/>
        <v>38</v>
      </c>
      <c r="F310" s="5">
        <f t="shared" si="17"/>
        <v>2</v>
      </c>
      <c r="G310" s="6">
        <f t="shared" si="17"/>
        <v>35</v>
      </c>
      <c r="H310" s="20">
        <f t="shared" si="17"/>
        <v>40</v>
      </c>
      <c r="I310" s="20">
        <f t="shared" si="17"/>
        <v>43</v>
      </c>
      <c r="J310" s="17">
        <f t="shared" si="17"/>
        <v>35</v>
      </c>
      <c r="K310" s="6">
        <f t="shared" si="17"/>
        <v>22</v>
      </c>
      <c r="L310" s="20">
        <f t="shared" si="17"/>
        <v>40</v>
      </c>
      <c r="M310" s="20">
        <f t="shared" si="17"/>
        <v>61</v>
      </c>
      <c r="N310" s="20">
        <f t="shared" si="17"/>
        <v>52</v>
      </c>
      <c r="O310" s="132">
        <f t="shared" si="17"/>
        <v>24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7"/>
        <v>24</v>
      </c>
      <c r="E311" s="5">
        <f t="shared" si="17"/>
        <v>50</v>
      </c>
      <c r="F311" s="5">
        <f t="shared" si="17"/>
        <v>18</v>
      </c>
      <c r="G311" s="6">
        <f t="shared" si="17"/>
        <v>34</v>
      </c>
      <c r="H311" s="20">
        <f t="shared" si="17"/>
        <v>37</v>
      </c>
      <c r="I311" s="20">
        <f t="shared" si="17"/>
        <v>7</v>
      </c>
      <c r="J311" s="17">
        <f t="shared" si="17"/>
        <v>55</v>
      </c>
      <c r="K311" s="6">
        <f t="shared" si="17"/>
        <v>56</v>
      </c>
      <c r="L311" s="20">
        <f t="shared" si="17"/>
        <v>48</v>
      </c>
      <c r="M311" s="20">
        <f t="shared" si="17"/>
        <v>8</v>
      </c>
      <c r="N311" s="20">
        <f t="shared" si="17"/>
        <v>15</v>
      </c>
      <c r="O311" s="132">
        <f t="shared" si="17"/>
        <v>33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7"/>
        <v>33</v>
      </c>
      <c r="E312" s="61">
        <f t="shared" si="17"/>
        <v>9</v>
      </c>
      <c r="F312" s="61">
        <f t="shared" si="17"/>
        <v>39</v>
      </c>
      <c r="G312" s="62">
        <f t="shared" si="17"/>
        <v>55</v>
      </c>
      <c r="H312" s="63">
        <f t="shared" si="17"/>
        <v>38</v>
      </c>
      <c r="I312" s="63">
        <f t="shared" si="17"/>
        <v>55</v>
      </c>
      <c r="J312" s="60">
        <f t="shared" si="17"/>
        <v>40</v>
      </c>
      <c r="K312" s="62">
        <f t="shared" si="17"/>
        <v>47</v>
      </c>
      <c r="L312" s="63">
        <f t="shared" si="17"/>
        <v>21</v>
      </c>
      <c r="M312" s="63">
        <f t="shared" si="17"/>
        <v>9</v>
      </c>
      <c r="N312" s="63">
        <f t="shared" si="17"/>
        <v>44</v>
      </c>
      <c r="O312" s="135">
        <f t="shared" si="17"/>
        <v>29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8">+RANK(D244,D$211:D$273)</f>
        <v>23</v>
      </c>
      <c r="E313" s="5">
        <f t="shared" si="18"/>
        <v>55</v>
      </c>
      <c r="F313" s="5">
        <f t="shared" si="18"/>
        <v>23</v>
      </c>
      <c r="G313" s="6">
        <f t="shared" si="18"/>
        <v>11</v>
      </c>
      <c r="H313" s="20">
        <f t="shared" si="18"/>
        <v>20</v>
      </c>
      <c r="I313" s="20">
        <f t="shared" si="18"/>
        <v>20</v>
      </c>
      <c r="J313" s="17">
        <f t="shared" si="18"/>
        <v>38</v>
      </c>
      <c r="K313" s="6">
        <f t="shared" si="18"/>
        <v>35</v>
      </c>
      <c r="L313" s="20">
        <f t="shared" si="18"/>
        <v>24</v>
      </c>
      <c r="M313" s="20">
        <f t="shared" si="18"/>
        <v>40</v>
      </c>
      <c r="N313" s="20">
        <f t="shared" si="18"/>
        <v>48</v>
      </c>
      <c r="O313" s="132">
        <f t="shared" si="18"/>
        <v>34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8"/>
        <v>34</v>
      </c>
      <c r="E314" s="5">
        <f t="shared" si="18"/>
        <v>32</v>
      </c>
      <c r="F314" s="5">
        <f t="shared" si="18"/>
        <v>32</v>
      </c>
      <c r="G314" s="6">
        <f t="shared" si="18"/>
        <v>36</v>
      </c>
      <c r="H314" s="20">
        <f t="shared" si="18"/>
        <v>8</v>
      </c>
      <c r="I314" s="20">
        <f t="shared" si="18"/>
        <v>38</v>
      </c>
      <c r="J314" s="17">
        <f t="shared" si="18"/>
        <v>20</v>
      </c>
      <c r="K314" s="6">
        <f t="shared" si="18"/>
        <v>31</v>
      </c>
      <c r="L314" s="20">
        <f t="shared" si="18"/>
        <v>13</v>
      </c>
      <c r="M314" s="20">
        <f t="shared" si="18"/>
        <v>35</v>
      </c>
      <c r="N314" s="20">
        <f t="shared" si="18"/>
        <v>32</v>
      </c>
      <c r="O314" s="132">
        <f t="shared" si="18"/>
        <v>60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8"/>
        <v>36</v>
      </c>
      <c r="E315" s="61">
        <f t="shared" si="18"/>
        <v>42</v>
      </c>
      <c r="F315" s="61">
        <f t="shared" si="18"/>
        <v>27</v>
      </c>
      <c r="G315" s="62">
        <f t="shared" si="18"/>
        <v>50</v>
      </c>
      <c r="H315" s="63">
        <f t="shared" si="18"/>
        <v>47</v>
      </c>
      <c r="I315" s="63">
        <f t="shared" si="18"/>
        <v>28</v>
      </c>
      <c r="J315" s="60">
        <f t="shared" si="18"/>
        <v>19</v>
      </c>
      <c r="K315" s="62">
        <f t="shared" si="18"/>
        <v>15</v>
      </c>
      <c r="L315" s="63">
        <f t="shared" si="18"/>
        <v>52</v>
      </c>
      <c r="M315" s="63">
        <f t="shared" si="18"/>
        <v>11</v>
      </c>
      <c r="N315" s="63">
        <f t="shared" si="18"/>
        <v>33</v>
      </c>
      <c r="O315" s="135">
        <f t="shared" si="18"/>
        <v>43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8"/>
        <v>25</v>
      </c>
      <c r="E316" s="61">
        <f t="shared" si="18"/>
        <v>37</v>
      </c>
      <c r="F316" s="61">
        <f t="shared" si="18"/>
        <v>24</v>
      </c>
      <c r="G316" s="62">
        <f t="shared" si="18"/>
        <v>27</v>
      </c>
      <c r="H316" s="63">
        <f t="shared" si="18"/>
        <v>17</v>
      </c>
      <c r="I316" s="63">
        <f t="shared" si="18"/>
        <v>24</v>
      </c>
      <c r="J316" s="60">
        <f t="shared" si="18"/>
        <v>52</v>
      </c>
      <c r="K316" s="62">
        <f t="shared" si="18"/>
        <v>36</v>
      </c>
      <c r="L316" s="63">
        <f t="shared" si="18"/>
        <v>18</v>
      </c>
      <c r="M316" s="63">
        <f t="shared" si="18"/>
        <v>18</v>
      </c>
      <c r="N316" s="63">
        <f t="shared" si="18"/>
        <v>47</v>
      </c>
      <c r="O316" s="135">
        <f t="shared" si="18"/>
        <v>44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8"/>
        <v>20</v>
      </c>
      <c r="E317" s="5">
        <f t="shared" si="18"/>
        <v>49</v>
      </c>
      <c r="F317" s="5">
        <f t="shared" si="18"/>
        <v>13</v>
      </c>
      <c r="G317" s="6">
        <f t="shared" si="18"/>
        <v>39</v>
      </c>
      <c r="H317" s="20">
        <f t="shared" si="18"/>
        <v>48</v>
      </c>
      <c r="I317" s="20">
        <f t="shared" si="18"/>
        <v>31</v>
      </c>
      <c r="J317" s="17">
        <f t="shared" si="18"/>
        <v>45</v>
      </c>
      <c r="K317" s="6">
        <f t="shared" si="18"/>
        <v>24</v>
      </c>
      <c r="L317" s="20">
        <f t="shared" si="18"/>
        <v>55</v>
      </c>
      <c r="M317" s="20">
        <f t="shared" si="18"/>
        <v>23</v>
      </c>
      <c r="N317" s="20">
        <f t="shared" si="18"/>
        <v>18</v>
      </c>
      <c r="O317" s="132">
        <f t="shared" si="18"/>
        <v>14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8"/>
        <v>38</v>
      </c>
      <c r="E318" s="5">
        <f t="shared" si="18"/>
        <v>63</v>
      </c>
      <c r="F318" s="5">
        <f t="shared" si="18"/>
        <v>25</v>
      </c>
      <c r="G318" s="6">
        <f t="shared" si="18"/>
        <v>24</v>
      </c>
      <c r="H318" s="20">
        <f t="shared" si="18"/>
        <v>26</v>
      </c>
      <c r="I318" s="20">
        <f t="shared" si="18"/>
        <v>27</v>
      </c>
      <c r="J318" s="17">
        <f t="shared" si="18"/>
        <v>57</v>
      </c>
      <c r="K318" s="6">
        <f t="shared" si="18"/>
        <v>50</v>
      </c>
      <c r="L318" s="20">
        <f t="shared" si="18"/>
        <v>56</v>
      </c>
      <c r="M318" s="20">
        <f t="shared" si="18"/>
        <v>16</v>
      </c>
      <c r="N318" s="20">
        <f t="shared" si="18"/>
        <v>54</v>
      </c>
      <c r="O318" s="132">
        <f t="shared" si="18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8"/>
        <v>28</v>
      </c>
      <c r="E319" s="8">
        <f t="shared" si="18"/>
        <v>25</v>
      </c>
      <c r="F319" s="8">
        <f t="shared" si="18"/>
        <v>28</v>
      </c>
      <c r="G319" s="9">
        <f t="shared" si="18"/>
        <v>38</v>
      </c>
      <c r="H319" s="21">
        <f t="shared" si="18"/>
        <v>25</v>
      </c>
      <c r="I319" s="21">
        <f t="shared" si="18"/>
        <v>19</v>
      </c>
      <c r="J319" s="18">
        <f t="shared" si="18"/>
        <v>25</v>
      </c>
      <c r="K319" s="9">
        <f t="shared" si="18"/>
        <v>10</v>
      </c>
      <c r="L319" s="21">
        <f t="shared" si="18"/>
        <v>14</v>
      </c>
      <c r="M319" s="21">
        <f t="shared" si="18"/>
        <v>49</v>
      </c>
      <c r="N319" s="21">
        <f t="shared" si="18"/>
        <v>11</v>
      </c>
      <c r="O319" s="136">
        <f t="shared" si="18"/>
        <v>47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8"/>
        <v>7</v>
      </c>
      <c r="E320" s="11">
        <f t="shared" si="18"/>
        <v>3</v>
      </c>
      <c r="F320" s="11">
        <f t="shared" si="18"/>
        <v>29</v>
      </c>
      <c r="G320" s="12">
        <f t="shared" si="18"/>
        <v>28</v>
      </c>
      <c r="H320" s="19">
        <f t="shared" si="18"/>
        <v>5</v>
      </c>
      <c r="I320" s="19">
        <f t="shared" si="18"/>
        <v>17</v>
      </c>
      <c r="J320" s="16">
        <f t="shared" si="18"/>
        <v>62</v>
      </c>
      <c r="K320" s="12">
        <f t="shared" si="18"/>
        <v>58</v>
      </c>
      <c r="L320" s="19">
        <f t="shared" si="18"/>
        <v>58</v>
      </c>
      <c r="M320" s="19">
        <f t="shared" si="18"/>
        <v>25</v>
      </c>
      <c r="N320" s="19">
        <f t="shared" si="18"/>
        <v>42</v>
      </c>
      <c r="O320" s="137">
        <f t="shared" si="18"/>
        <v>40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8"/>
        <v>42</v>
      </c>
      <c r="E321" s="5">
        <f t="shared" si="18"/>
        <v>22</v>
      </c>
      <c r="F321" s="5">
        <f t="shared" si="18"/>
        <v>50</v>
      </c>
      <c r="G321" s="6">
        <f t="shared" si="18"/>
        <v>8</v>
      </c>
      <c r="H321" s="20">
        <f t="shared" si="18"/>
        <v>19</v>
      </c>
      <c r="I321" s="20">
        <f t="shared" si="18"/>
        <v>48</v>
      </c>
      <c r="J321" s="17">
        <f t="shared" si="18"/>
        <v>30</v>
      </c>
      <c r="K321" s="6">
        <f t="shared" si="18"/>
        <v>32</v>
      </c>
      <c r="L321" s="20">
        <f t="shared" si="18"/>
        <v>41</v>
      </c>
      <c r="M321" s="20">
        <f t="shared" si="18"/>
        <v>7</v>
      </c>
      <c r="N321" s="20">
        <f t="shared" si="18"/>
        <v>19</v>
      </c>
      <c r="O321" s="132">
        <f t="shared" si="18"/>
        <v>50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8"/>
        <v>30</v>
      </c>
      <c r="E322" s="5">
        <f t="shared" si="18"/>
        <v>12</v>
      </c>
      <c r="F322" s="5">
        <f t="shared" si="18"/>
        <v>41</v>
      </c>
      <c r="G322" s="6">
        <f t="shared" si="18"/>
        <v>16</v>
      </c>
      <c r="H322" s="20">
        <f t="shared" si="18"/>
        <v>61</v>
      </c>
      <c r="I322" s="20">
        <f t="shared" si="18"/>
        <v>47</v>
      </c>
      <c r="J322" s="17">
        <f t="shared" si="18"/>
        <v>6</v>
      </c>
      <c r="K322" s="6">
        <f t="shared" si="18"/>
        <v>2</v>
      </c>
      <c r="L322" s="20">
        <f t="shared" si="18"/>
        <v>6</v>
      </c>
      <c r="M322" s="20">
        <f t="shared" si="18"/>
        <v>15</v>
      </c>
      <c r="N322" s="20">
        <f t="shared" si="18"/>
        <v>46</v>
      </c>
      <c r="O322" s="132">
        <f t="shared" si="18"/>
        <v>63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8"/>
        <v>53</v>
      </c>
      <c r="E323" s="5">
        <f t="shared" si="18"/>
        <v>4</v>
      </c>
      <c r="F323" s="5">
        <f t="shared" si="18"/>
        <v>53</v>
      </c>
      <c r="G323" s="6">
        <f t="shared" si="18"/>
        <v>54</v>
      </c>
      <c r="H323" s="20">
        <f t="shared" si="18"/>
        <v>57</v>
      </c>
      <c r="I323" s="20">
        <f t="shared" si="18"/>
        <v>21</v>
      </c>
      <c r="J323" s="17">
        <f t="shared" si="18"/>
        <v>4</v>
      </c>
      <c r="K323" s="6">
        <f t="shared" si="18"/>
        <v>1</v>
      </c>
      <c r="L323" s="20">
        <f t="shared" si="18"/>
        <v>7</v>
      </c>
      <c r="M323" s="20">
        <f t="shared" si="18"/>
        <v>28</v>
      </c>
      <c r="N323" s="20">
        <f t="shared" si="18"/>
        <v>30</v>
      </c>
      <c r="O323" s="132">
        <f t="shared" si="18"/>
        <v>41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8"/>
        <v>41</v>
      </c>
      <c r="E324" s="5">
        <f t="shared" si="18"/>
        <v>53</v>
      </c>
      <c r="F324" s="5">
        <f t="shared" si="18"/>
        <v>34</v>
      </c>
      <c r="G324" s="6">
        <f t="shared" si="18"/>
        <v>31</v>
      </c>
      <c r="H324" s="20">
        <f t="shared" si="18"/>
        <v>14</v>
      </c>
      <c r="I324" s="20">
        <f t="shared" si="18"/>
        <v>49</v>
      </c>
      <c r="J324" s="17">
        <f t="shared" si="18"/>
        <v>14</v>
      </c>
      <c r="K324" s="6">
        <f t="shared" si="18"/>
        <v>16</v>
      </c>
      <c r="L324" s="20">
        <f t="shared" si="18"/>
        <v>31</v>
      </c>
      <c r="M324" s="20">
        <f t="shared" si="18"/>
        <v>19</v>
      </c>
      <c r="N324" s="20">
        <f t="shared" si="18"/>
        <v>57</v>
      </c>
      <c r="O324" s="132">
        <f t="shared" si="18"/>
        <v>58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8"/>
        <v>47</v>
      </c>
      <c r="E325" s="5">
        <f t="shared" si="18"/>
        <v>18</v>
      </c>
      <c r="F325" s="5">
        <f t="shared" si="18"/>
        <v>51</v>
      </c>
      <c r="G325" s="6">
        <f t="shared" si="18"/>
        <v>15</v>
      </c>
      <c r="H325" s="20">
        <f t="shared" si="18"/>
        <v>39</v>
      </c>
      <c r="I325" s="20">
        <f t="shared" si="18"/>
        <v>56</v>
      </c>
      <c r="J325" s="17">
        <f t="shared" si="18"/>
        <v>15</v>
      </c>
      <c r="K325" s="6">
        <f t="shared" si="18"/>
        <v>8</v>
      </c>
      <c r="L325" s="20">
        <f t="shared" si="18"/>
        <v>29</v>
      </c>
      <c r="M325" s="20">
        <f t="shared" si="18"/>
        <v>10</v>
      </c>
      <c r="N325" s="20">
        <f t="shared" si="18"/>
        <v>57</v>
      </c>
      <c r="O325" s="132">
        <f t="shared" si="18"/>
        <v>46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8"/>
        <v>26</v>
      </c>
      <c r="E326" s="5">
        <f t="shared" si="18"/>
        <v>2</v>
      </c>
      <c r="F326" s="5">
        <f t="shared" si="18"/>
        <v>49</v>
      </c>
      <c r="G326" s="6">
        <f t="shared" si="18"/>
        <v>9</v>
      </c>
      <c r="H326" s="20">
        <f t="shared" si="18"/>
        <v>52</v>
      </c>
      <c r="I326" s="20">
        <f t="shared" si="18"/>
        <v>40</v>
      </c>
      <c r="J326" s="17">
        <f t="shared" si="18"/>
        <v>5</v>
      </c>
      <c r="K326" s="6">
        <f t="shared" si="18"/>
        <v>4</v>
      </c>
      <c r="L326" s="20">
        <f t="shared" si="18"/>
        <v>3</v>
      </c>
      <c r="M326" s="20">
        <f t="shared" si="18"/>
        <v>55</v>
      </c>
      <c r="N326" s="20">
        <f t="shared" si="18"/>
        <v>57</v>
      </c>
      <c r="O326" s="132">
        <f t="shared" si="18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8"/>
        <v>57</v>
      </c>
      <c r="E327" s="5">
        <f t="shared" si="18"/>
        <v>10</v>
      </c>
      <c r="F327" s="5">
        <f t="shared" si="18"/>
        <v>55</v>
      </c>
      <c r="G327" s="6">
        <f t="shared" si="18"/>
        <v>37</v>
      </c>
      <c r="H327" s="20">
        <f t="shared" si="18"/>
        <v>7</v>
      </c>
      <c r="I327" s="20">
        <f t="shared" si="18"/>
        <v>6</v>
      </c>
      <c r="J327" s="17">
        <f t="shared" si="18"/>
        <v>21</v>
      </c>
      <c r="K327" s="6">
        <f t="shared" si="18"/>
        <v>17</v>
      </c>
      <c r="L327" s="20">
        <f t="shared" si="18"/>
        <v>32</v>
      </c>
      <c r="M327" s="20">
        <f t="shared" si="18"/>
        <v>14</v>
      </c>
      <c r="N327" s="20">
        <f t="shared" si="18"/>
        <v>9</v>
      </c>
      <c r="O327" s="132">
        <f t="shared" si="18"/>
        <v>22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8"/>
        <v>61</v>
      </c>
      <c r="E328" s="5">
        <f t="shared" si="18"/>
        <v>14</v>
      </c>
      <c r="F328" s="5">
        <f t="shared" si="18"/>
        <v>59</v>
      </c>
      <c r="G328" s="6">
        <f t="shared" si="18"/>
        <v>49</v>
      </c>
      <c r="H328" s="20">
        <f t="shared" si="18"/>
        <v>58</v>
      </c>
      <c r="I328" s="20">
        <f t="shared" si="18"/>
        <v>9</v>
      </c>
      <c r="J328" s="17">
        <f t="shared" si="18"/>
        <v>33</v>
      </c>
      <c r="K328" s="6">
        <f t="shared" si="18"/>
        <v>21</v>
      </c>
      <c r="L328" s="20">
        <f t="shared" si="18"/>
        <v>2</v>
      </c>
      <c r="M328" s="20">
        <f t="shared" si="18"/>
        <v>39</v>
      </c>
      <c r="N328" s="20">
        <f t="shared" si="18"/>
        <v>57</v>
      </c>
      <c r="O328" s="132">
        <f t="shared" si="18"/>
        <v>2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9">+RANK(D260,D$211:D$273)</f>
        <v>56</v>
      </c>
      <c r="E329" s="5">
        <f t="shared" si="19"/>
        <v>19</v>
      </c>
      <c r="F329" s="5">
        <f t="shared" si="19"/>
        <v>57</v>
      </c>
      <c r="G329" s="6">
        <f t="shared" si="19"/>
        <v>6</v>
      </c>
      <c r="H329" s="20">
        <f t="shared" si="19"/>
        <v>42</v>
      </c>
      <c r="I329" s="20">
        <f t="shared" si="19"/>
        <v>23</v>
      </c>
      <c r="J329" s="17">
        <f t="shared" si="19"/>
        <v>8</v>
      </c>
      <c r="K329" s="6">
        <f t="shared" si="19"/>
        <v>3</v>
      </c>
      <c r="L329" s="20">
        <f t="shared" si="19"/>
        <v>8</v>
      </c>
      <c r="M329" s="20">
        <f t="shared" si="19"/>
        <v>6</v>
      </c>
      <c r="N329" s="20">
        <f t="shared" si="19"/>
        <v>43</v>
      </c>
      <c r="O329" s="132">
        <f t="shared" si="19"/>
        <v>52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9"/>
        <v>52</v>
      </c>
      <c r="E330" s="5">
        <f t="shared" si="19"/>
        <v>7</v>
      </c>
      <c r="F330" s="5">
        <f t="shared" si="19"/>
        <v>58</v>
      </c>
      <c r="G330" s="6">
        <f t="shared" si="19"/>
        <v>2</v>
      </c>
      <c r="H330" s="20">
        <f t="shared" si="19"/>
        <v>55</v>
      </c>
      <c r="I330" s="20">
        <f t="shared" si="19"/>
        <v>14</v>
      </c>
      <c r="J330" s="17">
        <f t="shared" si="19"/>
        <v>9</v>
      </c>
      <c r="K330" s="6">
        <f t="shared" si="19"/>
        <v>11</v>
      </c>
      <c r="L330" s="20">
        <f t="shared" si="19"/>
        <v>42</v>
      </c>
      <c r="M330" s="20">
        <f t="shared" si="19"/>
        <v>13</v>
      </c>
      <c r="N330" s="20">
        <f t="shared" si="19"/>
        <v>24</v>
      </c>
      <c r="O330" s="132">
        <f t="shared" si="19"/>
        <v>25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9"/>
        <v>63</v>
      </c>
      <c r="E331" s="5">
        <f t="shared" si="19"/>
        <v>43</v>
      </c>
      <c r="F331" s="5">
        <f t="shared" si="19"/>
        <v>62</v>
      </c>
      <c r="G331" s="6">
        <f t="shared" si="19"/>
        <v>60</v>
      </c>
      <c r="H331" s="20">
        <f t="shared" si="19"/>
        <v>53</v>
      </c>
      <c r="I331" s="20">
        <f t="shared" si="19"/>
        <v>12</v>
      </c>
      <c r="J331" s="17">
        <f t="shared" si="19"/>
        <v>29</v>
      </c>
      <c r="K331" s="6">
        <f t="shared" si="19"/>
        <v>26</v>
      </c>
      <c r="L331" s="20">
        <f t="shared" si="19"/>
        <v>23</v>
      </c>
      <c r="M331" s="20">
        <f t="shared" si="19"/>
        <v>24</v>
      </c>
      <c r="N331" s="20">
        <f t="shared" si="19"/>
        <v>6</v>
      </c>
      <c r="O331" s="132">
        <f t="shared" si="19"/>
        <v>1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9"/>
        <v>60</v>
      </c>
      <c r="E332" s="5">
        <f t="shared" si="19"/>
        <v>36</v>
      </c>
      <c r="F332" s="5">
        <f t="shared" si="19"/>
        <v>54</v>
      </c>
      <c r="G332" s="6">
        <f t="shared" si="19"/>
        <v>48</v>
      </c>
      <c r="H332" s="20">
        <f t="shared" si="19"/>
        <v>62</v>
      </c>
      <c r="I332" s="20">
        <f t="shared" si="19"/>
        <v>1</v>
      </c>
      <c r="J332" s="17">
        <f t="shared" si="19"/>
        <v>2</v>
      </c>
      <c r="K332" s="6">
        <f t="shared" si="19"/>
        <v>13</v>
      </c>
      <c r="L332" s="20">
        <f t="shared" si="19"/>
        <v>51</v>
      </c>
      <c r="M332" s="20">
        <f t="shared" si="19"/>
        <v>5</v>
      </c>
      <c r="N332" s="20">
        <f t="shared" si="19"/>
        <v>5</v>
      </c>
      <c r="O332" s="132">
        <f t="shared" si="19"/>
        <v>57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9"/>
        <v>59</v>
      </c>
      <c r="E333" s="5">
        <f t="shared" si="19"/>
        <v>27</v>
      </c>
      <c r="F333" s="5">
        <f t="shared" si="19"/>
        <v>56</v>
      </c>
      <c r="G333" s="6">
        <f t="shared" si="19"/>
        <v>21</v>
      </c>
      <c r="H333" s="20">
        <f t="shared" si="19"/>
        <v>49</v>
      </c>
      <c r="I333" s="20">
        <f t="shared" si="19"/>
        <v>58</v>
      </c>
      <c r="J333" s="17">
        <f t="shared" si="19"/>
        <v>3</v>
      </c>
      <c r="K333" s="6">
        <f t="shared" si="19"/>
        <v>9</v>
      </c>
      <c r="L333" s="20">
        <f t="shared" si="19"/>
        <v>50</v>
      </c>
      <c r="M333" s="20">
        <f t="shared" si="19"/>
        <v>3</v>
      </c>
      <c r="N333" s="20">
        <f t="shared" si="19"/>
        <v>3</v>
      </c>
      <c r="O333" s="132">
        <f t="shared" si="19"/>
        <v>62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9"/>
        <v>55</v>
      </c>
      <c r="E334" s="5">
        <f t="shared" si="19"/>
        <v>6</v>
      </c>
      <c r="F334" s="5">
        <f t="shared" si="19"/>
        <v>61</v>
      </c>
      <c r="G334" s="6">
        <f t="shared" si="19"/>
        <v>4</v>
      </c>
      <c r="H334" s="20">
        <f t="shared" si="19"/>
        <v>12</v>
      </c>
      <c r="I334" s="20">
        <f t="shared" si="19"/>
        <v>39</v>
      </c>
      <c r="J334" s="17">
        <f t="shared" si="19"/>
        <v>10</v>
      </c>
      <c r="K334" s="6">
        <f t="shared" si="19"/>
        <v>25</v>
      </c>
      <c r="L334" s="20">
        <f t="shared" si="19"/>
        <v>53</v>
      </c>
      <c r="M334" s="20">
        <f t="shared" si="19"/>
        <v>36</v>
      </c>
      <c r="N334" s="20">
        <f t="shared" si="19"/>
        <v>4</v>
      </c>
      <c r="O334" s="132">
        <f t="shared" si="19"/>
        <v>21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9"/>
        <v>62</v>
      </c>
      <c r="E335" s="5">
        <f t="shared" si="19"/>
        <v>5</v>
      </c>
      <c r="F335" s="5">
        <f t="shared" si="19"/>
        <v>63</v>
      </c>
      <c r="G335" s="6">
        <f t="shared" si="19"/>
        <v>51</v>
      </c>
      <c r="H335" s="20">
        <f t="shared" si="19"/>
        <v>11</v>
      </c>
      <c r="I335" s="20">
        <f t="shared" si="19"/>
        <v>42</v>
      </c>
      <c r="J335" s="17">
        <f t="shared" si="19"/>
        <v>18</v>
      </c>
      <c r="K335" s="6">
        <f t="shared" si="19"/>
        <v>12</v>
      </c>
      <c r="L335" s="20">
        <f t="shared" si="19"/>
        <v>9</v>
      </c>
      <c r="M335" s="20">
        <f t="shared" si="19"/>
        <v>1</v>
      </c>
      <c r="N335" s="20">
        <f t="shared" si="19"/>
        <v>57</v>
      </c>
      <c r="O335" s="132">
        <f t="shared" si="19"/>
        <v>18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9"/>
        <v>58</v>
      </c>
      <c r="E336" s="5">
        <f t="shared" si="19"/>
        <v>44</v>
      </c>
      <c r="F336" s="5">
        <f t="shared" si="19"/>
        <v>52</v>
      </c>
      <c r="G336" s="6">
        <f t="shared" si="19"/>
        <v>29</v>
      </c>
      <c r="H336" s="20">
        <f t="shared" si="19"/>
        <v>56</v>
      </c>
      <c r="I336" s="20">
        <f t="shared" si="19"/>
        <v>4</v>
      </c>
      <c r="J336" s="17">
        <f t="shared" si="19"/>
        <v>23</v>
      </c>
      <c r="K336" s="6">
        <f t="shared" si="19"/>
        <v>19</v>
      </c>
      <c r="L336" s="20">
        <f t="shared" si="19"/>
        <v>1</v>
      </c>
      <c r="M336" s="20">
        <f t="shared" si="19"/>
        <v>2</v>
      </c>
      <c r="N336" s="20">
        <f t="shared" si="19"/>
        <v>53</v>
      </c>
      <c r="O336" s="132">
        <f t="shared" si="19"/>
        <v>53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9"/>
        <v>50</v>
      </c>
      <c r="E337" s="5">
        <f t="shared" si="19"/>
        <v>8</v>
      </c>
      <c r="F337" s="5">
        <f t="shared" si="19"/>
        <v>60</v>
      </c>
      <c r="G337" s="6">
        <f t="shared" si="19"/>
        <v>1</v>
      </c>
      <c r="H337" s="20">
        <f t="shared" si="19"/>
        <v>63</v>
      </c>
      <c r="I337" s="20">
        <f t="shared" si="19"/>
        <v>35</v>
      </c>
      <c r="J337" s="17">
        <f t="shared" si="19"/>
        <v>36</v>
      </c>
      <c r="K337" s="6">
        <f t="shared" si="19"/>
        <v>20</v>
      </c>
      <c r="L337" s="20">
        <f t="shared" si="19"/>
        <v>25</v>
      </c>
      <c r="M337" s="20">
        <f t="shared" si="19"/>
        <v>48</v>
      </c>
      <c r="N337" s="20">
        <f t="shared" si="19"/>
        <v>50</v>
      </c>
      <c r="O337" s="132">
        <f t="shared" si="19"/>
        <v>3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9"/>
        <v>45</v>
      </c>
      <c r="E338" s="5">
        <f t="shared" si="19"/>
        <v>56</v>
      </c>
      <c r="F338" s="5">
        <f t="shared" si="19"/>
        <v>40</v>
      </c>
      <c r="G338" s="6">
        <f t="shared" si="19"/>
        <v>22</v>
      </c>
      <c r="H338" s="20">
        <f t="shared" si="19"/>
        <v>54</v>
      </c>
      <c r="I338" s="20">
        <f t="shared" si="19"/>
        <v>10</v>
      </c>
      <c r="J338" s="17">
        <f t="shared" si="19"/>
        <v>12</v>
      </c>
      <c r="K338" s="6">
        <f t="shared" si="19"/>
        <v>7</v>
      </c>
      <c r="L338" s="20">
        <f t="shared" si="19"/>
        <v>26</v>
      </c>
      <c r="M338" s="20">
        <f t="shared" si="19"/>
        <v>20</v>
      </c>
      <c r="N338" s="20">
        <f t="shared" si="19"/>
        <v>26</v>
      </c>
      <c r="O338" s="132">
        <f t="shared" si="19"/>
        <v>32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9"/>
        <v>44</v>
      </c>
      <c r="E339" s="5">
        <f t="shared" si="19"/>
        <v>29</v>
      </c>
      <c r="F339" s="5">
        <f t="shared" si="19"/>
        <v>42</v>
      </c>
      <c r="G339" s="6">
        <f t="shared" si="19"/>
        <v>43</v>
      </c>
      <c r="H339" s="20">
        <f t="shared" si="19"/>
        <v>30</v>
      </c>
      <c r="I339" s="20">
        <f t="shared" si="19"/>
        <v>2</v>
      </c>
      <c r="J339" s="17">
        <f t="shared" si="19"/>
        <v>16</v>
      </c>
      <c r="K339" s="6">
        <f t="shared" si="19"/>
        <v>49</v>
      </c>
      <c r="L339" s="20">
        <f t="shared" si="19"/>
        <v>11</v>
      </c>
      <c r="M339" s="20">
        <f t="shared" si="19"/>
        <v>53</v>
      </c>
      <c r="N339" s="20">
        <f t="shared" si="19"/>
        <v>21</v>
      </c>
      <c r="O339" s="132">
        <f t="shared" si="19"/>
        <v>31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9"/>
        <v>43</v>
      </c>
      <c r="E340" s="5">
        <f t="shared" si="19"/>
        <v>24</v>
      </c>
      <c r="F340" s="5">
        <f t="shared" si="19"/>
        <v>43</v>
      </c>
      <c r="G340" s="6">
        <f t="shared" si="19"/>
        <v>45</v>
      </c>
      <c r="H340" s="20">
        <f t="shared" si="19"/>
        <v>34</v>
      </c>
      <c r="I340" s="20">
        <f t="shared" si="19"/>
        <v>52</v>
      </c>
      <c r="J340" s="17">
        <f t="shared" si="19"/>
        <v>7</v>
      </c>
      <c r="K340" s="6">
        <f t="shared" si="19"/>
        <v>5</v>
      </c>
      <c r="L340" s="20">
        <f t="shared" si="19"/>
        <v>4</v>
      </c>
      <c r="M340" s="20">
        <f t="shared" si="19"/>
        <v>57</v>
      </c>
      <c r="N340" s="20">
        <f t="shared" si="19"/>
        <v>56</v>
      </c>
      <c r="O340" s="132">
        <f t="shared" si="19"/>
        <v>38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9"/>
        <v>51</v>
      </c>
      <c r="E341" s="5">
        <f t="shared" si="19"/>
        <v>17</v>
      </c>
      <c r="F341" s="5">
        <f t="shared" si="19"/>
        <v>48</v>
      </c>
      <c r="G341" s="6">
        <f t="shared" si="19"/>
        <v>46</v>
      </c>
      <c r="H341" s="20">
        <f t="shared" si="19"/>
        <v>1</v>
      </c>
      <c r="I341" s="20">
        <f t="shared" si="19"/>
        <v>29</v>
      </c>
      <c r="J341" s="17">
        <f t="shared" si="19"/>
        <v>28</v>
      </c>
      <c r="K341" s="6">
        <f t="shared" si="19"/>
        <v>23</v>
      </c>
      <c r="L341" s="20">
        <f t="shared" si="19"/>
        <v>10</v>
      </c>
      <c r="M341" s="20">
        <f t="shared" si="19"/>
        <v>62</v>
      </c>
      <c r="N341" s="20">
        <f t="shared" si="19"/>
        <v>55</v>
      </c>
      <c r="O341" s="132">
        <f t="shared" si="19"/>
        <v>26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9"/>
        <v>46</v>
      </c>
      <c r="E342" s="8">
        <f t="shared" si="19"/>
        <v>20</v>
      </c>
      <c r="F342" s="8">
        <f t="shared" si="19"/>
        <v>44</v>
      </c>
      <c r="G342" s="9">
        <f t="shared" si="19"/>
        <v>52</v>
      </c>
      <c r="H342" s="21">
        <f t="shared" si="19"/>
        <v>41</v>
      </c>
      <c r="I342" s="21">
        <f t="shared" si="19"/>
        <v>33</v>
      </c>
      <c r="J342" s="18">
        <f t="shared" si="19"/>
        <v>17</v>
      </c>
      <c r="K342" s="9">
        <f t="shared" si="19"/>
        <v>14</v>
      </c>
      <c r="L342" s="21">
        <f t="shared" si="19"/>
        <v>27</v>
      </c>
      <c r="M342" s="21">
        <f t="shared" si="19"/>
        <v>34</v>
      </c>
      <c r="N342" s="21">
        <f t="shared" si="19"/>
        <v>57</v>
      </c>
      <c r="O342" s="136">
        <f t="shared" si="19"/>
        <v>17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889D-722A-43BE-A4D7-800B6AB3B8B0}">
  <sheetPr>
    <pageSetUpPr fitToPage="1"/>
  </sheetPr>
  <dimension ref="B1:T343"/>
  <sheetViews>
    <sheetView topLeftCell="C1" zoomScaleNormal="100" workbookViewId="0">
      <selection activeCell="K270" sqref="K270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1.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19" width="3.25" style="1" bestFit="1" customWidth="1"/>
    <col min="20" max="20" width="7.625" style="1" bestFit="1" customWidth="1"/>
    <col min="21" max="16384" width="9" style="1"/>
  </cols>
  <sheetData>
    <row r="1" spans="2:17" ht="13.5" x14ac:dyDescent="0.15">
      <c r="B1" s="74" t="s">
        <v>133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318985438</v>
      </c>
      <c r="E5" s="41">
        <v>126284400</v>
      </c>
      <c r="F5" s="41">
        <v>136362453</v>
      </c>
      <c r="G5" s="42">
        <v>56338585</v>
      </c>
      <c r="H5" s="43">
        <v>70691122</v>
      </c>
      <c r="I5" s="43">
        <v>5013567</v>
      </c>
      <c r="J5" s="40">
        <v>166563838</v>
      </c>
      <c r="K5" s="42">
        <v>24134</v>
      </c>
      <c r="L5" s="43">
        <v>33315922</v>
      </c>
      <c r="M5" s="43">
        <v>4076940</v>
      </c>
      <c r="N5" s="43">
        <v>37549590</v>
      </c>
      <c r="O5" s="131">
        <v>69124147</v>
      </c>
      <c r="P5" s="44">
        <v>705320564</v>
      </c>
      <c r="Q5" s="149"/>
    </row>
    <row r="6" spans="2:17" x14ac:dyDescent="0.15">
      <c r="B6" s="4" t="s">
        <v>12</v>
      </c>
      <c r="C6" s="14" t="s">
        <v>13</v>
      </c>
      <c r="D6" s="17">
        <v>65267961</v>
      </c>
      <c r="E6" s="5">
        <v>20606314</v>
      </c>
      <c r="F6" s="5">
        <v>34049733</v>
      </c>
      <c r="G6" s="6">
        <v>10611914</v>
      </c>
      <c r="H6" s="20">
        <v>18204594</v>
      </c>
      <c r="I6" s="20">
        <v>1013516</v>
      </c>
      <c r="J6" s="17">
        <v>47534838</v>
      </c>
      <c r="K6" s="6">
        <v>4708032</v>
      </c>
      <c r="L6" s="20">
        <v>9720286</v>
      </c>
      <c r="M6" s="20">
        <v>452022</v>
      </c>
      <c r="N6" s="20">
        <v>147802</v>
      </c>
      <c r="O6" s="132">
        <v>8033221</v>
      </c>
      <c r="P6" s="23">
        <v>150374240</v>
      </c>
    </row>
    <row r="7" spans="2:17" x14ac:dyDescent="0.15">
      <c r="B7" s="4" t="s">
        <v>14</v>
      </c>
      <c r="C7" s="14" t="s">
        <v>15</v>
      </c>
      <c r="D7" s="17">
        <v>34215238</v>
      </c>
      <c r="E7" s="5">
        <v>12264998</v>
      </c>
      <c r="F7" s="5">
        <v>17661619</v>
      </c>
      <c r="G7" s="6">
        <v>4288621</v>
      </c>
      <c r="H7" s="20">
        <v>7939158</v>
      </c>
      <c r="I7" s="20">
        <v>759636</v>
      </c>
      <c r="J7" s="17">
        <v>30158287</v>
      </c>
      <c r="K7" s="6">
        <v>1633419</v>
      </c>
      <c r="L7" s="20">
        <v>7072029</v>
      </c>
      <c r="M7" s="20">
        <v>1004008</v>
      </c>
      <c r="N7" s="20">
        <v>1154803</v>
      </c>
      <c r="O7" s="132">
        <v>5932470</v>
      </c>
      <c r="P7" s="23">
        <v>88235629</v>
      </c>
    </row>
    <row r="8" spans="2:17" x14ac:dyDescent="0.15">
      <c r="B8" s="4" t="s">
        <v>16</v>
      </c>
      <c r="C8" s="14" t="s">
        <v>17</v>
      </c>
      <c r="D8" s="17">
        <v>109492586</v>
      </c>
      <c r="E8" s="5">
        <v>30793384</v>
      </c>
      <c r="F8" s="5">
        <v>64048011</v>
      </c>
      <c r="G8" s="6">
        <v>14651191</v>
      </c>
      <c r="H8" s="20">
        <v>35719819</v>
      </c>
      <c r="I8" s="20">
        <v>4127478</v>
      </c>
      <c r="J8" s="17">
        <v>75608292</v>
      </c>
      <c r="K8" s="6">
        <v>10375</v>
      </c>
      <c r="L8" s="20">
        <v>16262888</v>
      </c>
      <c r="M8" s="20">
        <v>184752</v>
      </c>
      <c r="N8" s="20">
        <v>610059</v>
      </c>
      <c r="O8" s="132">
        <v>31197691</v>
      </c>
      <c r="P8" s="23">
        <v>273203565</v>
      </c>
    </row>
    <row r="9" spans="2:17" x14ac:dyDescent="0.15">
      <c r="B9" s="4" t="s">
        <v>18</v>
      </c>
      <c r="C9" s="14" t="s">
        <v>19</v>
      </c>
      <c r="D9" s="17">
        <v>14510197</v>
      </c>
      <c r="E9" s="5">
        <v>4790185</v>
      </c>
      <c r="F9" s="5">
        <v>7018315</v>
      </c>
      <c r="G9" s="6">
        <v>2701697</v>
      </c>
      <c r="H9" s="20">
        <v>3969865</v>
      </c>
      <c r="I9" s="20">
        <v>310813</v>
      </c>
      <c r="J9" s="17">
        <v>10842833</v>
      </c>
      <c r="K9" s="6">
        <v>278276</v>
      </c>
      <c r="L9" s="20">
        <v>2463991</v>
      </c>
      <c r="M9" s="20">
        <v>159299</v>
      </c>
      <c r="N9" s="20">
        <v>180000</v>
      </c>
      <c r="O9" s="132">
        <v>2123412</v>
      </c>
      <c r="P9" s="23">
        <v>34560410</v>
      </c>
    </row>
    <row r="10" spans="2:17" x14ac:dyDescent="0.15">
      <c r="B10" s="4" t="s">
        <v>20</v>
      </c>
      <c r="C10" s="14" t="s">
        <v>21</v>
      </c>
      <c r="D10" s="17">
        <v>14196456</v>
      </c>
      <c r="E10" s="5">
        <v>4781001</v>
      </c>
      <c r="F10" s="5">
        <v>6013611</v>
      </c>
      <c r="G10" s="6">
        <v>3401844</v>
      </c>
      <c r="H10" s="20">
        <v>4222944</v>
      </c>
      <c r="I10" s="20">
        <v>137820</v>
      </c>
      <c r="J10" s="17">
        <v>10442369</v>
      </c>
      <c r="K10" s="6">
        <v>1492644</v>
      </c>
      <c r="L10" s="20">
        <v>2547544</v>
      </c>
      <c r="M10" s="20">
        <v>1782356</v>
      </c>
      <c r="N10" s="20">
        <v>1141166</v>
      </c>
      <c r="O10" s="132">
        <v>2275930</v>
      </c>
      <c r="P10" s="23">
        <v>36746585</v>
      </c>
    </row>
    <row r="11" spans="2:17" x14ac:dyDescent="0.15">
      <c r="B11" s="4" t="s">
        <v>22</v>
      </c>
      <c r="C11" s="14" t="s">
        <v>23</v>
      </c>
      <c r="D11" s="17">
        <v>54444682</v>
      </c>
      <c r="E11" s="5">
        <v>17958030</v>
      </c>
      <c r="F11" s="5">
        <v>29843551</v>
      </c>
      <c r="G11" s="6">
        <v>6643101</v>
      </c>
      <c r="H11" s="20">
        <v>17275556</v>
      </c>
      <c r="I11" s="20">
        <v>1177959</v>
      </c>
      <c r="J11" s="17">
        <v>48063983</v>
      </c>
      <c r="K11" s="6">
        <v>3871613</v>
      </c>
      <c r="L11" s="20">
        <v>9551159</v>
      </c>
      <c r="M11" s="20">
        <v>3583067</v>
      </c>
      <c r="N11" s="20">
        <v>0</v>
      </c>
      <c r="O11" s="132">
        <v>10985175</v>
      </c>
      <c r="P11" s="23">
        <v>145081581</v>
      </c>
    </row>
    <row r="12" spans="2:17" x14ac:dyDescent="0.15">
      <c r="B12" s="4" t="s">
        <v>24</v>
      </c>
      <c r="C12" s="14" t="s">
        <v>25</v>
      </c>
      <c r="D12" s="17">
        <v>14265648</v>
      </c>
      <c r="E12" s="5">
        <v>4869722</v>
      </c>
      <c r="F12" s="5">
        <v>6266365</v>
      </c>
      <c r="G12" s="6">
        <v>3129561</v>
      </c>
      <c r="H12" s="20">
        <v>5008109</v>
      </c>
      <c r="I12" s="20">
        <v>284381</v>
      </c>
      <c r="J12" s="17">
        <v>11670922</v>
      </c>
      <c r="K12" s="6">
        <v>1149000</v>
      </c>
      <c r="L12" s="20">
        <v>2586281</v>
      </c>
      <c r="M12" s="20">
        <v>275635</v>
      </c>
      <c r="N12" s="20">
        <v>109280</v>
      </c>
      <c r="O12" s="132">
        <v>5121490</v>
      </c>
      <c r="P12" s="23">
        <v>39321746</v>
      </c>
    </row>
    <row r="13" spans="2:17" x14ac:dyDescent="0.15">
      <c r="B13" s="4" t="s">
        <v>26</v>
      </c>
      <c r="C13" s="14" t="s">
        <v>27</v>
      </c>
      <c r="D13" s="17">
        <v>19847030</v>
      </c>
      <c r="E13" s="5">
        <v>6816451</v>
      </c>
      <c r="F13" s="5">
        <v>9696771</v>
      </c>
      <c r="G13" s="6">
        <v>3333808</v>
      </c>
      <c r="H13" s="20">
        <v>6841137</v>
      </c>
      <c r="I13" s="20">
        <v>878545</v>
      </c>
      <c r="J13" s="17">
        <v>16123379</v>
      </c>
      <c r="K13" s="6">
        <v>1470919</v>
      </c>
      <c r="L13" s="20">
        <v>4142569</v>
      </c>
      <c r="M13" s="20">
        <v>767296</v>
      </c>
      <c r="N13" s="20">
        <v>71517</v>
      </c>
      <c r="O13" s="132">
        <v>3687242</v>
      </c>
      <c r="P13" s="23">
        <v>52358715</v>
      </c>
    </row>
    <row r="14" spans="2:17" x14ac:dyDescent="0.15">
      <c r="B14" s="4" t="s">
        <v>28</v>
      </c>
      <c r="C14" s="14" t="s">
        <v>29</v>
      </c>
      <c r="D14" s="17">
        <v>15603545</v>
      </c>
      <c r="E14" s="5">
        <v>4258910</v>
      </c>
      <c r="F14" s="5">
        <v>8270968</v>
      </c>
      <c r="G14" s="6">
        <v>3073667</v>
      </c>
      <c r="H14" s="20">
        <v>3463551</v>
      </c>
      <c r="I14" s="20">
        <v>377386</v>
      </c>
      <c r="J14" s="17">
        <v>12217120</v>
      </c>
      <c r="K14" s="6">
        <v>1955315</v>
      </c>
      <c r="L14" s="20">
        <v>2544619</v>
      </c>
      <c r="M14" s="20">
        <v>687520</v>
      </c>
      <c r="N14" s="20">
        <v>99151</v>
      </c>
      <c r="O14" s="132">
        <v>3329690</v>
      </c>
      <c r="P14" s="23">
        <v>38322582</v>
      </c>
    </row>
    <row r="15" spans="2:17" x14ac:dyDescent="0.15">
      <c r="B15" s="4" t="s">
        <v>30</v>
      </c>
      <c r="C15" s="14" t="s">
        <v>31</v>
      </c>
      <c r="D15" s="17">
        <v>15819824</v>
      </c>
      <c r="E15" s="5">
        <v>4925245</v>
      </c>
      <c r="F15" s="5">
        <v>8504000</v>
      </c>
      <c r="G15" s="6">
        <v>2390579</v>
      </c>
      <c r="H15" s="20">
        <v>5592433</v>
      </c>
      <c r="I15" s="20">
        <v>301601</v>
      </c>
      <c r="J15" s="17">
        <v>13076415</v>
      </c>
      <c r="K15" s="6">
        <v>1181799</v>
      </c>
      <c r="L15" s="20">
        <v>2697632</v>
      </c>
      <c r="M15" s="20">
        <v>1426906</v>
      </c>
      <c r="N15" s="20">
        <v>127653</v>
      </c>
      <c r="O15" s="132">
        <v>3584617</v>
      </c>
      <c r="P15" s="23">
        <v>42627081</v>
      </c>
    </row>
    <row r="16" spans="2:17" x14ac:dyDescent="0.15">
      <c r="B16" s="4" t="s">
        <v>32</v>
      </c>
      <c r="C16" s="14" t="s">
        <v>33</v>
      </c>
      <c r="D16" s="17">
        <v>39748414</v>
      </c>
      <c r="E16" s="5">
        <v>11498163</v>
      </c>
      <c r="F16" s="5">
        <v>20913302</v>
      </c>
      <c r="G16" s="6">
        <v>7336949</v>
      </c>
      <c r="H16" s="20">
        <v>13492885</v>
      </c>
      <c r="I16" s="20">
        <v>991601</v>
      </c>
      <c r="J16" s="17">
        <v>30655493</v>
      </c>
      <c r="K16" s="6">
        <v>140803</v>
      </c>
      <c r="L16" s="20">
        <v>7523187</v>
      </c>
      <c r="M16" s="20">
        <v>431584</v>
      </c>
      <c r="N16" s="20">
        <v>673036</v>
      </c>
      <c r="O16" s="132">
        <v>7191885</v>
      </c>
      <c r="P16" s="23">
        <v>100708085</v>
      </c>
    </row>
    <row r="17" spans="2:16" x14ac:dyDescent="0.15">
      <c r="B17" s="4" t="s">
        <v>34</v>
      </c>
      <c r="C17" s="14" t="s">
        <v>35</v>
      </c>
      <c r="D17" s="17">
        <v>23335774</v>
      </c>
      <c r="E17" s="5">
        <v>7786692</v>
      </c>
      <c r="F17" s="5">
        <v>11602099</v>
      </c>
      <c r="G17" s="6">
        <v>3946983</v>
      </c>
      <c r="H17" s="20">
        <v>8001772</v>
      </c>
      <c r="I17" s="20">
        <v>187108</v>
      </c>
      <c r="J17" s="17">
        <v>19894608</v>
      </c>
      <c r="K17" s="6">
        <v>1912823</v>
      </c>
      <c r="L17" s="20">
        <v>5062982</v>
      </c>
      <c r="M17" s="20">
        <v>1375378</v>
      </c>
      <c r="N17" s="20">
        <v>215051</v>
      </c>
      <c r="O17" s="132">
        <v>5440682</v>
      </c>
      <c r="P17" s="23">
        <v>63513355</v>
      </c>
    </row>
    <row r="18" spans="2:16" x14ac:dyDescent="0.15">
      <c r="B18" s="4" t="s">
        <v>36</v>
      </c>
      <c r="C18" s="14" t="s">
        <v>37</v>
      </c>
      <c r="D18" s="17">
        <v>9743264</v>
      </c>
      <c r="E18" s="5">
        <v>3328392</v>
      </c>
      <c r="F18" s="5">
        <v>4579670</v>
      </c>
      <c r="G18" s="6">
        <v>1835202</v>
      </c>
      <c r="H18" s="20">
        <v>3069260</v>
      </c>
      <c r="I18" s="20">
        <v>101936</v>
      </c>
      <c r="J18" s="17">
        <v>6931453</v>
      </c>
      <c r="K18" s="6">
        <v>2704</v>
      </c>
      <c r="L18" s="20">
        <v>1677118</v>
      </c>
      <c r="M18" s="20">
        <v>736758</v>
      </c>
      <c r="N18" s="20">
        <v>291335</v>
      </c>
      <c r="O18" s="132">
        <v>1999469</v>
      </c>
      <c r="P18" s="23">
        <v>24550593</v>
      </c>
    </row>
    <row r="19" spans="2:16" x14ac:dyDescent="0.15">
      <c r="B19" s="65" t="s">
        <v>38</v>
      </c>
      <c r="C19" s="66" t="s">
        <v>39</v>
      </c>
      <c r="D19" s="67">
        <v>19962423</v>
      </c>
      <c r="E19" s="68">
        <v>6007384</v>
      </c>
      <c r="F19" s="68">
        <v>9139530</v>
      </c>
      <c r="G19" s="69">
        <v>4815509</v>
      </c>
      <c r="H19" s="70">
        <v>6982448</v>
      </c>
      <c r="I19" s="70">
        <v>494151</v>
      </c>
      <c r="J19" s="67">
        <v>17005433</v>
      </c>
      <c r="K19" s="69">
        <v>2094349</v>
      </c>
      <c r="L19" s="70">
        <v>3365572</v>
      </c>
      <c r="M19" s="70">
        <v>633574</v>
      </c>
      <c r="N19" s="70">
        <v>56800</v>
      </c>
      <c r="O19" s="133">
        <v>4825276</v>
      </c>
      <c r="P19" s="71">
        <v>53325677</v>
      </c>
    </row>
    <row r="20" spans="2:16" x14ac:dyDescent="0.15">
      <c r="B20" s="4" t="s">
        <v>40</v>
      </c>
      <c r="C20" s="14" t="s">
        <v>41</v>
      </c>
      <c r="D20" s="17">
        <v>26526106</v>
      </c>
      <c r="E20" s="5">
        <v>9074145</v>
      </c>
      <c r="F20" s="5">
        <v>14510831</v>
      </c>
      <c r="G20" s="6">
        <v>2941130</v>
      </c>
      <c r="H20" s="20">
        <v>8371103</v>
      </c>
      <c r="I20" s="20">
        <v>112483</v>
      </c>
      <c r="J20" s="17">
        <v>19994784</v>
      </c>
      <c r="K20" s="6">
        <v>1198985</v>
      </c>
      <c r="L20" s="20">
        <v>4212841</v>
      </c>
      <c r="M20" s="20">
        <v>1996676</v>
      </c>
      <c r="N20" s="20">
        <v>357620</v>
      </c>
      <c r="O20" s="132">
        <v>8631801</v>
      </c>
      <c r="P20" s="23">
        <v>70203414</v>
      </c>
    </row>
    <row r="21" spans="2:16" x14ac:dyDescent="0.15">
      <c r="B21" s="65" t="s">
        <v>42</v>
      </c>
      <c r="C21" s="66" t="s">
        <v>43</v>
      </c>
      <c r="D21" s="67">
        <v>38059386</v>
      </c>
      <c r="E21" s="68">
        <v>12027580</v>
      </c>
      <c r="F21" s="68">
        <v>19613792</v>
      </c>
      <c r="G21" s="69">
        <v>6418014</v>
      </c>
      <c r="H21" s="70">
        <v>10349269</v>
      </c>
      <c r="I21" s="70">
        <v>122666</v>
      </c>
      <c r="J21" s="67">
        <v>27004240</v>
      </c>
      <c r="K21" s="69">
        <v>185034</v>
      </c>
      <c r="L21" s="70">
        <v>6684980</v>
      </c>
      <c r="M21" s="70">
        <v>572982</v>
      </c>
      <c r="N21" s="70">
        <v>803850</v>
      </c>
      <c r="O21" s="133">
        <v>4940581</v>
      </c>
      <c r="P21" s="71">
        <v>88537954</v>
      </c>
    </row>
    <row r="22" spans="2:16" x14ac:dyDescent="0.15">
      <c r="B22" s="4" t="s">
        <v>44</v>
      </c>
      <c r="C22" s="14" t="s">
        <v>45</v>
      </c>
      <c r="D22" s="17">
        <v>35511548</v>
      </c>
      <c r="E22" s="5">
        <v>11363759</v>
      </c>
      <c r="F22" s="5">
        <v>18369684</v>
      </c>
      <c r="G22" s="6">
        <v>5778105</v>
      </c>
      <c r="H22" s="20">
        <v>12530827</v>
      </c>
      <c r="I22" s="20">
        <v>129473</v>
      </c>
      <c r="J22" s="17">
        <v>43918161</v>
      </c>
      <c r="K22" s="6">
        <v>3348519</v>
      </c>
      <c r="L22" s="20">
        <v>4242987</v>
      </c>
      <c r="M22" s="20">
        <v>240124</v>
      </c>
      <c r="N22" s="20">
        <v>173520</v>
      </c>
      <c r="O22" s="132">
        <v>9894609</v>
      </c>
      <c r="P22" s="23">
        <v>106641249</v>
      </c>
    </row>
    <row r="23" spans="2:16" x14ac:dyDescent="0.15">
      <c r="B23" s="4" t="s">
        <v>46</v>
      </c>
      <c r="C23" s="14" t="s">
        <v>47</v>
      </c>
      <c r="D23" s="17">
        <v>59614535</v>
      </c>
      <c r="E23" s="5">
        <v>19108672</v>
      </c>
      <c r="F23" s="5">
        <v>32233447</v>
      </c>
      <c r="G23" s="6">
        <v>8272416</v>
      </c>
      <c r="H23" s="20">
        <v>17327730</v>
      </c>
      <c r="I23" s="20">
        <v>437273</v>
      </c>
      <c r="J23" s="17">
        <v>43556206</v>
      </c>
      <c r="K23" s="6">
        <v>1006164</v>
      </c>
      <c r="L23" s="20">
        <v>9233195</v>
      </c>
      <c r="M23" s="20">
        <v>5681347</v>
      </c>
      <c r="N23" s="20">
        <v>155171</v>
      </c>
      <c r="O23" s="132">
        <v>18926175</v>
      </c>
      <c r="P23" s="23">
        <v>154931632</v>
      </c>
    </row>
    <row r="24" spans="2:16" x14ac:dyDescent="0.15">
      <c r="B24" s="4" t="s">
        <v>48</v>
      </c>
      <c r="C24" s="14" t="s">
        <v>49</v>
      </c>
      <c r="D24" s="17">
        <v>13827217</v>
      </c>
      <c r="E24" s="5">
        <v>4086452</v>
      </c>
      <c r="F24" s="5">
        <v>8097476</v>
      </c>
      <c r="G24" s="6">
        <v>1643289</v>
      </c>
      <c r="H24" s="20">
        <v>3548580</v>
      </c>
      <c r="I24" s="20">
        <v>45326</v>
      </c>
      <c r="J24" s="17">
        <v>10415506</v>
      </c>
      <c r="K24" s="6">
        <v>584984</v>
      </c>
      <c r="L24" s="20">
        <v>2151503</v>
      </c>
      <c r="M24" s="20">
        <v>789964</v>
      </c>
      <c r="N24" s="20">
        <v>154410</v>
      </c>
      <c r="O24" s="132">
        <v>2917183</v>
      </c>
      <c r="P24" s="23">
        <v>33849689</v>
      </c>
    </row>
    <row r="25" spans="2:16" x14ac:dyDescent="0.15">
      <c r="B25" s="4" t="s">
        <v>50</v>
      </c>
      <c r="C25" s="14" t="s">
        <v>51</v>
      </c>
      <c r="D25" s="17">
        <v>28141826</v>
      </c>
      <c r="E25" s="5">
        <v>8195462</v>
      </c>
      <c r="F25" s="5">
        <v>16581045</v>
      </c>
      <c r="G25" s="6">
        <v>3365319</v>
      </c>
      <c r="H25" s="20">
        <v>10255172</v>
      </c>
      <c r="I25" s="20">
        <v>184150</v>
      </c>
      <c r="J25" s="17">
        <v>20432892</v>
      </c>
      <c r="K25" s="6">
        <v>775189</v>
      </c>
      <c r="L25" s="20">
        <v>3067899</v>
      </c>
      <c r="M25" s="20">
        <v>3396771</v>
      </c>
      <c r="N25" s="20">
        <v>283835</v>
      </c>
      <c r="O25" s="132">
        <v>10067404</v>
      </c>
      <c r="P25" s="23">
        <v>75829949</v>
      </c>
    </row>
    <row r="26" spans="2:16" x14ac:dyDescent="0.15">
      <c r="B26" s="4" t="s">
        <v>52</v>
      </c>
      <c r="C26" s="14" t="s">
        <v>53</v>
      </c>
      <c r="D26" s="17">
        <v>23366358</v>
      </c>
      <c r="E26" s="5">
        <v>8203318</v>
      </c>
      <c r="F26" s="5">
        <v>11508686</v>
      </c>
      <c r="G26" s="6">
        <v>3654354</v>
      </c>
      <c r="H26" s="20">
        <v>7486056</v>
      </c>
      <c r="I26" s="20">
        <v>363209</v>
      </c>
      <c r="J26" s="17">
        <v>19320097</v>
      </c>
      <c r="K26" s="6">
        <v>2098444</v>
      </c>
      <c r="L26" s="20">
        <v>4679919</v>
      </c>
      <c r="M26" s="20">
        <v>489893</v>
      </c>
      <c r="N26" s="20">
        <v>5940</v>
      </c>
      <c r="O26" s="132">
        <v>3530854</v>
      </c>
      <c r="P26" s="23">
        <v>59242326</v>
      </c>
    </row>
    <row r="27" spans="2:16" x14ac:dyDescent="0.15">
      <c r="B27" s="4" t="s">
        <v>54</v>
      </c>
      <c r="C27" s="14" t="s">
        <v>55</v>
      </c>
      <c r="D27" s="17">
        <v>25474282</v>
      </c>
      <c r="E27" s="5">
        <v>7255457</v>
      </c>
      <c r="F27" s="5">
        <v>15180094</v>
      </c>
      <c r="G27" s="6">
        <v>3038731</v>
      </c>
      <c r="H27" s="20">
        <v>8268287</v>
      </c>
      <c r="I27" s="20">
        <v>413292</v>
      </c>
      <c r="J27" s="17">
        <v>19155998</v>
      </c>
      <c r="K27" s="6">
        <v>1394621</v>
      </c>
      <c r="L27" s="20">
        <v>3369902</v>
      </c>
      <c r="M27" s="20">
        <v>488667</v>
      </c>
      <c r="N27" s="20">
        <v>66802</v>
      </c>
      <c r="O27" s="132">
        <v>4070739</v>
      </c>
      <c r="P27" s="23">
        <v>61307969</v>
      </c>
    </row>
    <row r="28" spans="2:16" x14ac:dyDescent="0.15">
      <c r="B28" s="4" t="s">
        <v>56</v>
      </c>
      <c r="C28" s="14" t="s">
        <v>57</v>
      </c>
      <c r="D28" s="17">
        <v>12951379</v>
      </c>
      <c r="E28" s="5">
        <v>3686382</v>
      </c>
      <c r="F28" s="5">
        <v>7467418</v>
      </c>
      <c r="G28" s="6">
        <v>1797579</v>
      </c>
      <c r="H28" s="20">
        <v>4471375</v>
      </c>
      <c r="I28" s="20">
        <v>215354</v>
      </c>
      <c r="J28" s="17">
        <v>11200135</v>
      </c>
      <c r="K28" s="6">
        <v>1278051</v>
      </c>
      <c r="L28" s="20">
        <v>2046533</v>
      </c>
      <c r="M28" s="20">
        <v>683978</v>
      </c>
      <c r="N28" s="20">
        <v>13106</v>
      </c>
      <c r="O28" s="132">
        <v>3186750</v>
      </c>
      <c r="P28" s="23">
        <v>34768610</v>
      </c>
    </row>
    <row r="29" spans="2:16" x14ac:dyDescent="0.15">
      <c r="B29" s="4" t="s">
        <v>58</v>
      </c>
      <c r="C29" s="14" t="s">
        <v>59</v>
      </c>
      <c r="D29" s="17">
        <v>14475826</v>
      </c>
      <c r="E29" s="5">
        <v>4160682</v>
      </c>
      <c r="F29" s="5">
        <v>8358422</v>
      </c>
      <c r="G29" s="6">
        <v>1956722</v>
      </c>
      <c r="H29" s="20">
        <v>5471658</v>
      </c>
      <c r="I29" s="20">
        <v>99289</v>
      </c>
      <c r="J29" s="17">
        <v>10758597</v>
      </c>
      <c r="K29" s="6">
        <v>915849</v>
      </c>
      <c r="L29" s="20">
        <v>2010659</v>
      </c>
      <c r="M29" s="20">
        <v>1832293</v>
      </c>
      <c r="N29" s="20">
        <v>41300</v>
      </c>
      <c r="O29" s="132">
        <v>4414252</v>
      </c>
      <c r="P29" s="23">
        <v>39103874</v>
      </c>
    </row>
    <row r="30" spans="2:16" x14ac:dyDescent="0.15">
      <c r="B30" s="4" t="s">
        <v>60</v>
      </c>
      <c r="C30" s="14" t="s">
        <v>61</v>
      </c>
      <c r="D30" s="17">
        <v>28960615</v>
      </c>
      <c r="E30" s="5">
        <v>7542243</v>
      </c>
      <c r="F30" s="5">
        <v>16999822</v>
      </c>
      <c r="G30" s="6">
        <v>4418550</v>
      </c>
      <c r="H30" s="20">
        <v>6904344</v>
      </c>
      <c r="I30" s="20">
        <v>321453</v>
      </c>
      <c r="J30" s="17">
        <v>24301341</v>
      </c>
      <c r="K30" s="6">
        <v>2404333</v>
      </c>
      <c r="L30" s="20">
        <v>5200415</v>
      </c>
      <c r="M30" s="20">
        <v>3514944</v>
      </c>
      <c r="N30" s="20">
        <v>123098</v>
      </c>
      <c r="O30" s="132">
        <v>4003429</v>
      </c>
      <c r="P30" s="23">
        <v>73329639</v>
      </c>
    </row>
    <row r="31" spans="2:16" x14ac:dyDescent="0.15">
      <c r="B31" s="65" t="s">
        <v>62</v>
      </c>
      <c r="C31" s="66" t="s">
        <v>63</v>
      </c>
      <c r="D31" s="67">
        <v>12754546</v>
      </c>
      <c r="E31" s="68">
        <v>4002020</v>
      </c>
      <c r="F31" s="68">
        <v>6319094</v>
      </c>
      <c r="G31" s="69">
        <v>2433432</v>
      </c>
      <c r="H31" s="70">
        <v>4089095</v>
      </c>
      <c r="I31" s="70">
        <v>211024</v>
      </c>
      <c r="J31" s="67">
        <v>9922993</v>
      </c>
      <c r="K31" s="69">
        <v>1050581</v>
      </c>
      <c r="L31" s="70">
        <v>2248847</v>
      </c>
      <c r="M31" s="70">
        <v>270424</v>
      </c>
      <c r="N31" s="70">
        <v>70792</v>
      </c>
      <c r="O31" s="133">
        <v>3081421</v>
      </c>
      <c r="P31" s="71">
        <v>32649142</v>
      </c>
    </row>
    <row r="32" spans="2:16" x14ac:dyDescent="0.15">
      <c r="B32" s="4" t="s">
        <v>64</v>
      </c>
      <c r="C32" s="14" t="s">
        <v>65</v>
      </c>
      <c r="D32" s="17">
        <v>24789729</v>
      </c>
      <c r="E32" s="5">
        <v>7437275</v>
      </c>
      <c r="F32" s="5">
        <v>13191859</v>
      </c>
      <c r="G32" s="6">
        <v>4160595</v>
      </c>
      <c r="H32" s="20">
        <v>8285228</v>
      </c>
      <c r="I32" s="20">
        <v>221609</v>
      </c>
      <c r="J32" s="17">
        <v>23992121</v>
      </c>
      <c r="K32" s="6">
        <v>4696227</v>
      </c>
      <c r="L32" s="20">
        <v>4934262</v>
      </c>
      <c r="M32" s="20">
        <v>661404</v>
      </c>
      <c r="N32" s="20">
        <v>8901</v>
      </c>
      <c r="O32" s="132">
        <v>5612546</v>
      </c>
      <c r="P32" s="23">
        <v>68505800</v>
      </c>
    </row>
    <row r="33" spans="2:16" x14ac:dyDescent="0.15">
      <c r="B33" s="51" t="s">
        <v>66</v>
      </c>
      <c r="C33" s="52" t="s">
        <v>67</v>
      </c>
      <c r="D33" s="53">
        <v>10865879</v>
      </c>
      <c r="E33" s="54">
        <v>3411070</v>
      </c>
      <c r="F33" s="54">
        <v>5055192</v>
      </c>
      <c r="G33" s="55">
        <v>2399617</v>
      </c>
      <c r="H33" s="56">
        <v>4136391</v>
      </c>
      <c r="I33" s="56">
        <v>30347</v>
      </c>
      <c r="J33" s="53">
        <v>8886587</v>
      </c>
      <c r="K33" s="55">
        <v>1170809</v>
      </c>
      <c r="L33" s="56">
        <v>1934850</v>
      </c>
      <c r="M33" s="56">
        <v>1181770</v>
      </c>
      <c r="N33" s="56">
        <v>54646</v>
      </c>
      <c r="O33" s="134">
        <v>806064</v>
      </c>
      <c r="P33" s="57">
        <v>27896534</v>
      </c>
    </row>
    <row r="34" spans="2:16" x14ac:dyDescent="0.15">
      <c r="B34" s="4" t="s">
        <v>68</v>
      </c>
      <c r="C34" s="14" t="s">
        <v>69</v>
      </c>
      <c r="D34" s="17">
        <v>13967711</v>
      </c>
      <c r="E34" s="5">
        <v>4625199</v>
      </c>
      <c r="F34" s="5">
        <v>6709996</v>
      </c>
      <c r="G34" s="6">
        <v>2632516</v>
      </c>
      <c r="H34" s="20">
        <v>5801497</v>
      </c>
      <c r="I34" s="20">
        <v>101054</v>
      </c>
      <c r="J34" s="17">
        <v>14788972</v>
      </c>
      <c r="K34" s="6">
        <v>1369543</v>
      </c>
      <c r="L34" s="20">
        <v>2806893</v>
      </c>
      <c r="M34" s="20">
        <v>1047807</v>
      </c>
      <c r="N34" s="20">
        <v>129595</v>
      </c>
      <c r="O34" s="132">
        <v>2106485</v>
      </c>
      <c r="P34" s="23">
        <v>40750014</v>
      </c>
    </row>
    <row r="35" spans="2:16" x14ac:dyDescent="0.15">
      <c r="B35" s="4" t="s">
        <v>70</v>
      </c>
      <c r="C35" s="14" t="s">
        <v>71</v>
      </c>
      <c r="D35" s="17">
        <v>19142567</v>
      </c>
      <c r="E35" s="5">
        <v>5519353</v>
      </c>
      <c r="F35" s="5">
        <v>10928609</v>
      </c>
      <c r="G35" s="6">
        <v>2694605</v>
      </c>
      <c r="H35" s="20">
        <v>5480526</v>
      </c>
      <c r="I35" s="20">
        <v>178074</v>
      </c>
      <c r="J35" s="17">
        <v>15212640</v>
      </c>
      <c r="K35" s="6">
        <v>1910921</v>
      </c>
      <c r="L35" s="20">
        <v>2821500</v>
      </c>
      <c r="M35" s="20">
        <v>36720</v>
      </c>
      <c r="N35" s="20">
        <v>3617</v>
      </c>
      <c r="O35" s="132">
        <v>4232158</v>
      </c>
      <c r="P35" s="23">
        <v>47107802</v>
      </c>
    </row>
    <row r="36" spans="2:16" x14ac:dyDescent="0.15">
      <c r="B36" s="4" t="s">
        <v>72</v>
      </c>
      <c r="C36" s="14" t="s">
        <v>73</v>
      </c>
      <c r="D36" s="17">
        <v>27160694</v>
      </c>
      <c r="E36" s="5">
        <v>7627665</v>
      </c>
      <c r="F36" s="5">
        <v>15072789</v>
      </c>
      <c r="G36" s="6">
        <v>4460240</v>
      </c>
      <c r="H36" s="20">
        <v>7299679</v>
      </c>
      <c r="I36" s="20">
        <v>983179</v>
      </c>
      <c r="J36" s="17">
        <v>18384826</v>
      </c>
      <c r="K36" s="6">
        <v>494048</v>
      </c>
      <c r="L36" s="20">
        <v>4396707</v>
      </c>
      <c r="M36" s="20">
        <v>2509029</v>
      </c>
      <c r="N36" s="20">
        <v>338950</v>
      </c>
      <c r="O36" s="132">
        <v>4447832</v>
      </c>
      <c r="P36" s="23">
        <v>65520896</v>
      </c>
    </row>
    <row r="37" spans="2:16" x14ac:dyDescent="0.15">
      <c r="B37" s="58" t="s">
        <v>74</v>
      </c>
      <c r="C37" s="59" t="s">
        <v>75</v>
      </c>
      <c r="D37" s="60">
        <v>9843337</v>
      </c>
      <c r="E37" s="61">
        <v>3949201</v>
      </c>
      <c r="F37" s="61">
        <v>4463872</v>
      </c>
      <c r="G37" s="62">
        <v>1430264</v>
      </c>
      <c r="H37" s="63">
        <v>3045827</v>
      </c>
      <c r="I37" s="63">
        <v>51122</v>
      </c>
      <c r="J37" s="60">
        <v>8170421</v>
      </c>
      <c r="K37" s="62">
        <v>669577</v>
      </c>
      <c r="L37" s="63">
        <v>2271725</v>
      </c>
      <c r="M37" s="63">
        <v>1364851</v>
      </c>
      <c r="N37" s="63">
        <v>11033</v>
      </c>
      <c r="O37" s="135">
        <v>1690678</v>
      </c>
      <c r="P37" s="64">
        <v>26448994</v>
      </c>
    </row>
    <row r="38" spans="2:16" x14ac:dyDescent="0.15">
      <c r="B38" s="4" t="s">
        <v>76</v>
      </c>
      <c r="C38" s="14" t="s">
        <v>77</v>
      </c>
      <c r="D38" s="17">
        <v>15529744</v>
      </c>
      <c r="E38" s="5">
        <v>4750588</v>
      </c>
      <c r="F38" s="5">
        <v>7679922</v>
      </c>
      <c r="G38" s="6">
        <v>3099234</v>
      </c>
      <c r="H38" s="20">
        <v>5789318</v>
      </c>
      <c r="I38" s="20">
        <v>273430</v>
      </c>
      <c r="J38" s="17">
        <v>13938403</v>
      </c>
      <c r="K38" s="6">
        <v>1532646</v>
      </c>
      <c r="L38" s="20">
        <v>2978942</v>
      </c>
      <c r="M38" s="20">
        <v>1813705</v>
      </c>
      <c r="N38" s="20">
        <v>7000</v>
      </c>
      <c r="O38" s="132">
        <v>2680919</v>
      </c>
      <c r="P38" s="23">
        <v>43011461</v>
      </c>
    </row>
    <row r="39" spans="2:16" x14ac:dyDescent="0.15">
      <c r="B39" s="4" t="s">
        <v>78</v>
      </c>
      <c r="C39" s="14" t="s">
        <v>79</v>
      </c>
      <c r="D39" s="17">
        <v>7774886</v>
      </c>
      <c r="E39" s="5">
        <v>2689576</v>
      </c>
      <c r="F39" s="5">
        <v>3847867</v>
      </c>
      <c r="G39" s="6">
        <v>1237443</v>
      </c>
      <c r="H39" s="20">
        <v>2800956</v>
      </c>
      <c r="I39" s="20">
        <v>104126</v>
      </c>
      <c r="J39" s="17">
        <v>7735735</v>
      </c>
      <c r="K39" s="6">
        <v>859676</v>
      </c>
      <c r="L39" s="20">
        <v>1713506</v>
      </c>
      <c r="M39" s="20">
        <v>457460</v>
      </c>
      <c r="N39" s="20">
        <v>31200</v>
      </c>
      <c r="O39" s="132">
        <v>1310042</v>
      </c>
      <c r="P39" s="23">
        <v>21927911</v>
      </c>
    </row>
    <row r="40" spans="2:16" x14ac:dyDescent="0.15">
      <c r="B40" s="58" t="s">
        <v>80</v>
      </c>
      <c r="C40" s="59" t="s">
        <v>81</v>
      </c>
      <c r="D40" s="60">
        <v>11233442</v>
      </c>
      <c r="E40" s="61">
        <v>3593100</v>
      </c>
      <c r="F40" s="61">
        <v>5934073</v>
      </c>
      <c r="G40" s="62">
        <v>1706269</v>
      </c>
      <c r="H40" s="63">
        <v>3249387</v>
      </c>
      <c r="I40" s="63">
        <v>226986</v>
      </c>
      <c r="J40" s="60">
        <v>10546865</v>
      </c>
      <c r="K40" s="62">
        <v>1778472</v>
      </c>
      <c r="L40" s="63">
        <v>1974044</v>
      </c>
      <c r="M40" s="63">
        <v>1550057</v>
      </c>
      <c r="N40" s="63">
        <v>116300</v>
      </c>
      <c r="O40" s="135">
        <v>2090631</v>
      </c>
      <c r="P40" s="64">
        <v>30987712</v>
      </c>
    </row>
    <row r="41" spans="2:16" x14ac:dyDescent="0.15">
      <c r="B41" s="58" t="s">
        <v>82</v>
      </c>
      <c r="C41" s="59" t="s">
        <v>83</v>
      </c>
      <c r="D41" s="60">
        <v>9501832</v>
      </c>
      <c r="E41" s="61">
        <v>3049321</v>
      </c>
      <c r="F41" s="61">
        <v>4864213</v>
      </c>
      <c r="G41" s="62">
        <v>1588298</v>
      </c>
      <c r="H41" s="63">
        <v>3208151</v>
      </c>
      <c r="I41" s="63">
        <v>218662</v>
      </c>
      <c r="J41" s="60">
        <v>7487565</v>
      </c>
      <c r="K41" s="62">
        <v>841119</v>
      </c>
      <c r="L41" s="63">
        <v>1779561</v>
      </c>
      <c r="M41" s="63">
        <v>780120</v>
      </c>
      <c r="N41" s="63">
        <v>5500</v>
      </c>
      <c r="O41" s="135">
        <v>2109395</v>
      </c>
      <c r="P41" s="64">
        <v>25090786</v>
      </c>
    </row>
    <row r="42" spans="2:16" x14ac:dyDescent="0.15">
      <c r="B42" s="4" t="s">
        <v>84</v>
      </c>
      <c r="C42" s="14" t="s">
        <v>85</v>
      </c>
      <c r="D42" s="17">
        <v>12351022</v>
      </c>
      <c r="E42" s="5">
        <v>3624857</v>
      </c>
      <c r="F42" s="5">
        <v>6753468</v>
      </c>
      <c r="G42" s="6">
        <v>1972697</v>
      </c>
      <c r="H42" s="20">
        <v>3634567</v>
      </c>
      <c r="I42" s="20">
        <v>210262</v>
      </c>
      <c r="J42" s="17">
        <v>9711670</v>
      </c>
      <c r="K42" s="6">
        <v>1347064</v>
      </c>
      <c r="L42" s="20">
        <v>1915497</v>
      </c>
      <c r="M42" s="20">
        <v>226843</v>
      </c>
      <c r="N42" s="20">
        <v>116053</v>
      </c>
      <c r="O42" s="132">
        <v>1877701</v>
      </c>
      <c r="P42" s="23">
        <v>30043615</v>
      </c>
    </row>
    <row r="43" spans="2:16" x14ac:dyDescent="0.15">
      <c r="B43" s="4">
        <v>39</v>
      </c>
      <c r="C43" s="14" t="s">
        <v>86</v>
      </c>
      <c r="D43" s="17">
        <v>20782778</v>
      </c>
      <c r="E43" s="5">
        <v>5558508</v>
      </c>
      <c r="F43" s="5">
        <v>11209137</v>
      </c>
      <c r="G43" s="6">
        <v>4015133</v>
      </c>
      <c r="H43" s="20">
        <v>7276842</v>
      </c>
      <c r="I43" s="20">
        <v>363203</v>
      </c>
      <c r="J43" s="17">
        <v>15167635</v>
      </c>
      <c r="K43" s="6">
        <v>1365693</v>
      </c>
      <c r="L43" s="20">
        <v>3329153</v>
      </c>
      <c r="M43" s="20">
        <v>2018801</v>
      </c>
      <c r="N43" s="20">
        <v>2800</v>
      </c>
      <c r="O43" s="132">
        <v>4940966</v>
      </c>
      <c r="P43" s="23">
        <v>53882178</v>
      </c>
    </row>
    <row r="44" spans="2:16" x14ac:dyDescent="0.15">
      <c r="B44" s="7">
        <v>40</v>
      </c>
      <c r="C44" s="15" t="s">
        <v>87</v>
      </c>
      <c r="D44" s="18">
        <v>7651390</v>
      </c>
      <c r="E44" s="8">
        <v>2712573</v>
      </c>
      <c r="F44" s="8">
        <v>3666104</v>
      </c>
      <c r="G44" s="9">
        <v>1272713</v>
      </c>
      <c r="H44" s="21">
        <v>2626298</v>
      </c>
      <c r="I44" s="21">
        <v>118497</v>
      </c>
      <c r="J44" s="18">
        <v>7456407</v>
      </c>
      <c r="K44" s="9">
        <v>1247512</v>
      </c>
      <c r="L44" s="21">
        <v>1469231</v>
      </c>
      <c r="M44" s="21">
        <v>108790</v>
      </c>
      <c r="N44" s="21">
        <v>179350</v>
      </c>
      <c r="O44" s="136">
        <v>1162412</v>
      </c>
      <c r="P44" s="24">
        <v>20772375</v>
      </c>
    </row>
    <row r="45" spans="2:16" x14ac:dyDescent="0.15">
      <c r="B45" s="10">
        <v>41</v>
      </c>
      <c r="C45" s="13" t="s">
        <v>88</v>
      </c>
      <c r="D45" s="16">
        <v>6958487</v>
      </c>
      <c r="E45" s="11">
        <v>2844354</v>
      </c>
      <c r="F45" s="11">
        <v>2963739</v>
      </c>
      <c r="G45" s="12">
        <v>1150394</v>
      </c>
      <c r="H45" s="19">
        <v>2612241</v>
      </c>
      <c r="I45" s="19">
        <v>179695</v>
      </c>
      <c r="J45" s="16">
        <v>5352992</v>
      </c>
      <c r="K45" s="12">
        <v>36449</v>
      </c>
      <c r="L45" s="19">
        <v>1021748</v>
      </c>
      <c r="M45" s="19">
        <v>220022</v>
      </c>
      <c r="N45" s="19">
        <v>10050</v>
      </c>
      <c r="O45" s="137">
        <v>538938</v>
      </c>
      <c r="P45" s="22">
        <v>16894173</v>
      </c>
    </row>
    <row r="46" spans="2:16" x14ac:dyDescent="0.15">
      <c r="B46" s="4">
        <v>42</v>
      </c>
      <c r="C46" s="14" t="s">
        <v>89</v>
      </c>
      <c r="D46" s="17">
        <v>6302015</v>
      </c>
      <c r="E46" s="5">
        <v>2351440</v>
      </c>
      <c r="F46" s="5">
        <v>2378114</v>
      </c>
      <c r="G46" s="6">
        <v>1572461</v>
      </c>
      <c r="H46" s="20">
        <v>2370254</v>
      </c>
      <c r="I46" s="20">
        <v>77349</v>
      </c>
      <c r="J46" s="17">
        <v>5559059</v>
      </c>
      <c r="K46" s="6">
        <v>684132</v>
      </c>
      <c r="L46" s="20">
        <v>1211287</v>
      </c>
      <c r="M46" s="20">
        <v>783074</v>
      </c>
      <c r="N46" s="20">
        <v>34504</v>
      </c>
      <c r="O46" s="132">
        <v>1077847</v>
      </c>
      <c r="P46" s="23">
        <v>17415389</v>
      </c>
    </row>
    <row r="47" spans="2:16" x14ac:dyDescent="0.15">
      <c r="B47" s="4">
        <v>43</v>
      </c>
      <c r="C47" s="14" t="s">
        <v>90</v>
      </c>
      <c r="D47" s="17">
        <v>4943877</v>
      </c>
      <c r="E47" s="5">
        <v>1930076</v>
      </c>
      <c r="F47" s="5">
        <v>1999559</v>
      </c>
      <c r="G47" s="6">
        <v>1014242</v>
      </c>
      <c r="H47" s="20">
        <v>1296886</v>
      </c>
      <c r="I47" s="20">
        <v>60038</v>
      </c>
      <c r="J47" s="17">
        <v>5314364</v>
      </c>
      <c r="K47" s="6">
        <v>1056933</v>
      </c>
      <c r="L47" s="20">
        <v>1132368</v>
      </c>
      <c r="M47" s="20">
        <v>561237</v>
      </c>
      <c r="N47" s="20">
        <v>34450</v>
      </c>
      <c r="O47" s="132">
        <v>358537</v>
      </c>
      <c r="P47" s="23">
        <v>13701757</v>
      </c>
    </row>
    <row r="48" spans="2:16" x14ac:dyDescent="0.15">
      <c r="B48" s="4">
        <v>44</v>
      </c>
      <c r="C48" s="14" t="s">
        <v>91</v>
      </c>
      <c r="D48" s="17">
        <v>1818025</v>
      </c>
      <c r="E48" s="5">
        <v>898402</v>
      </c>
      <c r="F48" s="5">
        <v>632142</v>
      </c>
      <c r="G48" s="6">
        <v>287481</v>
      </c>
      <c r="H48" s="20">
        <v>677203</v>
      </c>
      <c r="I48" s="20">
        <v>27997</v>
      </c>
      <c r="J48" s="17">
        <v>1949951</v>
      </c>
      <c r="K48" s="6">
        <v>460237</v>
      </c>
      <c r="L48" s="20">
        <v>481275</v>
      </c>
      <c r="M48" s="20">
        <v>197780</v>
      </c>
      <c r="N48" s="20">
        <v>40000</v>
      </c>
      <c r="O48" s="132">
        <v>702017</v>
      </c>
      <c r="P48" s="23">
        <v>5894248</v>
      </c>
    </row>
    <row r="49" spans="2:16" x14ac:dyDescent="0.15">
      <c r="B49" s="4">
        <v>45</v>
      </c>
      <c r="C49" s="14" t="s">
        <v>92</v>
      </c>
      <c r="D49" s="17">
        <v>3187704</v>
      </c>
      <c r="E49" s="5">
        <v>1049093</v>
      </c>
      <c r="F49" s="5">
        <v>1551864</v>
      </c>
      <c r="G49" s="6">
        <v>586747</v>
      </c>
      <c r="H49" s="20">
        <v>1303547</v>
      </c>
      <c r="I49" s="20">
        <v>46524</v>
      </c>
      <c r="J49" s="17">
        <v>3050273</v>
      </c>
      <c r="K49" s="6">
        <v>537272</v>
      </c>
      <c r="L49" s="20">
        <v>626738</v>
      </c>
      <c r="M49" s="20">
        <v>142491</v>
      </c>
      <c r="N49" s="20">
        <v>0</v>
      </c>
      <c r="O49" s="132">
        <v>267779</v>
      </c>
      <c r="P49" s="23">
        <v>8625056</v>
      </c>
    </row>
    <row r="50" spans="2:16" x14ac:dyDescent="0.15">
      <c r="B50" s="4">
        <v>46</v>
      </c>
      <c r="C50" s="14" t="s">
        <v>93</v>
      </c>
      <c r="D50" s="17">
        <v>3121356</v>
      </c>
      <c r="E50" s="5">
        <v>1218521</v>
      </c>
      <c r="F50" s="5">
        <v>1205978</v>
      </c>
      <c r="G50" s="6">
        <v>696857</v>
      </c>
      <c r="H50" s="20">
        <v>974948</v>
      </c>
      <c r="I50" s="20">
        <v>19472</v>
      </c>
      <c r="J50" s="17">
        <v>2880208</v>
      </c>
      <c r="K50" s="6">
        <v>545546</v>
      </c>
      <c r="L50" s="20">
        <v>609330</v>
      </c>
      <c r="M50" s="20">
        <v>267784</v>
      </c>
      <c r="N50" s="20">
        <v>0</v>
      </c>
      <c r="O50" s="132">
        <v>447530</v>
      </c>
      <c r="P50" s="23">
        <v>8320628</v>
      </c>
    </row>
    <row r="51" spans="2:16" x14ac:dyDescent="0.15">
      <c r="B51" s="4">
        <v>47</v>
      </c>
      <c r="C51" s="14" t="s">
        <v>94</v>
      </c>
      <c r="D51" s="17">
        <v>4469589</v>
      </c>
      <c r="E51" s="5">
        <v>1925890</v>
      </c>
      <c r="F51" s="5">
        <v>1555134</v>
      </c>
      <c r="G51" s="6">
        <v>988565</v>
      </c>
      <c r="H51" s="20">
        <v>1324780</v>
      </c>
      <c r="I51" s="20">
        <v>51861</v>
      </c>
      <c r="J51" s="17">
        <v>4703600</v>
      </c>
      <c r="K51" s="6">
        <v>873642</v>
      </c>
      <c r="L51" s="20">
        <v>1119766</v>
      </c>
      <c r="M51" s="20">
        <v>124323</v>
      </c>
      <c r="N51" s="20">
        <v>0</v>
      </c>
      <c r="O51" s="132">
        <v>1070744</v>
      </c>
      <c r="P51" s="23">
        <v>12864663</v>
      </c>
    </row>
    <row r="52" spans="2:16" x14ac:dyDescent="0.15">
      <c r="B52" s="4">
        <v>48</v>
      </c>
      <c r="C52" s="14" t="s">
        <v>95</v>
      </c>
      <c r="D52" s="17">
        <v>2927612</v>
      </c>
      <c r="E52" s="5">
        <v>1339463</v>
      </c>
      <c r="F52" s="5">
        <v>984327</v>
      </c>
      <c r="G52" s="6">
        <v>603822</v>
      </c>
      <c r="H52" s="20">
        <v>1319550</v>
      </c>
      <c r="I52" s="20">
        <v>113851</v>
      </c>
      <c r="J52" s="17">
        <v>3098335</v>
      </c>
      <c r="K52" s="6">
        <v>543411</v>
      </c>
      <c r="L52" s="20">
        <v>662672</v>
      </c>
      <c r="M52" s="20">
        <v>94354</v>
      </c>
      <c r="N52" s="20">
        <v>138279</v>
      </c>
      <c r="O52" s="132">
        <v>879989</v>
      </c>
      <c r="P52" s="23">
        <v>9234642</v>
      </c>
    </row>
    <row r="53" spans="2:16" x14ac:dyDescent="0.15">
      <c r="B53" s="4">
        <v>49</v>
      </c>
      <c r="C53" s="14" t="s">
        <v>96</v>
      </c>
      <c r="D53" s="17">
        <v>2889145</v>
      </c>
      <c r="E53" s="5">
        <v>1417341</v>
      </c>
      <c r="F53" s="5">
        <v>925839</v>
      </c>
      <c r="G53" s="6">
        <v>545965</v>
      </c>
      <c r="H53" s="20">
        <v>1187016</v>
      </c>
      <c r="I53" s="20">
        <v>130781</v>
      </c>
      <c r="J53" s="17">
        <v>2930231</v>
      </c>
      <c r="K53" s="6">
        <v>457179</v>
      </c>
      <c r="L53" s="20">
        <v>1036261</v>
      </c>
      <c r="M53" s="20">
        <v>59910</v>
      </c>
      <c r="N53" s="20">
        <v>0</v>
      </c>
      <c r="O53" s="132">
        <v>1098579</v>
      </c>
      <c r="P53" s="23">
        <v>9331923</v>
      </c>
    </row>
    <row r="54" spans="2:16" x14ac:dyDescent="0.15">
      <c r="B54" s="4">
        <v>50</v>
      </c>
      <c r="C54" s="14" t="s">
        <v>97</v>
      </c>
      <c r="D54" s="17">
        <v>2283530</v>
      </c>
      <c r="E54" s="5">
        <v>985109</v>
      </c>
      <c r="F54" s="5">
        <v>666130</v>
      </c>
      <c r="G54" s="6">
        <v>632291</v>
      </c>
      <c r="H54" s="20">
        <v>789470</v>
      </c>
      <c r="I54" s="20">
        <v>42978</v>
      </c>
      <c r="J54" s="17">
        <v>2572439</v>
      </c>
      <c r="K54" s="6">
        <v>525447</v>
      </c>
      <c r="L54" s="20">
        <v>602346</v>
      </c>
      <c r="M54" s="20">
        <v>336239</v>
      </c>
      <c r="N54" s="20">
        <v>3000</v>
      </c>
      <c r="O54" s="132">
        <v>1392115</v>
      </c>
      <c r="P54" s="23">
        <v>8022117</v>
      </c>
    </row>
    <row r="55" spans="2:16" x14ac:dyDescent="0.15">
      <c r="B55" s="4">
        <v>51</v>
      </c>
      <c r="C55" s="14" t="s">
        <v>98</v>
      </c>
      <c r="D55" s="17">
        <v>2481598</v>
      </c>
      <c r="E55" s="5">
        <v>1107552</v>
      </c>
      <c r="F55" s="5">
        <v>692049</v>
      </c>
      <c r="G55" s="6">
        <v>681997</v>
      </c>
      <c r="H55" s="20">
        <v>837804</v>
      </c>
      <c r="I55" s="20">
        <v>72532</v>
      </c>
      <c r="J55" s="17">
        <v>2105182</v>
      </c>
      <c r="K55" s="6">
        <v>451213</v>
      </c>
      <c r="L55" s="20">
        <v>482848</v>
      </c>
      <c r="M55" s="20">
        <v>278729</v>
      </c>
      <c r="N55" s="20">
        <v>10220</v>
      </c>
      <c r="O55" s="132">
        <v>590652</v>
      </c>
      <c r="P55" s="23">
        <v>6859565</v>
      </c>
    </row>
    <row r="56" spans="2:16" x14ac:dyDescent="0.15">
      <c r="B56" s="4">
        <v>52</v>
      </c>
      <c r="C56" s="14" t="s">
        <v>99</v>
      </c>
      <c r="D56" s="17">
        <v>1509776</v>
      </c>
      <c r="E56" s="5">
        <v>713004</v>
      </c>
      <c r="F56" s="5">
        <v>492406</v>
      </c>
      <c r="G56" s="6">
        <v>304366</v>
      </c>
      <c r="H56" s="20">
        <v>653104</v>
      </c>
      <c r="I56" s="20">
        <v>60125</v>
      </c>
      <c r="J56" s="17">
        <v>1395093</v>
      </c>
      <c r="K56" s="6">
        <v>250616</v>
      </c>
      <c r="L56" s="20">
        <v>470034</v>
      </c>
      <c r="M56" s="20">
        <v>133729</v>
      </c>
      <c r="N56" s="20">
        <v>83679</v>
      </c>
      <c r="O56" s="132">
        <v>643853</v>
      </c>
      <c r="P56" s="23">
        <v>4949393</v>
      </c>
    </row>
    <row r="57" spans="2:16" x14ac:dyDescent="0.15">
      <c r="B57" s="4">
        <v>53</v>
      </c>
      <c r="C57" s="14" t="s">
        <v>100</v>
      </c>
      <c r="D57" s="17">
        <v>1728443</v>
      </c>
      <c r="E57" s="5">
        <v>733812</v>
      </c>
      <c r="F57" s="5">
        <v>659577</v>
      </c>
      <c r="G57" s="6">
        <v>335054</v>
      </c>
      <c r="H57" s="20">
        <v>586374</v>
      </c>
      <c r="I57" s="20">
        <v>211177</v>
      </c>
      <c r="J57" s="17">
        <v>1998374</v>
      </c>
      <c r="K57" s="6">
        <v>333233</v>
      </c>
      <c r="L57" s="20">
        <v>358902</v>
      </c>
      <c r="M57" s="20">
        <v>96189</v>
      </c>
      <c r="N57" s="20">
        <v>75280</v>
      </c>
      <c r="O57" s="132">
        <v>339805</v>
      </c>
      <c r="P57" s="23">
        <v>5394544</v>
      </c>
    </row>
    <row r="58" spans="2:16" x14ac:dyDescent="0.15">
      <c r="B58" s="4">
        <v>54</v>
      </c>
      <c r="C58" s="14" t="s">
        <v>101</v>
      </c>
      <c r="D58" s="17">
        <v>1383725</v>
      </c>
      <c r="E58" s="5">
        <v>610399</v>
      </c>
      <c r="F58" s="5">
        <v>453330</v>
      </c>
      <c r="G58" s="6">
        <v>319996</v>
      </c>
      <c r="H58" s="20">
        <v>509410</v>
      </c>
      <c r="I58" s="20">
        <v>8218</v>
      </c>
      <c r="J58" s="17">
        <v>1418183</v>
      </c>
      <c r="K58" s="6">
        <v>267800</v>
      </c>
      <c r="L58" s="20">
        <v>293408</v>
      </c>
      <c r="M58" s="20">
        <v>139519</v>
      </c>
      <c r="N58" s="20">
        <v>99762</v>
      </c>
      <c r="O58" s="132">
        <v>211166</v>
      </c>
      <c r="P58" s="23">
        <v>4063391</v>
      </c>
    </row>
    <row r="59" spans="2:16" x14ac:dyDescent="0.15">
      <c r="B59" s="4">
        <v>55</v>
      </c>
      <c r="C59" s="14" t="s">
        <v>102</v>
      </c>
      <c r="D59" s="17">
        <v>2911877</v>
      </c>
      <c r="E59" s="5">
        <v>1393218</v>
      </c>
      <c r="F59" s="5">
        <v>674411</v>
      </c>
      <c r="G59" s="6">
        <v>844248</v>
      </c>
      <c r="H59" s="20">
        <v>1255431</v>
      </c>
      <c r="I59" s="20">
        <v>56645</v>
      </c>
      <c r="J59" s="17">
        <v>2655897</v>
      </c>
      <c r="K59" s="6">
        <v>373556</v>
      </c>
      <c r="L59" s="20">
        <v>546847</v>
      </c>
      <c r="M59" s="20">
        <v>55000</v>
      </c>
      <c r="N59" s="20">
        <v>251003</v>
      </c>
      <c r="O59" s="132">
        <v>1057942</v>
      </c>
      <c r="P59" s="23">
        <v>8790642</v>
      </c>
    </row>
    <row r="60" spans="2:16" x14ac:dyDescent="0.15">
      <c r="B60" s="4">
        <v>56</v>
      </c>
      <c r="C60" s="14" t="s">
        <v>103</v>
      </c>
      <c r="D60" s="17">
        <v>785694</v>
      </c>
      <c r="E60" s="5">
        <v>487780</v>
      </c>
      <c r="F60" s="5">
        <v>130270</v>
      </c>
      <c r="G60" s="6">
        <v>167644</v>
      </c>
      <c r="H60" s="20">
        <v>543832</v>
      </c>
      <c r="I60" s="20">
        <v>14681</v>
      </c>
      <c r="J60" s="17">
        <v>653927</v>
      </c>
      <c r="K60" s="6">
        <v>182897</v>
      </c>
      <c r="L60" s="20">
        <v>258537</v>
      </c>
      <c r="M60" s="20">
        <v>267895</v>
      </c>
      <c r="N60" s="20">
        <v>0</v>
      </c>
      <c r="O60" s="132">
        <v>211283</v>
      </c>
      <c r="P60" s="23">
        <v>2735849</v>
      </c>
    </row>
    <row r="61" spans="2:16" x14ac:dyDescent="0.15">
      <c r="B61" s="4">
        <v>57</v>
      </c>
      <c r="C61" s="14" t="s">
        <v>104</v>
      </c>
      <c r="D61" s="17">
        <v>1999013</v>
      </c>
      <c r="E61" s="5">
        <v>775851</v>
      </c>
      <c r="F61" s="5">
        <v>811433</v>
      </c>
      <c r="G61" s="6">
        <v>411729</v>
      </c>
      <c r="H61" s="20">
        <v>720945</v>
      </c>
      <c r="I61" s="20">
        <v>125531</v>
      </c>
      <c r="J61" s="17">
        <v>1891295</v>
      </c>
      <c r="K61" s="6">
        <v>329070</v>
      </c>
      <c r="L61" s="20">
        <v>681578</v>
      </c>
      <c r="M61" s="20">
        <v>363230</v>
      </c>
      <c r="N61" s="20">
        <v>360</v>
      </c>
      <c r="O61" s="132">
        <v>720860</v>
      </c>
      <c r="P61" s="23">
        <v>6502812</v>
      </c>
    </row>
    <row r="62" spans="2:16" x14ac:dyDescent="0.15">
      <c r="B62" s="4">
        <v>58</v>
      </c>
      <c r="C62" s="14" t="s">
        <v>105</v>
      </c>
      <c r="D62" s="17">
        <v>2709432</v>
      </c>
      <c r="E62" s="5">
        <v>1233974</v>
      </c>
      <c r="F62" s="5">
        <v>629635</v>
      </c>
      <c r="G62" s="6">
        <v>845823</v>
      </c>
      <c r="H62" s="20">
        <v>802254</v>
      </c>
      <c r="I62" s="20">
        <v>47150</v>
      </c>
      <c r="J62" s="17">
        <v>2216662</v>
      </c>
      <c r="K62" s="6">
        <v>407071</v>
      </c>
      <c r="L62" s="20">
        <v>620339</v>
      </c>
      <c r="M62" s="20">
        <v>143494</v>
      </c>
      <c r="N62" s="20">
        <v>480</v>
      </c>
      <c r="O62" s="132">
        <v>1529581</v>
      </c>
      <c r="P62" s="23">
        <v>8069392</v>
      </c>
    </row>
    <row r="63" spans="2:16" x14ac:dyDescent="0.15">
      <c r="B63" s="4">
        <v>59</v>
      </c>
      <c r="C63" s="14" t="s">
        <v>106</v>
      </c>
      <c r="D63" s="17">
        <v>4398237</v>
      </c>
      <c r="E63" s="5">
        <v>1424751</v>
      </c>
      <c r="F63" s="5">
        <v>2046875</v>
      </c>
      <c r="G63" s="6">
        <v>926611</v>
      </c>
      <c r="H63" s="20">
        <v>1336607</v>
      </c>
      <c r="I63" s="20">
        <v>97335</v>
      </c>
      <c r="J63" s="17">
        <v>4851211</v>
      </c>
      <c r="K63" s="6">
        <v>878092</v>
      </c>
      <c r="L63" s="20">
        <v>890766</v>
      </c>
      <c r="M63" s="20">
        <v>895436</v>
      </c>
      <c r="N63" s="20">
        <v>32121</v>
      </c>
      <c r="O63" s="132">
        <v>507725</v>
      </c>
      <c r="P63" s="23">
        <v>13009438</v>
      </c>
    </row>
    <row r="64" spans="2:16" x14ac:dyDescent="0.15">
      <c r="B64" s="4">
        <v>60</v>
      </c>
      <c r="C64" s="14" t="s">
        <v>107</v>
      </c>
      <c r="D64" s="17">
        <v>4991860</v>
      </c>
      <c r="E64" s="5">
        <v>1883470</v>
      </c>
      <c r="F64" s="5">
        <v>2243881</v>
      </c>
      <c r="G64" s="6">
        <v>864509</v>
      </c>
      <c r="H64" s="20">
        <v>1766637</v>
      </c>
      <c r="I64" s="20">
        <v>356829</v>
      </c>
      <c r="J64" s="17">
        <v>5018034</v>
      </c>
      <c r="K64" s="6">
        <v>337690</v>
      </c>
      <c r="L64" s="20">
        <v>1224310</v>
      </c>
      <c r="M64" s="20">
        <v>300546</v>
      </c>
      <c r="N64" s="20">
        <v>49776</v>
      </c>
      <c r="O64" s="132">
        <v>1690407</v>
      </c>
      <c r="P64" s="23">
        <v>15398399</v>
      </c>
    </row>
    <row r="65" spans="2:19" x14ac:dyDescent="0.15">
      <c r="B65" s="4">
        <v>61</v>
      </c>
      <c r="C65" s="14" t="s">
        <v>108</v>
      </c>
      <c r="D65" s="17">
        <v>4686256</v>
      </c>
      <c r="E65" s="5">
        <v>1800845</v>
      </c>
      <c r="F65" s="5">
        <v>2121626</v>
      </c>
      <c r="G65" s="6">
        <v>763785</v>
      </c>
      <c r="H65" s="20">
        <v>1691758</v>
      </c>
      <c r="I65" s="20">
        <v>63086</v>
      </c>
      <c r="J65" s="17">
        <v>5426421</v>
      </c>
      <c r="K65" s="6">
        <v>972253</v>
      </c>
      <c r="L65" s="20">
        <v>1299368</v>
      </c>
      <c r="M65" s="20">
        <v>367344</v>
      </c>
      <c r="N65" s="20">
        <v>30250</v>
      </c>
      <c r="O65" s="132">
        <v>1001704</v>
      </c>
      <c r="P65" s="23">
        <v>14566187</v>
      </c>
    </row>
    <row r="66" spans="2:19" x14ac:dyDescent="0.15">
      <c r="B66" s="4">
        <v>62</v>
      </c>
      <c r="C66" s="14" t="s">
        <v>109</v>
      </c>
      <c r="D66" s="17">
        <v>5985974</v>
      </c>
      <c r="E66" s="5">
        <v>2616250</v>
      </c>
      <c r="F66" s="5">
        <v>2309035</v>
      </c>
      <c r="G66" s="6">
        <v>1060689</v>
      </c>
      <c r="H66" s="20">
        <v>2730738</v>
      </c>
      <c r="I66" s="20">
        <v>136964</v>
      </c>
      <c r="J66" s="17">
        <v>6200620</v>
      </c>
      <c r="K66" s="6">
        <v>789079</v>
      </c>
      <c r="L66" s="20">
        <v>1464166</v>
      </c>
      <c r="M66" s="20">
        <v>3790</v>
      </c>
      <c r="N66" s="20">
        <v>300</v>
      </c>
      <c r="O66" s="132">
        <v>1943116</v>
      </c>
      <c r="P66" s="23">
        <v>18465668</v>
      </c>
    </row>
    <row r="67" spans="2:19" ht="12.75" thickBot="1" x14ac:dyDescent="0.2">
      <c r="B67" s="31">
        <v>63</v>
      </c>
      <c r="C67" s="32" t="s">
        <v>110</v>
      </c>
      <c r="D67" s="33">
        <v>4287208</v>
      </c>
      <c r="E67" s="34">
        <v>1701027</v>
      </c>
      <c r="F67" s="34">
        <v>1895352</v>
      </c>
      <c r="G67" s="35">
        <v>690829</v>
      </c>
      <c r="H67" s="36">
        <v>1514789</v>
      </c>
      <c r="I67" s="36">
        <v>86173</v>
      </c>
      <c r="J67" s="33">
        <v>4444951</v>
      </c>
      <c r="K67" s="35">
        <v>742620</v>
      </c>
      <c r="L67" s="36">
        <v>899891</v>
      </c>
      <c r="M67" s="36">
        <v>235891</v>
      </c>
      <c r="N67" s="36">
        <v>0</v>
      </c>
      <c r="O67" s="138">
        <v>427184</v>
      </c>
      <c r="P67" s="37">
        <v>11896087</v>
      </c>
    </row>
    <row r="68" spans="2:19" ht="12.75" thickTop="1" x14ac:dyDescent="0.15">
      <c r="B68" s="25"/>
      <c r="C68" s="76" t="s">
        <v>111</v>
      </c>
      <c r="D68" s="26">
        <f>SUM(D5:D67)</f>
        <v>1358457548</v>
      </c>
      <c r="E68" s="27">
        <f t="shared" ref="E68:P68" si="0">SUM(E5:E67)</f>
        <v>456665351</v>
      </c>
      <c r="F68" s="27">
        <f t="shared" si="0"/>
        <v>678609616</v>
      </c>
      <c r="G68" s="28">
        <f t="shared" si="0"/>
        <v>223182581</v>
      </c>
      <c r="H68" s="29">
        <f t="shared" si="0"/>
        <v>400988394</v>
      </c>
      <c r="I68" s="29">
        <f t="shared" si="0"/>
        <v>23980033</v>
      </c>
      <c r="J68" s="26">
        <f t="shared" si="0"/>
        <v>1015937362</v>
      </c>
      <c r="K68" s="28">
        <f t="shared" si="0"/>
        <v>69485704</v>
      </c>
      <c r="L68" s="29">
        <f t="shared" si="0"/>
        <v>212004115</v>
      </c>
      <c r="M68" s="29">
        <f t="shared" si="0"/>
        <v>57360521</v>
      </c>
      <c r="N68" s="29">
        <f t="shared" si="0"/>
        <v>46575146</v>
      </c>
      <c r="O68" s="139">
        <f t="shared" si="0"/>
        <v>296294777</v>
      </c>
      <c r="P68" s="30">
        <f t="shared" si="0"/>
        <v>3411597896</v>
      </c>
    </row>
    <row r="70" spans="2:19" ht="13.5" x14ac:dyDescent="0.15">
      <c r="B70" s="74" t="str">
        <f>+B1</f>
        <v>令和２年度</v>
      </c>
      <c r="D70" s="75" t="s">
        <v>118</v>
      </c>
    </row>
    <row r="71" spans="2:19" x14ac:dyDescent="0.15">
      <c r="B71" s="73" t="s">
        <v>121</v>
      </c>
      <c r="P71" s="1" t="s">
        <v>119</v>
      </c>
    </row>
    <row r="72" spans="2:19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9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9" x14ac:dyDescent="0.15">
      <c r="B74" s="38" t="s">
        <v>10</v>
      </c>
      <c r="C74" s="39" t="s">
        <v>11</v>
      </c>
      <c r="D74" s="40">
        <f t="shared" ref="D74:P89" si="1">+D5*1000/$Q74</f>
        <v>240818.42594193367</v>
      </c>
      <c r="E74" s="41">
        <f t="shared" si="1"/>
        <v>95338.554072244297</v>
      </c>
      <c r="F74" s="41">
        <f t="shared" si="1"/>
        <v>102946.99185936166</v>
      </c>
      <c r="G74" s="42">
        <f t="shared" si="1"/>
        <v>42532.880010327732</v>
      </c>
      <c r="H74" s="43">
        <f t="shared" si="1"/>
        <v>53368.344444956136</v>
      </c>
      <c r="I74" s="43">
        <f t="shared" si="1"/>
        <v>3784.9982145405102</v>
      </c>
      <c r="J74" s="40">
        <f t="shared" si="1"/>
        <v>125747.5624514472</v>
      </c>
      <c r="K74" s="42">
        <f t="shared" si="1"/>
        <v>18.219991257665587</v>
      </c>
      <c r="L74" s="43">
        <f t="shared" si="1"/>
        <v>25151.893908223607</v>
      </c>
      <c r="M74" s="43">
        <f t="shared" si="1"/>
        <v>3077.890575869194</v>
      </c>
      <c r="N74" s="43">
        <f t="shared" si="1"/>
        <v>28348.106469251972</v>
      </c>
      <c r="O74" s="131">
        <f t="shared" si="1"/>
        <v>52185.354853467754</v>
      </c>
      <c r="P74" s="44">
        <f t="shared" si="1"/>
        <v>532482.57685969002</v>
      </c>
      <c r="Q74" s="44">
        <v>1324589</v>
      </c>
      <c r="S74" s="1">
        <f>RANK(O74,O$74:O$113)</f>
        <v>6</v>
      </c>
    </row>
    <row r="75" spans="2:19" x14ac:dyDescent="0.15">
      <c r="B75" s="4" t="s">
        <v>12</v>
      </c>
      <c r="C75" s="14" t="s">
        <v>13</v>
      </c>
      <c r="D75" s="17">
        <f t="shared" si="1"/>
        <v>184758.99054520749</v>
      </c>
      <c r="E75" s="5">
        <f t="shared" si="1"/>
        <v>58331.863216894075</v>
      </c>
      <c r="F75" s="5">
        <f t="shared" si="1"/>
        <v>96387.173753043084</v>
      </c>
      <c r="G75" s="6">
        <f t="shared" si="1"/>
        <v>30039.953575270338</v>
      </c>
      <c r="H75" s="20">
        <f t="shared" si="1"/>
        <v>51533.131404631153</v>
      </c>
      <c r="I75" s="20">
        <f t="shared" si="1"/>
        <v>2869.0369699371568</v>
      </c>
      <c r="J75" s="17">
        <f t="shared" si="1"/>
        <v>134560.48802581668</v>
      </c>
      <c r="K75" s="6">
        <f t="shared" si="1"/>
        <v>13327.384928947517</v>
      </c>
      <c r="L75" s="20">
        <f t="shared" si="1"/>
        <v>27515.954254656626</v>
      </c>
      <c r="M75" s="20">
        <f t="shared" si="1"/>
        <v>1279.5731189492158</v>
      </c>
      <c r="N75" s="20">
        <f t="shared" si="1"/>
        <v>418.39438374002151</v>
      </c>
      <c r="O75" s="132">
        <f t="shared" si="1"/>
        <v>22740.250806771215</v>
      </c>
      <c r="P75" s="23">
        <f t="shared" si="1"/>
        <v>425675.81950970954</v>
      </c>
      <c r="Q75" s="23">
        <v>353260</v>
      </c>
      <c r="S75" s="1">
        <f t="shared" ref="S75:S113" si="2">RANK(O75,O$74:O$113)</f>
        <v>37</v>
      </c>
    </row>
    <row r="76" spans="2:19" x14ac:dyDescent="0.15">
      <c r="B76" s="4" t="s">
        <v>14</v>
      </c>
      <c r="C76" s="14" t="s">
        <v>15</v>
      </c>
      <c r="D76" s="17">
        <f t="shared" si="1"/>
        <v>175094.61133002405</v>
      </c>
      <c r="E76" s="5">
        <f t="shared" si="1"/>
        <v>62765.45724374392</v>
      </c>
      <c r="F76" s="5">
        <f t="shared" si="1"/>
        <v>90382.370400695974</v>
      </c>
      <c r="G76" s="6">
        <f t="shared" si="1"/>
        <v>21946.783685584156</v>
      </c>
      <c r="H76" s="20">
        <f t="shared" si="1"/>
        <v>40628.207358886444</v>
      </c>
      <c r="I76" s="20">
        <f t="shared" si="1"/>
        <v>3887.3957320505606</v>
      </c>
      <c r="J76" s="17">
        <f t="shared" si="1"/>
        <v>154333.38621360218</v>
      </c>
      <c r="K76" s="6">
        <f t="shared" si="1"/>
        <v>8358.9325008955529</v>
      </c>
      <c r="L76" s="20">
        <f t="shared" si="1"/>
        <v>36190.722071541888</v>
      </c>
      <c r="M76" s="20">
        <f t="shared" si="1"/>
        <v>5137.9560923187146</v>
      </c>
      <c r="N76" s="20">
        <f t="shared" si="1"/>
        <v>5909.6412670794743</v>
      </c>
      <c r="O76" s="132">
        <f t="shared" si="1"/>
        <v>30359.091141702062</v>
      </c>
      <c r="P76" s="23">
        <f t="shared" si="1"/>
        <v>451541.01120720536</v>
      </c>
      <c r="Q76" s="23">
        <v>195410</v>
      </c>
      <c r="S76" s="1">
        <f t="shared" si="2"/>
        <v>26</v>
      </c>
    </row>
    <row r="77" spans="2:19" x14ac:dyDescent="0.15">
      <c r="B77" s="4" t="s">
        <v>16</v>
      </c>
      <c r="C77" s="14" t="s">
        <v>17</v>
      </c>
      <c r="D77" s="17">
        <f t="shared" si="1"/>
        <v>180272.39603999519</v>
      </c>
      <c r="E77" s="5">
        <f t="shared" si="1"/>
        <v>50699.296807727704</v>
      </c>
      <c r="F77" s="5">
        <f t="shared" si="1"/>
        <v>105450.86956450155</v>
      </c>
      <c r="G77" s="6">
        <f t="shared" si="1"/>
        <v>24122.229667765936</v>
      </c>
      <c r="H77" s="20">
        <f t="shared" si="1"/>
        <v>58810.350476560532</v>
      </c>
      <c r="I77" s="20">
        <f t="shared" si="1"/>
        <v>6795.6231179193019</v>
      </c>
      <c r="J77" s="17">
        <f t="shared" si="1"/>
        <v>124484.11766739713</v>
      </c>
      <c r="K77" s="6">
        <f t="shared" si="1"/>
        <v>17.0817603021537</v>
      </c>
      <c r="L77" s="20">
        <f t="shared" si="1"/>
        <v>26775.783579447885</v>
      </c>
      <c r="M77" s="20">
        <f t="shared" si="1"/>
        <v>304.18210885238562</v>
      </c>
      <c r="N77" s="20">
        <f t="shared" si="1"/>
        <v>1004.4223236791889</v>
      </c>
      <c r="O77" s="132">
        <f t="shared" si="1"/>
        <v>51364.961893268221</v>
      </c>
      <c r="P77" s="23">
        <f t="shared" si="1"/>
        <v>449811.83720711985</v>
      </c>
      <c r="Q77" s="23">
        <v>607373</v>
      </c>
      <c r="S77" s="1">
        <f t="shared" si="2"/>
        <v>7</v>
      </c>
    </row>
    <row r="78" spans="2:19" x14ac:dyDescent="0.15">
      <c r="B78" s="4" t="s">
        <v>18</v>
      </c>
      <c r="C78" s="14" t="s">
        <v>19</v>
      </c>
      <c r="D78" s="17">
        <f t="shared" si="1"/>
        <v>180843.97278029812</v>
      </c>
      <c r="E78" s="5">
        <f t="shared" si="1"/>
        <v>59701.193977765593</v>
      </c>
      <c r="F78" s="5">
        <f t="shared" si="1"/>
        <v>87470.898349867886</v>
      </c>
      <c r="G78" s="6">
        <f t="shared" si="1"/>
        <v>33671.880452664642</v>
      </c>
      <c r="H78" s="20">
        <f t="shared" si="1"/>
        <v>49477.354304800836</v>
      </c>
      <c r="I78" s="20">
        <f t="shared" si="1"/>
        <v>3873.7349818036791</v>
      </c>
      <c r="J78" s="17">
        <f t="shared" si="1"/>
        <v>135136.75906077074</v>
      </c>
      <c r="K78" s="6">
        <f t="shared" si="1"/>
        <v>3468.2187546737127</v>
      </c>
      <c r="L78" s="20">
        <f t="shared" si="1"/>
        <v>30709.295079515428</v>
      </c>
      <c r="M78" s="20">
        <f t="shared" si="1"/>
        <v>1985.3806271499077</v>
      </c>
      <c r="N78" s="20">
        <f t="shared" si="1"/>
        <v>2243.3820230320553</v>
      </c>
      <c r="O78" s="132">
        <f t="shared" si="1"/>
        <v>26464.579490503016</v>
      </c>
      <c r="P78" s="23">
        <f t="shared" si="1"/>
        <v>430734.45834787376</v>
      </c>
      <c r="Q78" s="23">
        <v>80236</v>
      </c>
      <c r="S78" s="1">
        <f t="shared" si="2"/>
        <v>31</v>
      </c>
    </row>
    <row r="79" spans="2:19" x14ac:dyDescent="0.15">
      <c r="B79" s="4" t="s">
        <v>20</v>
      </c>
      <c r="C79" s="14" t="s">
        <v>21</v>
      </c>
      <c r="D79" s="17">
        <f t="shared" si="1"/>
        <v>232123.74303046157</v>
      </c>
      <c r="E79" s="5">
        <f t="shared" si="1"/>
        <v>78173.302375774627</v>
      </c>
      <c r="F79" s="5">
        <f t="shared" si="1"/>
        <v>98327.490639153679</v>
      </c>
      <c r="G79" s="6">
        <f t="shared" si="1"/>
        <v>55622.950015533279</v>
      </c>
      <c r="H79" s="20">
        <f t="shared" si="1"/>
        <v>69048.610997563723</v>
      </c>
      <c r="I79" s="20">
        <f t="shared" si="1"/>
        <v>2253.4704622377735</v>
      </c>
      <c r="J79" s="17">
        <f t="shared" si="1"/>
        <v>170741.3299759643</v>
      </c>
      <c r="K79" s="6">
        <f t="shared" si="1"/>
        <v>24405.958239997384</v>
      </c>
      <c r="L79" s="20">
        <f t="shared" si="1"/>
        <v>41654.441701139651</v>
      </c>
      <c r="M79" s="20">
        <f t="shared" si="1"/>
        <v>29142.987949443253</v>
      </c>
      <c r="N79" s="20">
        <f t="shared" si="1"/>
        <v>18659.003580830296</v>
      </c>
      <c r="O79" s="132">
        <f t="shared" si="1"/>
        <v>37213.329191124772</v>
      </c>
      <c r="P79" s="23">
        <f t="shared" si="1"/>
        <v>600836.91688876529</v>
      </c>
      <c r="Q79" s="23">
        <v>61159</v>
      </c>
      <c r="S79" s="1">
        <f t="shared" si="2"/>
        <v>18</v>
      </c>
    </row>
    <row r="80" spans="2:19" x14ac:dyDescent="0.15">
      <c r="B80" s="4" t="s">
        <v>22</v>
      </c>
      <c r="C80" s="14" t="s">
        <v>23</v>
      </c>
      <c r="D80" s="17">
        <f t="shared" si="1"/>
        <v>158170.10830408812</v>
      </c>
      <c r="E80" s="5">
        <f t="shared" si="1"/>
        <v>52170.817161317311</v>
      </c>
      <c r="F80" s="5">
        <f t="shared" si="1"/>
        <v>86700.069142631372</v>
      </c>
      <c r="G80" s="6">
        <f t="shared" si="1"/>
        <v>19299.222000139449</v>
      </c>
      <c r="H80" s="20">
        <f t="shared" si="1"/>
        <v>50188.126060380688</v>
      </c>
      <c r="I80" s="20">
        <f t="shared" si="1"/>
        <v>3422.1506263508959</v>
      </c>
      <c r="J80" s="17">
        <f t="shared" si="1"/>
        <v>139633.204150882</v>
      </c>
      <c r="K80" s="6">
        <f t="shared" si="1"/>
        <v>11247.626490343273</v>
      </c>
      <c r="L80" s="20">
        <f t="shared" si="1"/>
        <v>27747.574197596859</v>
      </c>
      <c r="M80" s="20">
        <f t="shared" si="1"/>
        <v>10409.356334394683</v>
      </c>
      <c r="N80" s="20">
        <f t="shared" si="1"/>
        <v>0</v>
      </c>
      <c r="O80" s="132">
        <f t="shared" si="1"/>
        <v>31913.609477769773</v>
      </c>
      <c r="P80" s="23">
        <f t="shared" si="1"/>
        <v>421484.12915146304</v>
      </c>
      <c r="Q80" s="23">
        <v>344216</v>
      </c>
      <c r="S80" s="1">
        <f t="shared" si="2"/>
        <v>23</v>
      </c>
    </row>
    <row r="81" spans="2:19" x14ac:dyDescent="0.15">
      <c r="B81" s="4" t="s">
        <v>24</v>
      </c>
      <c r="C81" s="14" t="s">
        <v>25</v>
      </c>
      <c r="D81" s="17">
        <f t="shared" si="1"/>
        <v>180297.10703588085</v>
      </c>
      <c r="E81" s="5">
        <f t="shared" si="1"/>
        <v>61546.225497010986</v>
      </c>
      <c r="F81" s="5">
        <f t="shared" si="1"/>
        <v>79197.768032051361</v>
      </c>
      <c r="G81" s="6">
        <f t="shared" si="1"/>
        <v>39553.113506818496</v>
      </c>
      <c r="H81" s="20">
        <f t="shared" si="1"/>
        <v>63295.236530465227</v>
      </c>
      <c r="I81" s="20">
        <f t="shared" si="1"/>
        <v>3594.1635175612655</v>
      </c>
      <c r="J81" s="17">
        <f t="shared" si="1"/>
        <v>147503.53247475449</v>
      </c>
      <c r="K81" s="6">
        <f t="shared" si="1"/>
        <v>14521.694071256146</v>
      </c>
      <c r="L81" s="20">
        <f t="shared" si="1"/>
        <v>32686.84200548513</v>
      </c>
      <c r="M81" s="20">
        <f t="shared" si="1"/>
        <v>3483.6267583382833</v>
      </c>
      <c r="N81" s="20">
        <f t="shared" si="1"/>
        <v>1381.1407555325254</v>
      </c>
      <c r="O81" s="132">
        <f t="shared" si="1"/>
        <v>64728.207979980536</v>
      </c>
      <c r="P81" s="23">
        <f t="shared" si="1"/>
        <v>496969.85705799831</v>
      </c>
      <c r="Q81" s="23">
        <v>79123</v>
      </c>
      <c r="S81" s="1">
        <f t="shared" si="2"/>
        <v>2</v>
      </c>
    </row>
    <row r="82" spans="2:19" x14ac:dyDescent="0.15">
      <c r="B82" s="4" t="s">
        <v>26</v>
      </c>
      <c r="C82" s="14" t="s">
        <v>27</v>
      </c>
      <c r="D82" s="17">
        <f t="shared" si="1"/>
        <v>175961.32704447123</v>
      </c>
      <c r="E82" s="5">
        <f t="shared" si="1"/>
        <v>60433.816228101285</v>
      </c>
      <c r="F82" s="5">
        <f t="shared" si="1"/>
        <v>85970.379104901062</v>
      </c>
      <c r="G82" s="6">
        <f t="shared" si="1"/>
        <v>29557.131711468897</v>
      </c>
      <c r="H82" s="20">
        <f t="shared" si="1"/>
        <v>60652.679268033193</v>
      </c>
      <c r="I82" s="20">
        <f t="shared" si="1"/>
        <v>7789.071919994326</v>
      </c>
      <c r="J82" s="17">
        <f t="shared" si="1"/>
        <v>142947.89524079722</v>
      </c>
      <c r="K82" s="6">
        <f t="shared" si="1"/>
        <v>13040.986949429038</v>
      </c>
      <c r="L82" s="20">
        <f t="shared" si="1"/>
        <v>36727.507270019152</v>
      </c>
      <c r="M82" s="20">
        <f t="shared" si="1"/>
        <v>6802.7519682246966</v>
      </c>
      <c r="N82" s="20">
        <f t="shared" si="1"/>
        <v>634.06092630683031</v>
      </c>
      <c r="O82" s="132">
        <f t="shared" si="1"/>
        <v>32690.634087523937</v>
      </c>
      <c r="P82" s="23">
        <f t="shared" si="1"/>
        <v>464205.92772537057</v>
      </c>
      <c r="Q82" s="23">
        <v>112792</v>
      </c>
      <c r="S82" s="1">
        <f t="shared" si="2"/>
        <v>22</v>
      </c>
    </row>
    <row r="83" spans="2:19" x14ac:dyDescent="0.15">
      <c r="B83" s="4" t="s">
        <v>28</v>
      </c>
      <c r="C83" s="14" t="s">
        <v>29</v>
      </c>
      <c r="D83" s="17">
        <f t="shared" si="1"/>
        <v>200302.24646983313</v>
      </c>
      <c r="E83" s="5">
        <f t="shared" si="1"/>
        <v>54671.50192554557</v>
      </c>
      <c r="F83" s="5">
        <f t="shared" si="1"/>
        <v>106174.17201540436</v>
      </c>
      <c r="G83" s="6">
        <f t="shared" si="1"/>
        <v>39456.572528883182</v>
      </c>
      <c r="H83" s="20">
        <f t="shared" si="1"/>
        <v>44461.50192554557</v>
      </c>
      <c r="I83" s="20">
        <f t="shared" si="1"/>
        <v>4844.4929396662392</v>
      </c>
      <c r="J83" s="17">
        <f t="shared" si="1"/>
        <v>156830.80872913991</v>
      </c>
      <c r="K83" s="6">
        <f t="shared" si="1"/>
        <v>25100.320924261876</v>
      </c>
      <c r="L83" s="20">
        <f t="shared" si="1"/>
        <v>32665.198973042363</v>
      </c>
      <c r="M83" s="20">
        <f t="shared" si="1"/>
        <v>8825.6739409499351</v>
      </c>
      <c r="N83" s="20">
        <f t="shared" si="1"/>
        <v>1272.798459563543</v>
      </c>
      <c r="O83" s="132">
        <f t="shared" si="1"/>
        <v>42743.132220795895</v>
      </c>
      <c r="P83" s="23">
        <f t="shared" si="1"/>
        <v>491945.85365853657</v>
      </c>
      <c r="Q83" s="23">
        <v>77900</v>
      </c>
      <c r="S83" s="1">
        <f t="shared" si="2"/>
        <v>9</v>
      </c>
    </row>
    <row r="84" spans="2:19" x14ac:dyDescent="0.15">
      <c r="B84" s="4" t="s">
        <v>30</v>
      </c>
      <c r="C84" s="14" t="s">
        <v>31</v>
      </c>
      <c r="D84" s="17">
        <f t="shared" si="1"/>
        <v>174889.71433625187</v>
      </c>
      <c r="E84" s="5">
        <f t="shared" si="1"/>
        <v>54449.069160696912</v>
      </c>
      <c r="F84" s="5">
        <f t="shared" si="1"/>
        <v>94012.558592022644</v>
      </c>
      <c r="G84" s="6">
        <f t="shared" si="1"/>
        <v>26428.086583532324</v>
      </c>
      <c r="H84" s="20">
        <f t="shared" si="1"/>
        <v>61824.898293092774</v>
      </c>
      <c r="I84" s="20">
        <f t="shared" si="1"/>
        <v>3334.2287963208632</v>
      </c>
      <c r="J84" s="17">
        <f t="shared" si="1"/>
        <v>144561.0573096312</v>
      </c>
      <c r="K84" s="6">
        <f t="shared" si="1"/>
        <v>13064.904483947998</v>
      </c>
      <c r="L84" s="20">
        <f t="shared" si="1"/>
        <v>29822.587777482975</v>
      </c>
      <c r="M84" s="20">
        <f t="shared" si="1"/>
        <v>15774.586539311931</v>
      </c>
      <c r="N84" s="20">
        <f t="shared" si="1"/>
        <v>1411.2165030512072</v>
      </c>
      <c r="O84" s="132">
        <f t="shared" si="1"/>
        <v>39628.29441938622</v>
      </c>
      <c r="P84" s="23">
        <f t="shared" si="1"/>
        <v>471246.58397452906</v>
      </c>
      <c r="Q84" s="23">
        <v>90456</v>
      </c>
      <c r="S84" s="1">
        <f t="shared" si="2"/>
        <v>13</v>
      </c>
    </row>
    <row r="85" spans="2:19" x14ac:dyDescent="0.15">
      <c r="B85" s="4" t="s">
        <v>32</v>
      </c>
      <c r="C85" s="14" t="s">
        <v>33</v>
      </c>
      <c r="D85" s="17">
        <f t="shared" si="1"/>
        <v>170308.25524548933</v>
      </c>
      <c r="E85" s="5">
        <f t="shared" si="1"/>
        <v>49265.665771173699</v>
      </c>
      <c r="F85" s="5">
        <f t="shared" si="1"/>
        <v>89606.291587936124</v>
      </c>
      <c r="G85" s="6">
        <f t="shared" si="1"/>
        <v>31436.297886379511</v>
      </c>
      <c r="H85" s="20">
        <f t="shared" si="1"/>
        <v>57812.362087655478</v>
      </c>
      <c r="I85" s="20">
        <f t="shared" si="1"/>
        <v>4248.668543345716</v>
      </c>
      <c r="J85" s="17">
        <f t="shared" si="1"/>
        <v>131348.22251072235</v>
      </c>
      <c r="K85" s="6">
        <f t="shared" si="1"/>
        <v>603.29232918150228</v>
      </c>
      <c r="L85" s="20">
        <f t="shared" si="1"/>
        <v>32234.263532012803</v>
      </c>
      <c r="M85" s="20">
        <f t="shared" si="1"/>
        <v>1849.1887005068747</v>
      </c>
      <c r="N85" s="20">
        <f t="shared" si="1"/>
        <v>2883.7273073940296</v>
      </c>
      <c r="O85" s="132">
        <f t="shared" si="1"/>
        <v>30814.748640693088</v>
      </c>
      <c r="P85" s="23">
        <f t="shared" si="1"/>
        <v>431499.43656781968</v>
      </c>
      <c r="Q85" s="23">
        <v>233391</v>
      </c>
      <c r="S85" s="1">
        <f t="shared" si="2"/>
        <v>25</v>
      </c>
    </row>
    <row r="86" spans="2:19" x14ac:dyDescent="0.15">
      <c r="B86" s="4" t="s">
        <v>34</v>
      </c>
      <c r="C86" s="14" t="s">
        <v>35</v>
      </c>
      <c r="D86" s="17">
        <f t="shared" si="1"/>
        <v>155752.4995661634</v>
      </c>
      <c r="E86" s="5">
        <f t="shared" si="1"/>
        <v>51971.567017740577</v>
      </c>
      <c r="F86" s="5">
        <f t="shared" si="1"/>
        <v>77437.153765034105</v>
      </c>
      <c r="G86" s="6">
        <f t="shared" si="1"/>
        <v>26343.778783388731</v>
      </c>
      <c r="H86" s="20">
        <f t="shared" si="1"/>
        <v>53407.098901392281</v>
      </c>
      <c r="I86" s="20">
        <f t="shared" si="1"/>
        <v>1248.8353156328008</v>
      </c>
      <c r="J86" s="17">
        <f t="shared" si="1"/>
        <v>132784.75031036002</v>
      </c>
      <c r="K86" s="6">
        <f t="shared" si="1"/>
        <v>12766.963010425427</v>
      </c>
      <c r="L86" s="20">
        <f t="shared" si="1"/>
        <v>33792.412531870301</v>
      </c>
      <c r="M86" s="20">
        <f t="shared" si="1"/>
        <v>9179.8352755863471</v>
      </c>
      <c r="N86" s="20">
        <f t="shared" si="1"/>
        <v>1435.3383257912512</v>
      </c>
      <c r="O86" s="132">
        <f t="shared" si="1"/>
        <v>36313.336804026003</v>
      </c>
      <c r="P86" s="23">
        <f t="shared" si="1"/>
        <v>423914.10703082243</v>
      </c>
      <c r="Q86" s="23">
        <v>149826</v>
      </c>
      <c r="S86" s="1">
        <f t="shared" si="2"/>
        <v>21</v>
      </c>
    </row>
    <row r="87" spans="2:19" x14ac:dyDescent="0.15">
      <c r="B87" s="4" t="s">
        <v>36</v>
      </c>
      <c r="C87" s="14" t="s">
        <v>37</v>
      </c>
      <c r="D87" s="17">
        <f t="shared" si="1"/>
        <v>179420.74248674131</v>
      </c>
      <c r="E87" s="5">
        <f t="shared" si="1"/>
        <v>61291.838538597527</v>
      </c>
      <c r="F87" s="5">
        <f t="shared" si="1"/>
        <v>84333.934885091337</v>
      </c>
      <c r="G87" s="6">
        <f t="shared" si="1"/>
        <v>33794.969063052442</v>
      </c>
      <c r="H87" s="20">
        <f t="shared" si="1"/>
        <v>56519.961697112551</v>
      </c>
      <c r="I87" s="20">
        <f t="shared" si="1"/>
        <v>1877.1361225692399</v>
      </c>
      <c r="J87" s="17">
        <f t="shared" si="1"/>
        <v>127641.66543901002</v>
      </c>
      <c r="K87" s="6">
        <f t="shared" si="1"/>
        <v>49.79375368296995</v>
      </c>
      <c r="L87" s="20">
        <f t="shared" si="1"/>
        <v>30883.875957572185</v>
      </c>
      <c r="M87" s="20">
        <f t="shared" si="1"/>
        <v>13567.287860931056</v>
      </c>
      <c r="N87" s="20">
        <f t="shared" si="1"/>
        <v>5364.8902474955803</v>
      </c>
      <c r="O87" s="132">
        <f t="shared" si="1"/>
        <v>36819.921184443134</v>
      </c>
      <c r="P87" s="23">
        <f t="shared" si="1"/>
        <v>452095.48099587508</v>
      </c>
      <c r="Q87" s="23">
        <v>54304</v>
      </c>
      <c r="S87" s="1">
        <f t="shared" si="2"/>
        <v>19</v>
      </c>
    </row>
    <row r="88" spans="2:19" x14ac:dyDescent="0.15">
      <c r="B88" s="65" t="s">
        <v>38</v>
      </c>
      <c r="C88" s="66" t="s">
        <v>39</v>
      </c>
      <c r="D88" s="67">
        <f t="shared" si="1"/>
        <v>169180.24492563243</v>
      </c>
      <c r="E88" s="68">
        <f t="shared" si="1"/>
        <v>50912.191194542145</v>
      </c>
      <c r="F88" s="68">
        <f t="shared" si="1"/>
        <v>77456.926140938172</v>
      </c>
      <c r="G88" s="69">
        <f t="shared" si="1"/>
        <v>40811.127590152122</v>
      </c>
      <c r="H88" s="70">
        <f t="shared" si="1"/>
        <v>59175.795584558669</v>
      </c>
      <c r="I88" s="70">
        <f t="shared" si="1"/>
        <v>4187.8977922793338</v>
      </c>
      <c r="J88" s="67">
        <f t="shared" si="1"/>
        <v>144119.94576041357</v>
      </c>
      <c r="K88" s="69">
        <f t="shared" si="1"/>
        <v>17749.472435272681</v>
      </c>
      <c r="L88" s="70">
        <f t="shared" si="1"/>
        <v>28523.005212085256</v>
      </c>
      <c r="M88" s="70">
        <f t="shared" si="1"/>
        <v>5369.4987075723548</v>
      </c>
      <c r="N88" s="70">
        <f t="shared" si="1"/>
        <v>481.37632950548755</v>
      </c>
      <c r="O88" s="133">
        <f t="shared" si="1"/>
        <v>40893.902283995085</v>
      </c>
      <c r="P88" s="71">
        <f t="shared" si="1"/>
        <v>451931.66659604223</v>
      </c>
      <c r="Q88" s="71">
        <v>117995</v>
      </c>
      <c r="S88" s="1">
        <f t="shared" si="2"/>
        <v>12</v>
      </c>
    </row>
    <row r="89" spans="2:19" x14ac:dyDescent="0.15">
      <c r="B89" s="4" t="s">
        <v>40</v>
      </c>
      <c r="C89" s="14" t="s">
        <v>41</v>
      </c>
      <c r="D89" s="17">
        <f t="shared" si="1"/>
        <v>185753.14244098513</v>
      </c>
      <c r="E89" s="5">
        <f t="shared" si="1"/>
        <v>63543.097834079119</v>
      </c>
      <c r="F89" s="5">
        <f t="shared" si="1"/>
        <v>101614.32883062681</v>
      </c>
      <c r="G89" s="6">
        <f t="shared" si="1"/>
        <v>20595.715776279209</v>
      </c>
      <c r="H89" s="20">
        <f t="shared" si="1"/>
        <v>58619.937956485504</v>
      </c>
      <c r="I89" s="20">
        <f t="shared" si="1"/>
        <v>787.67953054207544</v>
      </c>
      <c r="J89" s="17">
        <f t="shared" si="1"/>
        <v>140016.55427406987</v>
      </c>
      <c r="K89" s="6">
        <f t="shared" si="1"/>
        <v>8396.0771132259124</v>
      </c>
      <c r="L89" s="20">
        <f t="shared" si="1"/>
        <v>29501.067904735894</v>
      </c>
      <c r="M89" s="20">
        <f t="shared" si="1"/>
        <v>13982.031189820942</v>
      </c>
      <c r="N89" s="20">
        <f t="shared" si="1"/>
        <v>2504.2891255785944</v>
      </c>
      <c r="O89" s="132">
        <f t="shared" si="1"/>
        <v>60445.515850507341</v>
      </c>
      <c r="P89" s="23">
        <f t="shared" si="1"/>
        <v>491610.21827272535</v>
      </c>
      <c r="Q89" s="23">
        <v>142803</v>
      </c>
      <c r="S89" s="1">
        <f t="shared" si="2"/>
        <v>3</v>
      </c>
    </row>
    <row r="90" spans="2:19" x14ac:dyDescent="0.15">
      <c r="B90" s="65" t="s">
        <v>42</v>
      </c>
      <c r="C90" s="66" t="s">
        <v>43</v>
      </c>
      <c r="D90" s="67">
        <f t="shared" ref="D90:P105" si="3">+D21*1000/$Q90</f>
        <v>165823.82132913903</v>
      </c>
      <c r="E90" s="68">
        <f t="shared" si="3"/>
        <v>52403.874222824452</v>
      </c>
      <c r="F90" s="68">
        <f t="shared" si="3"/>
        <v>85456.815834992609</v>
      </c>
      <c r="G90" s="69">
        <f t="shared" si="3"/>
        <v>27963.131271321949</v>
      </c>
      <c r="H90" s="70">
        <f t="shared" si="3"/>
        <v>45091.513918358985</v>
      </c>
      <c r="I90" s="70">
        <f t="shared" si="3"/>
        <v>534.45278563243676</v>
      </c>
      <c r="J90" s="67">
        <f t="shared" si="3"/>
        <v>117656.81844917806</v>
      </c>
      <c r="K90" s="69">
        <f t="shared" si="3"/>
        <v>806.18864833541738</v>
      </c>
      <c r="L90" s="70">
        <f t="shared" si="3"/>
        <v>29126.295655659495</v>
      </c>
      <c r="M90" s="70">
        <f t="shared" si="3"/>
        <v>2496.4686711659701</v>
      </c>
      <c r="N90" s="70">
        <f t="shared" si="3"/>
        <v>3502.3549453853093</v>
      </c>
      <c r="O90" s="133">
        <f t="shared" si="3"/>
        <v>21525.991538753122</v>
      </c>
      <c r="P90" s="71">
        <f t="shared" si="3"/>
        <v>385757.71729327238</v>
      </c>
      <c r="Q90" s="71">
        <v>229517</v>
      </c>
      <c r="S90" s="1">
        <f t="shared" si="2"/>
        <v>39</v>
      </c>
    </row>
    <row r="91" spans="2:19" x14ac:dyDescent="0.15">
      <c r="B91" s="4" t="s">
        <v>44</v>
      </c>
      <c r="C91" s="14" t="s">
        <v>45</v>
      </c>
      <c r="D91" s="17">
        <f t="shared" si="3"/>
        <v>141918.46538115694</v>
      </c>
      <c r="E91" s="5">
        <f t="shared" si="3"/>
        <v>45414.163253072235</v>
      </c>
      <c r="F91" s="5">
        <f t="shared" si="3"/>
        <v>73412.664601858327</v>
      </c>
      <c r="G91" s="6">
        <f t="shared" si="3"/>
        <v>23091.637526226397</v>
      </c>
      <c r="H91" s="20">
        <f t="shared" si="3"/>
        <v>50078.237586172443</v>
      </c>
      <c r="I91" s="20">
        <f t="shared" si="3"/>
        <v>517.42631631531617</v>
      </c>
      <c r="J91" s="17">
        <f t="shared" si="3"/>
        <v>175514.68078729144</v>
      </c>
      <c r="K91" s="6">
        <f t="shared" si="3"/>
        <v>13382.032171046059</v>
      </c>
      <c r="L91" s="20">
        <f t="shared" si="3"/>
        <v>16956.686981716455</v>
      </c>
      <c r="M91" s="20">
        <f t="shared" si="3"/>
        <v>959.63233090218807</v>
      </c>
      <c r="N91" s="20">
        <f t="shared" si="3"/>
        <v>693.45588969927064</v>
      </c>
      <c r="O91" s="132">
        <f t="shared" si="3"/>
        <v>39542.847437306424</v>
      </c>
      <c r="P91" s="23">
        <f t="shared" si="3"/>
        <v>426181.4327105605</v>
      </c>
      <c r="Q91" s="23">
        <v>250225</v>
      </c>
      <c r="S91" s="1">
        <f t="shared" si="2"/>
        <v>14</v>
      </c>
    </row>
    <row r="92" spans="2:19" x14ac:dyDescent="0.15">
      <c r="B92" s="4" t="s">
        <v>46</v>
      </c>
      <c r="C92" s="14" t="s">
        <v>47</v>
      </c>
      <c r="D92" s="17">
        <f t="shared" si="3"/>
        <v>172554.67723354619</v>
      </c>
      <c r="E92" s="5">
        <f t="shared" si="3"/>
        <v>55310.181138235857</v>
      </c>
      <c r="F92" s="5">
        <f t="shared" si="3"/>
        <v>93299.931689639401</v>
      </c>
      <c r="G92" s="6">
        <f t="shared" si="3"/>
        <v>23944.564405670917</v>
      </c>
      <c r="H92" s="20">
        <f t="shared" si="3"/>
        <v>50155.232399951376</v>
      </c>
      <c r="I92" s="20">
        <f t="shared" si="3"/>
        <v>1265.6896741364239</v>
      </c>
      <c r="J92" s="17">
        <f t="shared" si="3"/>
        <v>126073.7346663502</v>
      </c>
      <c r="K92" s="6">
        <f t="shared" si="3"/>
        <v>2912.3485449314289</v>
      </c>
      <c r="L92" s="20">
        <f t="shared" si="3"/>
        <v>26725.545759258079</v>
      </c>
      <c r="M92" s="20">
        <f t="shared" si="3"/>
        <v>16444.697552983947</v>
      </c>
      <c r="N92" s="20">
        <f t="shared" si="3"/>
        <v>449.14351543640481</v>
      </c>
      <c r="O92" s="132">
        <f t="shared" si="3"/>
        <v>54781.942329846417</v>
      </c>
      <c r="P92" s="23">
        <f t="shared" si="3"/>
        <v>448450.66313150903</v>
      </c>
      <c r="Q92" s="23">
        <v>345482</v>
      </c>
      <c r="S92" s="1">
        <f t="shared" si="2"/>
        <v>4</v>
      </c>
    </row>
    <row r="93" spans="2:19" x14ac:dyDescent="0.15">
      <c r="B93" s="4" t="s">
        <v>48</v>
      </c>
      <c r="C93" s="14" t="s">
        <v>49</v>
      </c>
      <c r="D93" s="17">
        <f t="shared" si="3"/>
        <v>182539.92791984053</v>
      </c>
      <c r="E93" s="5">
        <f t="shared" si="3"/>
        <v>53947.273231329789</v>
      </c>
      <c r="F93" s="5">
        <f t="shared" si="3"/>
        <v>106898.78414236492</v>
      </c>
      <c r="G93" s="6">
        <f t="shared" si="3"/>
        <v>21693.870546145823</v>
      </c>
      <c r="H93" s="20">
        <f t="shared" si="3"/>
        <v>46846.559030482247</v>
      </c>
      <c r="I93" s="20">
        <f t="shared" si="3"/>
        <v>598.37093558990875</v>
      </c>
      <c r="J93" s="17">
        <f t="shared" si="3"/>
        <v>137500.24422764656</v>
      </c>
      <c r="K93" s="6">
        <f t="shared" si="3"/>
        <v>7722.6630054522175</v>
      </c>
      <c r="L93" s="20">
        <f t="shared" si="3"/>
        <v>28403.054825806281</v>
      </c>
      <c r="M93" s="20">
        <f t="shared" si="3"/>
        <v>10428.705329443294</v>
      </c>
      <c r="N93" s="20">
        <f t="shared" si="3"/>
        <v>2038.4427517194947</v>
      </c>
      <c r="O93" s="132">
        <f t="shared" si="3"/>
        <v>38511.175065017364</v>
      </c>
      <c r="P93" s="23">
        <f t="shared" si="3"/>
        <v>446866.48008554569</v>
      </c>
      <c r="Q93" s="23">
        <v>75749</v>
      </c>
      <c r="S93" s="1">
        <f t="shared" si="2"/>
        <v>15</v>
      </c>
    </row>
    <row r="94" spans="2:19" x14ac:dyDescent="0.15">
      <c r="B94" s="4" t="s">
        <v>50</v>
      </c>
      <c r="C94" s="14" t="s">
        <v>51</v>
      </c>
      <c r="D94" s="17">
        <f t="shared" si="3"/>
        <v>199540.7174207455</v>
      </c>
      <c r="E94" s="5">
        <f t="shared" si="3"/>
        <v>58110.243701828651</v>
      </c>
      <c r="F94" s="5">
        <f t="shared" si="3"/>
        <v>117568.54778668823</v>
      </c>
      <c r="G94" s="6">
        <f t="shared" si="3"/>
        <v>23861.925932228627</v>
      </c>
      <c r="H94" s="20">
        <f t="shared" si="3"/>
        <v>72714.697978487311</v>
      </c>
      <c r="I94" s="20">
        <f t="shared" si="3"/>
        <v>1305.7227741025149</v>
      </c>
      <c r="J94" s="17">
        <f t="shared" si="3"/>
        <v>144880.21952309035</v>
      </c>
      <c r="K94" s="6">
        <f t="shared" si="3"/>
        <v>5496.5079094963594</v>
      </c>
      <c r="L94" s="20">
        <f t="shared" si="3"/>
        <v>21753.057794984154</v>
      </c>
      <c r="M94" s="20">
        <f t="shared" si="3"/>
        <v>24084.937567803281</v>
      </c>
      <c r="N94" s="20">
        <f t="shared" si="3"/>
        <v>2012.5431636567328</v>
      </c>
      <c r="O94" s="132">
        <f t="shared" si="3"/>
        <v>71383.321633943822</v>
      </c>
      <c r="P94" s="23">
        <f t="shared" si="3"/>
        <v>537675.21785681369</v>
      </c>
      <c r="Q94" s="23">
        <v>141033</v>
      </c>
      <c r="S94" s="1">
        <f t="shared" si="2"/>
        <v>1</v>
      </c>
    </row>
    <row r="95" spans="2:19" x14ac:dyDescent="0.15">
      <c r="B95" s="4" t="s">
        <v>52</v>
      </c>
      <c r="C95" s="14" t="s">
        <v>53</v>
      </c>
      <c r="D95" s="17">
        <f t="shared" si="3"/>
        <v>158779.83446813715</v>
      </c>
      <c r="E95" s="5">
        <f t="shared" si="3"/>
        <v>55743.452793520068</v>
      </c>
      <c r="F95" s="5">
        <f t="shared" si="3"/>
        <v>78204.196735570324</v>
      </c>
      <c r="G95" s="6">
        <f t="shared" si="3"/>
        <v>24832.184939046765</v>
      </c>
      <c r="H95" s="20">
        <f t="shared" si="3"/>
        <v>50869.490765279079</v>
      </c>
      <c r="I95" s="20">
        <f t="shared" si="3"/>
        <v>2468.0895883448175</v>
      </c>
      <c r="J95" s="17">
        <f t="shared" si="3"/>
        <v>131284.5503594678</v>
      </c>
      <c r="K95" s="6">
        <f t="shared" si="3"/>
        <v>14259.414794580123</v>
      </c>
      <c r="L95" s="20">
        <f t="shared" si="3"/>
        <v>31801.137521914625</v>
      </c>
      <c r="M95" s="20">
        <f t="shared" si="3"/>
        <v>3328.9368179285411</v>
      </c>
      <c r="N95" s="20">
        <f t="shared" si="3"/>
        <v>40.363680841521585</v>
      </c>
      <c r="O95" s="132">
        <f t="shared" si="3"/>
        <v>23992.973729631292</v>
      </c>
      <c r="P95" s="23">
        <f t="shared" si="3"/>
        <v>402565.3769315448</v>
      </c>
      <c r="Q95" s="23">
        <v>147162</v>
      </c>
      <c r="S95" s="1">
        <f t="shared" si="2"/>
        <v>35</v>
      </c>
    </row>
    <row r="96" spans="2:19" x14ac:dyDescent="0.15">
      <c r="B96" s="4" t="s">
        <v>54</v>
      </c>
      <c r="C96" s="14" t="s">
        <v>55</v>
      </c>
      <c r="D96" s="17">
        <f t="shared" si="3"/>
        <v>177899.24229197946</v>
      </c>
      <c r="E96" s="5">
        <f t="shared" si="3"/>
        <v>50668.368308949335</v>
      </c>
      <c r="F96" s="5">
        <f t="shared" si="3"/>
        <v>106009.94448130172</v>
      </c>
      <c r="G96" s="6">
        <f t="shared" si="3"/>
        <v>21220.929501728413</v>
      </c>
      <c r="H96" s="20">
        <f t="shared" si="3"/>
        <v>57741.450469639305</v>
      </c>
      <c r="I96" s="20">
        <f t="shared" si="3"/>
        <v>2886.2180942072</v>
      </c>
      <c r="J96" s="17">
        <f t="shared" si="3"/>
        <v>133775.60669017772</v>
      </c>
      <c r="K96" s="6">
        <f t="shared" si="3"/>
        <v>9739.3135235168829</v>
      </c>
      <c r="L96" s="20">
        <f t="shared" si="3"/>
        <v>23533.656901428123</v>
      </c>
      <c r="M96" s="20">
        <f t="shared" si="3"/>
        <v>3412.5982052445966</v>
      </c>
      <c r="N96" s="20">
        <f t="shared" si="3"/>
        <v>466.51070218932227</v>
      </c>
      <c r="O96" s="132">
        <f t="shared" si="3"/>
        <v>28427.94091972485</v>
      </c>
      <c r="P96" s="23">
        <f t="shared" si="3"/>
        <v>428143.22427459061</v>
      </c>
      <c r="Q96" s="23">
        <v>143195</v>
      </c>
      <c r="S96" s="1">
        <f t="shared" si="2"/>
        <v>28</v>
      </c>
    </row>
    <row r="97" spans="2:19" x14ac:dyDescent="0.15">
      <c r="B97" s="4" t="s">
        <v>56</v>
      </c>
      <c r="C97" s="14" t="s">
        <v>57</v>
      </c>
      <c r="D97" s="17">
        <f t="shared" si="3"/>
        <v>169394.28698484116</v>
      </c>
      <c r="E97" s="5">
        <f t="shared" si="3"/>
        <v>48215.101298769245</v>
      </c>
      <c r="F97" s="5">
        <f t="shared" si="3"/>
        <v>97668.205658082326</v>
      </c>
      <c r="G97" s="6">
        <f t="shared" si="3"/>
        <v>23510.98002798959</v>
      </c>
      <c r="H97" s="20">
        <f t="shared" si="3"/>
        <v>58482.218763487974</v>
      </c>
      <c r="I97" s="20">
        <f t="shared" si="3"/>
        <v>2816.6681925788353</v>
      </c>
      <c r="J97" s="17">
        <f t="shared" si="3"/>
        <v>146489.3338739422</v>
      </c>
      <c r="K97" s="6">
        <f t="shared" si="3"/>
        <v>16715.944910210968</v>
      </c>
      <c r="L97" s="20">
        <f t="shared" si="3"/>
        <v>26767.110925095152</v>
      </c>
      <c r="M97" s="20">
        <f t="shared" si="3"/>
        <v>8945.9173129994633</v>
      </c>
      <c r="N97" s="20">
        <f t="shared" si="3"/>
        <v>171.41661325974076</v>
      </c>
      <c r="O97" s="132">
        <f t="shared" si="3"/>
        <v>41680.290882456808</v>
      </c>
      <c r="P97" s="23">
        <f t="shared" si="3"/>
        <v>454747.24354866135</v>
      </c>
      <c r="Q97" s="23">
        <v>76457</v>
      </c>
      <c r="S97" s="1">
        <f t="shared" si="2"/>
        <v>10</v>
      </c>
    </row>
    <row r="98" spans="2:19" x14ac:dyDescent="0.15">
      <c r="B98" s="4" t="s">
        <v>58</v>
      </c>
      <c r="C98" s="14" t="s">
        <v>59</v>
      </c>
      <c r="D98" s="17">
        <f t="shared" si="3"/>
        <v>172001.59218640462</v>
      </c>
      <c r="E98" s="5">
        <f t="shared" si="3"/>
        <v>49437.173987951661</v>
      </c>
      <c r="F98" s="5">
        <f t="shared" si="3"/>
        <v>99314.670690699961</v>
      </c>
      <c r="G98" s="6">
        <f t="shared" si="3"/>
        <v>23249.747507752996</v>
      </c>
      <c r="H98" s="20">
        <f t="shared" si="3"/>
        <v>65014.175211796435</v>
      </c>
      <c r="I98" s="20">
        <f t="shared" si="3"/>
        <v>1179.7507158897827</v>
      </c>
      <c r="J98" s="17">
        <f t="shared" si="3"/>
        <v>127833.52146481149</v>
      </c>
      <c r="K98" s="6">
        <f t="shared" si="3"/>
        <v>10882.106914128872</v>
      </c>
      <c r="L98" s="20">
        <f t="shared" si="3"/>
        <v>23890.626299592448</v>
      </c>
      <c r="M98" s="20">
        <f t="shared" si="3"/>
        <v>21771.283611173822</v>
      </c>
      <c r="N98" s="20">
        <f t="shared" si="3"/>
        <v>490.72610829243951</v>
      </c>
      <c r="O98" s="132">
        <f t="shared" si="3"/>
        <v>52450.089709010113</v>
      </c>
      <c r="P98" s="23">
        <f t="shared" si="3"/>
        <v>464631.76530697115</v>
      </c>
      <c r="Q98" s="23">
        <v>84161</v>
      </c>
      <c r="S98" s="1">
        <f t="shared" si="2"/>
        <v>5</v>
      </c>
    </row>
    <row r="99" spans="2:19" x14ac:dyDescent="0.15">
      <c r="B99" s="4" t="s">
        <v>60</v>
      </c>
      <c r="C99" s="14" t="s">
        <v>61</v>
      </c>
      <c r="D99" s="17">
        <f t="shared" si="3"/>
        <v>174243.20730650751</v>
      </c>
      <c r="E99" s="5">
        <f t="shared" si="3"/>
        <v>45378.339189449362</v>
      </c>
      <c r="F99" s="5">
        <f t="shared" si="3"/>
        <v>102280.40768194071</v>
      </c>
      <c r="G99" s="6">
        <f t="shared" si="3"/>
        <v>26584.460435117442</v>
      </c>
      <c r="H99" s="20">
        <f t="shared" si="3"/>
        <v>41540.383134385833</v>
      </c>
      <c r="I99" s="20">
        <f t="shared" si="3"/>
        <v>1934.0404793993068</v>
      </c>
      <c r="J99" s="17">
        <f t="shared" si="3"/>
        <v>146210.4170677705</v>
      </c>
      <c r="K99" s="6">
        <f t="shared" si="3"/>
        <v>14465.80790335002</v>
      </c>
      <c r="L99" s="20">
        <f t="shared" si="3"/>
        <v>31288.596216788603</v>
      </c>
      <c r="M99" s="20">
        <f t="shared" si="3"/>
        <v>21147.862918752406</v>
      </c>
      <c r="N99" s="20">
        <f t="shared" si="3"/>
        <v>740.62620331151334</v>
      </c>
      <c r="O99" s="132">
        <f t="shared" si="3"/>
        <v>24086.861041586446</v>
      </c>
      <c r="P99" s="23">
        <f t="shared" si="3"/>
        <v>441191.99436850211</v>
      </c>
      <c r="Q99" s="23">
        <v>166208</v>
      </c>
      <c r="S99" s="1">
        <f t="shared" si="2"/>
        <v>34</v>
      </c>
    </row>
    <row r="100" spans="2:19" x14ac:dyDescent="0.15">
      <c r="B100" s="65" t="s">
        <v>62</v>
      </c>
      <c r="C100" s="66" t="s">
        <v>63</v>
      </c>
      <c r="D100" s="67">
        <f t="shared" si="3"/>
        <v>169603.81372835828</v>
      </c>
      <c r="E100" s="68">
        <f t="shared" si="3"/>
        <v>53216.935719794688</v>
      </c>
      <c r="F100" s="68">
        <f t="shared" si="3"/>
        <v>84028.270524720094</v>
      </c>
      <c r="G100" s="69">
        <f t="shared" si="3"/>
        <v>32358.607483843516</v>
      </c>
      <c r="H100" s="70">
        <f t="shared" si="3"/>
        <v>54374.817159118109</v>
      </c>
      <c r="I100" s="70">
        <f t="shared" si="3"/>
        <v>2806.0955825642936</v>
      </c>
      <c r="J100" s="67">
        <f t="shared" si="3"/>
        <v>131951.18480891467</v>
      </c>
      <c r="K100" s="69">
        <f t="shared" si="3"/>
        <v>13970.120475519268</v>
      </c>
      <c r="L100" s="70">
        <f t="shared" si="3"/>
        <v>29904.084997739421</v>
      </c>
      <c r="M100" s="70">
        <f t="shared" si="3"/>
        <v>3595.9681923353101</v>
      </c>
      <c r="N100" s="70">
        <f t="shared" si="3"/>
        <v>941.35794260790931</v>
      </c>
      <c r="O100" s="133">
        <f t="shared" si="3"/>
        <v>40975.253317730909</v>
      </c>
      <c r="P100" s="71">
        <f t="shared" si="3"/>
        <v>434152.57572936889</v>
      </c>
      <c r="Q100" s="71">
        <v>75202</v>
      </c>
      <c r="S100" s="1">
        <f t="shared" si="2"/>
        <v>11</v>
      </c>
    </row>
    <row r="101" spans="2:19" x14ac:dyDescent="0.15">
      <c r="B101" s="4" t="s">
        <v>64</v>
      </c>
      <c r="C101" s="14" t="s">
        <v>65</v>
      </c>
      <c r="D101" s="17">
        <f t="shared" si="3"/>
        <v>162549.20462145752</v>
      </c>
      <c r="E101" s="5">
        <f t="shared" si="3"/>
        <v>48767.097687959817</v>
      </c>
      <c r="F101" s="5">
        <f t="shared" si="3"/>
        <v>86500.59014071578</v>
      </c>
      <c r="G101" s="6">
        <f t="shared" si="3"/>
        <v>27281.516792781924</v>
      </c>
      <c r="H101" s="20">
        <f t="shared" si="3"/>
        <v>54327.226469778238</v>
      </c>
      <c r="I101" s="20">
        <f t="shared" si="3"/>
        <v>1453.116598691199</v>
      </c>
      <c r="J101" s="17">
        <f t="shared" si="3"/>
        <v>157319.19399892463</v>
      </c>
      <c r="K101" s="6">
        <f t="shared" si="3"/>
        <v>30793.719591360339</v>
      </c>
      <c r="L101" s="20">
        <f t="shared" si="3"/>
        <v>32354.543427799563</v>
      </c>
      <c r="M101" s="20">
        <f t="shared" si="3"/>
        <v>4336.9047775169502</v>
      </c>
      <c r="N101" s="20">
        <f t="shared" si="3"/>
        <v>58.364916790159079</v>
      </c>
      <c r="O101" s="132">
        <f t="shared" si="3"/>
        <v>36802.132375119669</v>
      </c>
      <c r="P101" s="23">
        <f t="shared" si="3"/>
        <v>449200.68718607794</v>
      </c>
      <c r="Q101" s="23">
        <v>152506</v>
      </c>
      <c r="S101" s="1">
        <f t="shared" si="2"/>
        <v>20</v>
      </c>
    </row>
    <row r="102" spans="2:19" x14ac:dyDescent="0.15">
      <c r="B102" s="51" t="s">
        <v>66</v>
      </c>
      <c r="C102" s="52" t="s">
        <v>67</v>
      </c>
      <c r="D102" s="53">
        <f t="shared" si="3"/>
        <v>164579.67041289268</v>
      </c>
      <c r="E102" s="54">
        <f t="shared" si="3"/>
        <v>51665.656902244707</v>
      </c>
      <c r="F102" s="54">
        <f t="shared" si="3"/>
        <v>76568.295416679292</v>
      </c>
      <c r="G102" s="55">
        <f t="shared" si="3"/>
        <v>36345.71809396868</v>
      </c>
      <c r="H102" s="56">
        <f t="shared" si="3"/>
        <v>62651.707006755321</v>
      </c>
      <c r="I102" s="56">
        <f t="shared" si="3"/>
        <v>459.64981369846413</v>
      </c>
      <c r="J102" s="53">
        <f t="shared" si="3"/>
        <v>134600.39077883129</v>
      </c>
      <c r="K102" s="55">
        <f t="shared" si="3"/>
        <v>17733.619096664748</v>
      </c>
      <c r="L102" s="56">
        <f t="shared" si="3"/>
        <v>29306.140377449941</v>
      </c>
      <c r="M102" s="56">
        <f t="shared" si="3"/>
        <v>17899.63951410136</v>
      </c>
      <c r="N102" s="56">
        <f t="shared" si="3"/>
        <v>827.69379903668471</v>
      </c>
      <c r="O102" s="134">
        <f t="shared" si="3"/>
        <v>12209.021235345794</v>
      </c>
      <c r="P102" s="57">
        <f t="shared" si="3"/>
        <v>422533.91293811152</v>
      </c>
      <c r="Q102" s="57">
        <v>66022</v>
      </c>
      <c r="S102" s="1">
        <f t="shared" si="2"/>
        <v>40</v>
      </c>
    </row>
    <row r="103" spans="2:19" x14ac:dyDescent="0.15">
      <c r="B103" s="4" t="s">
        <v>68</v>
      </c>
      <c r="C103" s="14" t="s">
        <v>69</v>
      </c>
      <c r="D103" s="17">
        <f t="shared" si="3"/>
        <v>150972.90257031063</v>
      </c>
      <c r="E103" s="5">
        <f t="shared" si="3"/>
        <v>49992.423096046172</v>
      </c>
      <c r="F103" s="5">
        <f t="shared" si="3"/>
        <v>72526.384054994705</v>
      </c>
      <c r="G103" s="6">
        <f t="shared" si="3"/>
        <v>28454.095419269765</v>
      </c>
      <c r="H103" s="20">
        <f t="shared" si="3"/>
        <v>62706.684104714761</v>
      </c>
      <c r="I103" s="20">
        <f t="shared" si="3"/>
        <v>1092.2631271752523</v>
      </c>
      <c r="J103" s="17">
        <f t="shared" si="3"/>
        <v>159849.67249616291</v>
      </c>
      <c r="K103" s="6">
        <f t="shared" si="3"/>
        <v>14802.989688493049</v>
      </c>
      <c r="L103" s="20">
        <f t="shared" si="3"/>
        <v>30338.88540608314</v>
      </c>
      <c r="M103" s="20">
        <f t="shared" si="3"/>
        <v>11325.439373959662</v>
      </c>
      <c r="N103" s="20">
        <f t="shared" si="3"/>
        <v>1400.7544477831341</v>
      </c>
      <c r="O103" s="132">
        <f t="shared" si="3"/>
        <v>22768.380207094837</v>
      </c>
      <c r="P103" s="23">
        <f t="shared" si="3"/>
        <v>440454.98173328431</v>
      </c>
      <c r="Q103" s="23">
        <v>92518</v>
      </c>
      <c r="S103" s="1">
        <f t="shared" si="2"/>
        <v>36</v>
      </c>
    </row>
    <row r="104" spans="2:19" x14ac:dyDescent="0.15">
      <c r="B104" s="4" t="s">
        <v>70</v>
      </c>
      <c r="C104" s="14" t="s">
        <v>71</v>
      </c>
      <c r="D104" s="17">
        <f t="shared" si="3"/>
        <v>170594.38914188449</v>
      </c>
      <c r="E104" s="5">
        <f t="shared" si="3"/>
        <v>49187.27219256579</v>
      </c>
      <c r="F104" s="5">
        <f t="shared" si="3"/>
        <v>97393.383892844737</v>
      </c>
      <c r="G104" s="6">
        <f t="shared" si="3"/>
        <v>24013.733056473964</v>
      </c>
      <c r="H104" s="20">
        <f t="shared" si="3"/>
        <v>48841.254422471953</v>
      </c>
      <c r="I104" s="20">
        <f t="shared" si="3"/>
        <v>1586.9567154735275</v>
      </c>
      <c r="J104" s="17">
        <f t="shared" si="3"/>
        <v>135571.73539136091</v>
      </c>
      <c r="K104" s="6">
        <f t="shared" si="3"/>
        <v>17029.711882079297</v>
      </c>
      <c r="L104" s="20">
        <f t="shared" si="3"/>
        <v>25144.593667287521</v>
      </c>
      <c r="M104" s="20">
        <f t="shared" si="3"/>
        <v>327.24064485656487</v>
      </c>
      <c r="N104" s="20">
        <f t="shared" si="3"/>
        <v>32.233916460953026</v>
      </c>
      <c r="O104" s="132">
        <f t="shared" si="3"/>
        <v>37716.070616962686</v>
      </c>
      <c r="P104" s="23">
        <f t="shared" si="3"/>
        <v>419814.47451675858</v>
      </c>
      <c r="Q104" s="23">
        <v>112211</v>
      </c>
      <c r="S104" s="1">
        <f t="shared" si="2"/>
        <v>17</v>
      </c>
    </row>
    <row r="105" spans="2:19" x14ac:dyDescent="0.15">
      <c r="B105" s="4" t="s">
        <v>72</v>
      </c>
      <c r="C105" s="14" t="s">
        <v>73</v>
      </c>
      <c r="D105" s="17">
        <f t="shared" si="3"/>
        <v>190033.26196773155</v>
      </c>
      <c r="E105" s="5">
        <f t="shared" si="3"/>
        <v>53367.931656941357</v>
      </c>
      <c r="F105" s="5">
        <f t="shared" si="3"/>
        <v>105458.69191049914</v>
      </c>
      <c r="G105" s="6">
        <f t="shared" si="3"/>
        <v>31206.63840029106</v>
      </c>
      <c r="H105" s="20">
        <f t="shared" si="3"/>
        <v>51073.135748569191</v>
      </c>
      <c r="I105" s="20">
        <f t="shared" si="3"/>
        <v>6878.9373521962416</v>
      </c>
      <c r="J105" s="17">
        <f t="shared" si="3"/>
        <v>128631.781481326</v>
      </c>
      <c r="K105" s="6">
        <f t="shared" si="3"/>
        <v>3456.6698851153742</v>
      </c>
      <c r="L105" s="20">
        <f t="shared" si="3"/>
        <v>30762.121657361153</v>
      </c>
      <c r="M105" s="20">
        <f t="shared" si="3"/>
        <v>17554.741614541792</v>
      </c>
      <c r="N105" s="20">
        <f t="shared" si="3"/>
        <v>2371.5069336579768</v>
      </c>
      <c r="O105" s="132">
        <f t="shared" si="3"/>
        <v>31119.824244714047</v>
      </c>
      <c r="P105" s="23">
        <f t="shared" si="3"/>
        <v>458425.31100009795</v>
      </c>
      <c r="Q105" s="23">
        <v>142926</v>
      </c>
      <c r="S105" s="1">
        <f t="shared" si="2"/>
        <v>24</v>
      </c>
    </row>
    <row r="106" spans="2:19" x14ac:dyDescent="0.15">
      <c r="B106" s="58" t="s">
        <v>74</v>
      </c>
      <c r="C106" s="59" t="s">
        <v>75</v>
      </c>
      <c r="D106" s="60">
        <f t="shared" ref="D106:P121" si="4">+D37*1000/$Q106</f>
        <v>159950.22749431265</v>
      </c>
      <c r="E106" s="61">
        <f t="shared" si="4"/>
        <v>64172.911927201822</v>
      </c>
      <c r="F106" s="61">
        <f t="shared" si="4"/>
        <v>72536.106597335063</v>
      </c>
      <c r="G106" s="62">
        <f t="shared" si="4"/>
        <v>23241.208969775755</v>
      </c>
      <c r="H106" s="63">
        <f t="shared" si="4"/>
        <v>49493.451413714654</v>
      </c>
      <c r="I106" s="63">
        <f t="shared" si="4"/>
        <v>830.71173220669482</v>
      </c>
      <c r="J106" s="60">
        <f t="shared" si="4"/>
        <v>132766.02209944752</v>
      </c>
      <c r="K106" s="62">
        <f t="shared" si="4"/>
        <v>10880.354241143972</v>
      </c>
      <c r="L106" s="63">
        <f t="shared" si="4"/>
        <v>36914.608384790379</v>
      </c>
      <c r="M106" s="63">
        <f t="shared" si="4"/>
        <v>22178.274293142673</v>
      </c>
      <c r="N106" s="63">
        <f t="shared" si="4"/>
        <v>179.28176795580112</v>
      </c>
      <c r="O106" s="135">
        <f t="shared" si="4"/>
        <v>27472.830679233019</v>
      </c>
      <c r="P106" s="64">
        <f t="shared" si="4"/>
        <v>429785.40786480339</v>
      </c>
      <c r="Q106" s="64">
        <v>61540</v>
      </c>
      <c r="S106" s="1">
        <f t="shared" si="2"/>
        <v>29</v>
      </c>
    </row>
    <row r="107" spans="2:19" x14ac:dyDescent="0.15">
      <c r="B107" s="4" t="s">
        <v>76</v>
      </c>
      <c r="C107" s="14" t="s">
        <v>77</v>
      </c>
      <c r="D107" s="17">
        <f t="shared" si="4"/>
        <v>154352.80085874448</v>
      </c>
      <c r="E107" s="5">
        <f t="shared" si="4"/>
        <v>47216.912495527373</v>
      </c>
      <c r="F107" s="5">
        <f t="shared" si="4"/>
        <v>76332.067745398163</v>
      </c>
      <c r="G107" s="6">
        <f t="shared" si="4"/>
        <v>30803.820617818947</v>
      </c>
      <c r="H107" s="20">
        <f t="shared" si="4"/>
        <v>57541.028903112951</v>
      </c>
      <c r="I107" s="20">
        <f t="shared" si="4"/>
        <v>2717.6678726195682</v>
      </c>
      <c r="J107" s="17">
        <f t="shared" si="4"/>
        <v>138536.18852621954</v>
      </c>
      <c r="K107" s="6">
        <f t="shared" si="4"/>
        <v>15233.232616387708</v>
      </c>
      <c r="L107" s="20">
        <f t="shared" si="4"/>
        <v>29608.217707629308</v>
      </c>
      <c r="M107" s="20">
        <f t="shared" si="4"/>
        <v>18026.726434222557</v>
      </c>
      <c r="N107" s="20">
        <f t="shared" si="4"/>
        <v>69.574205860135962</v>
      </c>
      <c r="O107" s="132">
        <f t="shared" si="4"/>
        <v>26646.115771478551</v>
      </c>
      <c r="P107" s="23">
        <f t="shared" si="4"/>
        <v>427498.32027988706</v>
      </c>
      <c r="Q107" s="23">
        <v>100612</v>
      </c>
      <c r="S107" s="1">
        <f t="shared" si="2"/>
        <v>30</v>
      </c>
    </row>
    <row r="108" spans="2:19" x14ac:dyDescent="0.15">
      <c r="B108" s="4" t="s">
        <v>78</v>
      </c>
      <c r="C108" s="14" t="s">
        <v>79</v>
      </c>
      <c r="D108" s="17">
        <f t="shared" si="4"/>
        <v>154705.62718879338</v>
      </c>
      <c r="E108" s="5">
        <f t="shared" si="4"/>
        <v>53517.510347023243</v>
      </c>
      <c r="F108" s="5">
        <f t="shared" si="4"/>
        <v>76565.325533269657</v>
      </c>
      <c r="G108" s="6">
        <f t="shared" si="4"/>
        <v>24622.791308500477</v>
      </c>
      <c r="H108" s="20">
        <f t="shared" si="4"/>
        <v>55733.763132760265</v>
      </c>
      <c r="I108" s="20">
        <f t="shared" si="4"/>
        <v>2071.9118115249921</v>
      </c>
      <c r="J108" s="17">
        <f t="shared" si="4"/>
        <v>153926.5958293537</v>
      </c>
      <c r="K108" s="6">
        <f t="shared" si="4"/>
        <v>17105.937599490608</v>
      </c>
      <c r="L108" s="20">
        <f t="shared" si="4"/>
        <v>34095.550780006364</v>
      </c>
      <c r="M108" s="20">
        <f t="shared" si="4"/>
        <v>9102.5947150588981</v>
      </c>
      <c r="N108" s="20">
        <f t="shared" si="4"/>
        <v>620.82139446036297</v>
      </c>
      <c r="O108" s="132">
        <f t="shared" si="4"/>
        <v>26067.375039796243</v>
      </c>
      <c r="P108" s="23">
        <f t="shared" si="4"/>
        <v>436324.23989175423</v>
      </c>
      <c r="Q108" s="23">
        <v>50256</v>
      </c>
      <c r="S108" s="1">
        <f t="shared" si="2"/>
        <v>32</v>
      </c>
    </row>
    <row r="109" spans="2:19" x14ac:dyDescent="0.15">
      <c r="B109" s="58" t="s">
        <v>80</v>
      </c>
      <c r="C109" s="59" t="s">
        <v>81</v>
      </c>
      <c r="D109" s="60">
        <f t="shared" si="4"/>
        <v>160622.30292977966</v>
      </c>
      <c r="E109" s="61">
        <f t="shared" si="4"/>
        <v>51376.238614753282</v>
      </c>
      <c r="F109" s="61">
        <f t="shared" si="4"/>
        <v>84848.835380413802</v>
      </c>
      <c r="G109" s="62">
        <f t="shared" si="4"/>
        <v>24397.22893461258</v>
      </c>
      <c r="H109" s="63">
        <f t="shared" si="4"/>
        <v>46461.629752491528</v>
      </c>
      <c r="I109" s="63">
        <f t="shared" si="4"/>
        <v>3245.5781632040266</v>
      </c>
      <c r="J109" s="60">
        <f t="shared" si="4"/>
        <v>150805.22470223202</v>
      </c>
      <c r="K109" s="62">
        <f t="shared" si="4"/>
        <v>25429.6295237142</v>
      </c>
      <c r="L109" s="63">
        <f t="shared" si="4"/>
        <v>28226.032000228777</v>
      </c>
      <c r="M109" s="63">
        <f t="shared" si="4"/>
        <v>22163.618685388279</v>
      </c>
      <c r="N109" s="63">
        <f t="shared" si="4"/>
        <v>1662.9252041122725</v>
      </c>
      <c r="O109" s="135">
        <f t="shared" si="4"/>
        <v>29893.06089766504</v>
      </c>
      <c r="P109" s="64">
        <f t="shared" si="4"/>
        <v>443080.37233510159</v>
      </c>
      <c r="Q109" s="64">
        <v>69937</v>
      </c>
      <c r="S109" s="1">
        <f t="shared" si="2"/>
        <v>27</v>
      </c>
    </row>
    <row r="110" spans="2:19" x14ac:dyDescent="0.15">
      <c r="B110" s="58" t="s">
        <v>82</v>
      </c>
      <c r="C110" s="59" t="s">
        <v>83</v>
      </c>
      <c r="D110" s="60">
        <f t="shared" si="4"/>
        <v>171842.00817448547</v>
      </c>
      <c r="E110" s="61">
        <f t="shared" si="4"/>
        <v>55147.412015770249</v>
      </c>
      <c r="F110" s="61">
        <f t="shared" si="4"/>
        <v>87969.996744673932</v>
      </c>
      <c r="G110" s="62">
        <f t="shared" si="4"/>
        <v>28724.599414041306</v>
      </c>
      <c r="H110" s="63">
        <f t="shared" si="4"/>
        <v>58019.875574203346</v>
      </c>
      <c r="I110" s="63">
        <f t="shared" si="4"/>
        <v>3954.533945816906</v>
      </c>
      <c r="J110" s="60">
        <f t="shared" si="4"/>
        <v>135413.6976887185</v>
      </c>
      <c r="K110" s="62">
        <f t="shared" si="4"/>
        <v>15211.75896118928</v>
      </c>
      <c r="L110" s="63">
        <f t="shared" si="4"/>
        <v>32183.618475783991</v>
      </c>
      <c r="M110" s="63">
        <f t="shared" si="4"/>
        <v>14108.58320975151</v>
      </c>
      <c r="N110" s="63">
        <f t="shared" si="4"/>
        <v>99.468296741056889</v>
      </c>
      <c r="O110" s="135">
        <f t="shared" si="4"/>
        <v>38148.714146200313</v>
      </c>
      <c r="P110" s="64">
        <f t="shared" si="4"/>
        <v>453770.49951170111</v>
      </c>
      <c r="Q110" s="64">
        <v>55294</v>
      </c>
      <c r="S110" s="1">
        <f t="shared" si="2"/>
        <v>16</v>
      </c>
    </row>
    <row r="111" spans="2:19" x14ac:dyDescent="0.15">
      <c r="B111" s="4" t="s">
        <v>84</v>
      </c>
      <c r="C111" s="14" t="s">
        <v>85</v>
      </c>
      <c r="D111" s="17">
        <f t="shared" si="4"/>
        <v>168619.23875054609</v>
      </c>
      <c r="E111" s="5">
        <f t="shared" si="4"/>
        <v>49487.453582350368</v>
      </c>
      <c r="F111" s="5">
        <f t="shared" si="4"/>
        <v>92200.032765399737</v>
      </c>
      <c r="G111" s="6">
        <f t="shared" si="4"/>
        <v>26931.752402795981</v>
      </c>
      <c r="H111" s="20">
        <f t="shared" si="4"/>
        <v>49620.016928789868</v>
      </c>
      <c r="I111" s="20">
        <f t="shared" si="4"/>
        <v>2870.5493665356053</v>
      </c>
      <c r="J111" s="17">
        <f t="shared" si="4"/>
        <v>132586.14569681083</v>
      </c>
      <c r="K111" s="6">
        <f t="shared" si="4"/>
        <v>18390.454346876366</v>
      </c>
      <c r="L111" s="20">
        <f t="shared" si="4"/>
        <v>26150.843709043249</v>
      </c>
      <c r="M111" s="20">
        <f t="shared" si="4"/>
        <v>3096.9173219746613</v>
      </c>
      <c r="N111" s="20">
        <f t="shared" si="4"/>
        <v>1584.3845565749236</v>
      </c>
      <c r="O111" s="132">
        <f t="shared" si="4"/>
        <v>25634.843272171252</v>
      </c>
      <c r="P111" s="23">
        <f t="shared" si="4"/>
        <v>410162.93960244651</v>
      </c>
      <c r="Q111" s="23">
        <v>73248</v>
      </c>
      <c r="S111" s="1">
        <f t="shared" si="2"/>
        <v>33</v>
      </c>
    </row>
    <row r="112" spans="2:19" x14ac:dyDescent="0.15">
      <c r="B112" s="4">
        <v>39</v>
      </c>
      <c r="C112" s="14" t="s">
        <v>86</v>
      </c>
      <c r="D112" s="17">
        <f t="shared" si="4"/>
        <v>181418.66494408896</v>
      </c>
      <c r="E112" s="5">
        <f t="shared" si="4"/>
        <v>48521.766456872996</v>
      </c>
      <c r="F112" s="5">
        <f t="shared" si="4"/>
        <v>97847.682812922823</v>
      </c>
      <c r="G112" s="6">
        <f t="shared" si="4"/>
        <v>35049.215674293147</v>
      </c>
      <c r="H112" s="20">
        <f t="shared" si="4"/>
        <v>63521.583142016636</v>
      </c>
      <c r="I112" s="20">
        <f t="shared" si="4"/>
        <v>3170.5002749722844</v>
      </c>
      <c r="J112" s="17">
        <f t="shared" si="4"/>
        <v>132402.51577817157</v>
      </c>
      <c r="K112" s="6">
        <f t="shared" si="4"/>
        <v>11921.515053641418</v>
      </c>
      <c r="L112" s="20">
        <f t="shared" si="4"/>
        <v>29061.104952119906</v>
      </c>
      <c r="M112" s="20">
        <f t="shared" si="4"/>
        <v>17622.676920659585</v>
      </c>
      <c r="N112" s="20">
        <f t="shared" si="4"/>
        <v>24.441980847962149</v>
      </c>
      <c r="O112" s="132">
        <f t="shared" si="4"/>
        <v>43131.070122297198</v>
      </c>
      <c r="P112" s="23">
        <f t="shared" si="4"/>
        <v>470352.55811517412</v>
      </c>
      <c r="Q112" s="23">
        <v>114557</v>
      </c>
      <c r="S112" s="1">
        <f t="shared" si="2"/>
        <v>8</v>
      </c>
    </row>
    <row r="113" spans="2:19" x14ac:dyDescent="0.15">
      <c r="B113" s="7">
        <v>40</v>
      </c>
      <c r="C113" s="15" t="s">
        <v>87</v>
      </c>
      <c r="D113" s="18">
        <f t="shared" si="4"/>
        <v>145810.19533111007</v>
      </c>
      <c r="E113" s="8">
        <f t="shared" si="4"/>
        <v>51692.672701286327</v>
      </c>
      <c r="F113" s="8">
        <f t="shared" si="4"/>
        <v>69863.820867079558</v>
      </c>
      <c r="G113" s="9">
        <f t="shared" si="4"/>
        <v>24253.701762744164</v>
      </c>
      <c r="H113" s="21">
        <f t="shared" si="4"/>
        <v>50048.556455454978</v>
      </c>
      <c r="I113" s="21">
        <f t="shared" si="4"/>
        <v>2258.1610290614576</v>
      </c>
      <c r="J113" s="18">
        <f t="shared" si="4"/>
        <v>142094.46403049072</v>
      </c>
      <c r="K113" s="9">
        <f t="shared" si="4"/>
        <v>23773.454025726536</v>
      </c>
      <c r="L113" s="21">
        <f t="shared" si="4"/>
        <v>27998.685088137208</v>
      </c>
      <c r="M113" s="21">
        <f t="shared" si="4"/>
        <v>2073.1777036684134</v>
      </c>
      <c r="N113" s="21">
        <f t="shared" si="4"/>
        <v>3417.8180085755121</v>
      </c>
      <c r="O113" s="136">
        <f t="shared" si="4"/>
        <v>22151.729394949976</v>
      </c>
      <c r="P113" s="24">
        <f t="shared" si="4"/>
        <v>395852.78704144829</v>
      </c>
      <c r="Q113" s="24">
        <v>52475</v>
      </c>
      <c r="S113" s="1">
        <f t="shared" si="2"/>
        <v>38</v>
      </c>
    </row>
    <row r="114" spans="2:19" x14ac:dyDescent="0.15">
      <c r="B114" s="10">
        <v>41</v>
      </c>
      <c r="C114" s="13" t="s">
        <v>88</v>
      </c>
      <c r="D114" s="16">
        <f t="shared" si="4"/>
        <v>154774.06081096109</v>
      </c>
      <c r="E114" s="11">
        <f t="shared" si="4"/>
        <v>63265.508574478969</v>
      </c>
      <c r="F114" s="11">
        <f t="shared" si="4"/>
        <v>65920.927956582658</v>
      </c>
      <c r="G114" s="12">
        <f t="shared" si="4"/>
        <v>25587.624279899464</v>
      </c>
      <c r="H114" s="19">
        <f t="shared" si="4"/>
        <v>58102.738050223539</v>
      </c>
      <c r="I114" s="19">
        <f t="shared" si="4"/>
        <v>3996.8638092484262</v>
      </c>
      <c r="J114" s="16">
        <f t="shared" si="4"/>
        <v>119063.85818189906</v>
      </c>
      <c r="K114" s="12">
        <f t="shared" si="4"/>
        <v>810.71643052559</v>
      </c>
      <c r="L114" s="19">
        <f t="shared" si="4"/>
        <v>22726.217220133898</v>
      </c>
      <c r="M114" s="19">
        <f t="shared" si="4"/>
        <v>4893.8366066860917</v>
      </c>
      <c r="N114" s="19">
        <f t="shared" si="4"/>
        <v>223.53700037812229</v>
      </c>
      <c r="O114" s="137">
        <f t="shared" si="4"/>
        <v>11987.321782068106</v>
      </c>
      <c r="P114" s="22">
        <f t="shared" si="4"/>
        <v>375768.43346159835</v>
      </c>
      <c r="Q114" s="22">
        <v>44959</v>
      </c>
    </row>
    <row r="115" spans="2:19" x14ac:dyDescent="0.15">
      <c r="B115" s="4">
        <v>42</v>
      </c>
      <c r="C115" s="14" t="s">
        <v>89</v>
      </c>
      <c r="D115" s="17">
        <f t="shared" si="4"/>
        <v>165255.40841746426</v>
      </c>
      <c r="E115" s="5">
        <f t="shared" si="4"/>
        <v>61660.941392421657</v>
      </c>
      <c r="F115" s="5">
        <f t="shared" si="4"/>
        <v>62360.403828504001</v>
      </c>
      <c r="G115" s="6">
        <f t="shared" si="4"/>
        <v>41234.063196538613</v>
      </c>
      <c r="H115" s="20">
        <f t="shared" si="4"/>
        <v>62154.293955683752</v>
      </c>
      <c r="I115" s="20">
        <f t="shared" si="4"/>
        <v>2028.2942179100564</v>
      </c>
      <c r="J115" s="17">
        <f t="shared" si="4"/>
        <v>145773.14802674708</v>
      </c>
      <c r="K115" s="6">
        <f t="shared" si="4"/>
        <v>17939.740395961715</v>
      </c>
      <c r="L115" s="20">
        <f t="shared" si="4"/>
        <v>31763.130982037499</v>
      </c>
      <c r="M115" s="20">
        <f t="shared" si="4"/>
        <v>20534.259866264587</v>
      </c>
      <c r="N115" s="20">
        <f t="shared" si="4"/>
        <v>904.78562999868882</v>
      </c>
      <c r="O115" s="132">
        <f t="shared" si="4"/>
        <v>28263.983217516718</v>
      </c>
      <c r="P115" s="23">
        <f t="shared" si="4"/>
        <v>456677.30431362265</v>
      </c>
      <c r="Q115" s="23">
        <v>38135</v>
      </c>
    </row>
    <row r="116" spans="2:19" x14ac:dyDescent="0.15">
      <c r="B116" s="4">
        <v>43</v>
      </c>
      <c r="C116" s="14" t="s">
        <v>90</v>
      </c>
      <c r="D116" s="17">
        <f t="shared" si="4"/>
        <v>149010.6998613539</v>
      </c>
      <c r="E116" s="5">
        <f t="shared" si="4"/>
        <v>58173.367894387848</v>
      </c>
      <c r="F116" s="5">
        <f t="shared" si="4"/>
        <v>60267.617095665802</v>
      </c>
      <c r="G116" s="6">
        <f t="shared" si="4"/>
        <v>30569.714871300261</v>
      </c>
      <c r="H116" s="20">
        <f t="shared" si="4"/>
        <v>39088.733498101152</v>
      </c>
      <c r="I116" s="20">
        <f t="shared" si="4"/>
        <v>1809.5726083549339</v>
      </c>
      <c r="J116" s="17">
        <f t="shared" si="4"/>
        <v>160177.34643438424</v>
      </c>
      <c r="K116" s="6">
        <f t="shared" si="4"/>
        <v>31856.441015130509</v>
      </c>
      <c r="L116" s="20">
        <f t="shared" si="4"/>
        <v>34130.086201699924</v>
      </c>
      <c r="M116" s="20">
        <f t="shared" si="4"/>
        <v>16915.938272349147</v>
      </c>
      <c r="N116" s="20">
        <f t="shared" si="4"/>
        <v>1038.3386581469649</v>
      </c>
      <c r="O116" s="132">
        <f t="shared" si="4"/>
        <v>10806.468141539575</v>
      </c>
      <c r="P116" s="23">
        <f t="shared" si="4"/>
        <v>412977.18367592985</v>
      </c>
      <c r="Q116" s="23">
        <v>33178</v>
      </c>
    </row>
    <row r="117" spans="2:19" x14ac:dyDescent="0.15">
      <c r="B117" s="4">
        <v>44</v>
      </c>
      <c r="C117" s="14" t="s">
        <v>91</v>
      </c>
      <c r="D117" s="17">
        <f t="shared" si="4"/>
        <v>160150.19379844962</v>
      </c>
      <c r="E117" s="5">
        <f t="shared" si="4"/>
        <v>79140.415785764621</v>
      </c>
      <c r="F117" s="5">
        <f t="shared" si="4"/>
        <v>55685.517970401692</v>
      </c>
      <c r="G117" s="6">
        <f t="shared" si="4"/>
        <v>25324.260042283298</v>
      </c>
      <c r="H117" s="20">
        <f t="shared" si="4"/>
        <v>59654.950669485552</v>
      </c>
      <c r="I117" s="20">
        <f t="shared" si="4"/>
        <v>2466.2614517265679</v>
      </c>
      <c r="J117" s="17">
        <f t="shared" si="4"/>
        <v>171771.58210007046</v>
      </c>
      <c r="K117" s="6">
        <f t="shared" si="4"/>
        <v>40542.371388301624</v>
      </c>
      <c r="L117" s="20">
        <f t="shared" si="4"/>
        <v>42395.613107822413</v>
      </c>
      <c r="M117" s="20">
        <f t="shared" si="4"/>
        <v>17422.480620155038</v>
      </c>
      <c r="N117" s="20">
        <f t="shared" si="4"/>
        <v>3523.6081747709654</v>
      </c>
      <c r="O117" s="132">
        <f t="shared" si="4"/>
        <v>61840.821000704724</v>
      </c>
      <c r="P117" s="23">
        <f t="shared" si="4"/>
        <v>519225.51092318533</v>
      </c>
      <c r="Q117" s="23">
        <v>11352</v>
      </c>
    </row>
    <row r="118" spans="2:19" x14ac:dyDescent="0.15">
      <c r="B118" s="4">
        <v>45</v>
      </c>
      <c r="C118" s="14" t="s">
        <v>92</v>
      </c>
      <c r="D118" s="17">
        <f t="shared" si="4"/>
        <v>162953.89019527656</v>
      </c>
      <c r="E118" s="5">
        <f t="shared" si="4"/>
        <v>53629.127901032611</v>
      </c>
      <c r="F118" s="5">
        <f t="shared" si="4"/>
        <v>79330.53879971373</v>
      </c>
      <c r="G118" s="6">
        <f t="shared" si="4"/>
        <v>29994.223494530212</v>
      </c>
      <c r="H118" s="20">
        <f t="shared" si="4"/>
        <v>66636.693589612507</v>
      </c>
      <c r="I118" s="20">
        <f t="shared" si="4"/>
        <v>2378.2844289949903</v>
      </c>
      <c r="J118" s="17">
        <f t="shared" si="4"/>
        <v>155928.48379511299</v>
      </c>
      <c r="K118" s="6">
        <f t="shared" si="4"/>
        <v>27465.085369594111</v>
      </c>
      <c r="L118" s="20">
        <f t="shared" si="4"/>
        <v>32038.544116143545</v>
      </c>
      <c r="M118" s="20">
        <f t="shared" si="4"/>
        <v>7284.0711583682651</v>
      </c>
      <c r="N118" s="20">
        <f t="shared" si="4"/>
        <v>0</v>
      </c>
      <c r="O118" s="132">
        <f t="shared" si="4"/>
        <v>13688.733258358041</v>
      </c>
      <c r="P118" s="23">
        <f t="shared" si="4"/>
        <v>440908.70054186689</v>
      </c>
      <c r="Q118" s="23">
        <v>19562</v>
      </c>
    </row>
    <row r="119" spans="2:19" x14ac:dyDescent="0.15">
      <c r="B119" s="4">
        <v>46</v>
      </c>
      <c r="C119" s="14" t="s">
        <v>93</v>
      </c>
      <c r="D119" s="17">
        <f t="shared" si="4"/>
        <v>175880.76858060516</v>
      </c>
      <c r="E119" s="5">
        <f t="shared" si="4"/>
        <v>68660.675043669355</v>
      </c>
      <c r="F119" s="5">
        <f t="shared" si="4"/>
        <v>67953.907702710319</v>
      </c>
      <c r="G119" s="6">
        <f t="shared" si="4"/>
        <v>39266.1858342255</v>
      </c>
      <c r="H119" s="20">
        <f t="shared" si="4"/>
        <v>54935.932833718376</v>
      </c>
      <c r="I119" s="20">
        <f t="shared" si="4"/>
        <v>1097.1995266805657</v>
      </c>
      <c r="J119" s="17">
        <f t="shared" si="4"/>
        <v>162292.66918352398</v>
      </c>
      <c r="K119" s="6">
        <f t="shared" si="4"/>
        <v>30740.18143911647</v>
      </c>
      <c r="L119" s="20">
        <f t="shared" si="4"/>
        <v>34334.253676677748</v>
      </c>
      <c r="M119" s="20">
        <f t="shared" si="4"/>
        <v>15088.972784132529</v>
      </c>
      <c r="N119" s="20">
        <f t="shared" si="4"/>
        <v>0</v>
      </c>
      <c r="O119" s="132">
        <f t="shared" si="4"/>
        <v>25217.219811799176</v>
      </c>
      <c r="P119" s="23">
        <f t="shared" si="4"/>
        <v>468847.01639713754</v>
      </c>
      <c r="Q119" s="23">
        <v>17747</v>
      </c>
    </row>
    <row r="120" spans="2:19" x14ac:dyDescent="0.15">
      <c r="B120" s="4">
        <v>47</v>
      </c>
      <c r="C120" s="14" t="s">
        <v>94</v>
      </c>
      <c r="D120" s="17">
        <f t="shared" si="4"/>
        <v>153726.19088564059</v>
      </c>
      <c r="E120" s="5">
        <f t="shared" si="4"/>
        <v>66238.693035253658</v>
      </c>
      <c r="F120" s="5">
        <f t="shared" si="4"/>
        <v>53486.981943250212</v>
      </c>
      <c r="G120" s="6">
        <f t="shared" si="4"/>
        <v>34000.515907136716</v>
      </c>
      <c r="H120" s="20">
        <f t="shared" si="4"/>
        <v>45564.230438521066</v>
      </c>
      <c r="I120" s="20">
        <f t="shared" si="4"/>
        <v>1783.6973344797937</v>
      </c>
      <c r="J120" s="17">
        <f t="shared" si="4"/>
        <v>161774.72055030093</v>
      </c>
      <c r="K120" s="6">
        <f t="shared" si="4"/>
        <v>30047.876182287189</v>
      </c>
      <c r="L120" s="20">
        <f t="shared" si="4"/>
        <v>38513.018056749788</v>
      </c>
      <c r="M120" s="20">
        <f t="shared" si="4"/>
        <v>4275.9415305245057</v>
      </c>
      <c r="N120" s="20">
        <f t="shared" si="4"/>
        <v>0</v>
      </c>
      <c r="O120" s="132">
        <f t="shared" si="4"/>
        <v>36826.964746345657</v>
      </c>
      <c r="P120" s="23">
        <f t="shared" si="4"/>
        <v>442464.76354256232</v>
      </c>
      <c r="Q120" s="23">
        <v>29075</v>
      </c>
    </row>
    <row r="121" spans="2:19" x14ac:dyDescent="0.15">
      <c r="B121" s="4">
        <v>48</v>
      </c>
      <c r="C121" s="14" t="s">
        <v>95</v>
      </c>
      <c r="D121" s="17">
        <f t="shared" si="4"/>
        <v>148821.26880845873</v>
      </c>
      <c r="E121" s="5">
        <f t="shared" si="4"/>
        <v>68089.823098820663</v>
      </c>
      <c r="F121" s="5">
        <f t="shared" si="4"/>
        <v>50036.956079707197</v>
      </c>
      <c r="G121" s="6">
        <f t="shared" si="4"/>
        <v>30694.489629930868</v>
      </c>
      <c r="H121" s="20">
        <f t="shared" si="4"/>
        <v>67077.572183814555</v>
      </c>
      <c r="I121" s="20">
        <f t="shared" si="4"/>
        <v>5787.4644164294432</v>
      </c>
      <c r="J121" s="17">
        <f t="shared" si="4"/>
        <v>157499.74583163887</v>
      </c>
      <c r="K121" s="6">
        <f t="shared" si="4"/>
        <v>27623.576657177713</v>
      </c>
      <c r="L121" s="20">
        <f t="shared" si="4"/>
        <v>33686.0512403416</v>
      </c>
      <c r="M121" s="20">
        <f t="shared" si="4"/>
        <v>4796.3603090687275</v>
      </c>
      <c r="N121" s="20">
        <f t="shared" si="4"/>
        <v>7029.2293615290764</v>
      </c>
      <c r="O121" s="132">
        <f t="shared" si="4"/>
        <v>44733.072387149245</v>
      </c>
      <c r="P121" s="23">
        <f t="shared" si="4"/>
        <v>469430.76453843026</v>
      </c>
      <c r="Q121" s="23">
        <v>19672</v>
      </c>
    </row>
    <row r="122" spans="2:19" x14ac:dyDescent="0.15">
      <c r="B122" s="4">
        <v>49</v>
      </c>
      <c r="C122" s="14" t="s">
        <v>96</v>
      </c>
      <c r="D122" s="17">
        <f t="shared" ref="D122:P137" si="5">+D53*1000/$Q122</f>
        <v>154880.7226332154</v>
      </c>
      <c r="E122" s="5">
        <f t="shared" si="5"/>
        <v>75980.540366677393</v>
      </c>
      <c r="F122" s="5">
        <f t="shared" si="5"/>
        <v>49632.196847861051</v>
      </c>
      <c r="G122" s="6">
        <f t="shared" si="5"/>
        <v>29267.985418676959</v>
      </c>
      <c r="H122" s="20">
        <f t="shared" si="5"/>
        <v>63633.322611772273</v>
      </c>
      <c r="I122" s="20">
        <f t="shared" si="5"/>
        <v>7010.8823844751796</v>
      </c>
      <c r="J122" s="17">
        <f t="shared" si="5"/>
        <v>157083.25292162539</v>
      </c>
      <c r="K122" s="6">
        <f t="shared" si="5"/>
        <v>24508.362817626246</v>
      </c>
      <c r="L122" s="20">
        <f t="shared" si="5"/>
        <v>55551.677924305775</v>
      </c>
      <c r="M122" s="20">
        <f t="shared" si="5"/>
        <v>3211.6436153103891</v>
      </c>
      <c r="N122" s="20">
        <f t="shared" si="5"/>
        <v>0</v>
      </c>
      <c r="O122" s="132">
        <f t="shared" si="5"/>
        <v>58892.409134770023</v>
      </c>
      <c r="P122" s="23">
        <f t="shared" si="5"/>
        <v>500263.91122547444</v>
      </c>
      <c r="Q122" s="23">
        <v>18654</v>
      </c>
    </row>
    <row r="123" spans="2:19" x14ac:dyDescent="0.15">
      <c r="B123" s="4">
        <v>50</v>
      </c>
      <c r="C123" s="14" t="s">
        <v>97</v>
      </c>
      <c r="D123" s="17">
        <f t="shared" si="5"/>
        <v>169829.68912687787</v>
      </c>
      <c r="E123" s="5">
        <f t="shared" si="5"/>
        <v>73264.09341067975</v>
      </c>
      <c r="F123" s="5">
        <f t="shared" si="5"/>
        <v>49541.127472854379</v>
      </c>
      <c r="G123" s="6">
        <f t="shared" si="5"/>
        <v>47024.468243343748</v>
      </c>
      <c r="H123" s="20">
        <f t="shared" si="5"/>
        <v>58714.11572214785</v>
      </c>
      <c r="I123" s="20">
        <f t="shared" si="5"/>
        <v>3196.3409192324857</v>
      </c>
      <c r="J123" s="17">
        <f t="shared" si="5"/>
        <v>191316.30224602114</v>
      </c>
      <c r="K123" s="6">
        <f t="shared" si="5"/>
        <v>39078.313253012049</v>
      </c>
      <c r="L123" s="20">
        <f t="shared" si="5"/>
        <v>44797.411869701027</v>
      </c>
      <c r="M123" s="20">
        <f t="shared" si="5"/>
        <v>25006.619068868065</v>
      </c>
      <c r="N123" s="20">
        <f t="shared" si="5"/>
        <v>223.11468094600625</v>
      </c>
      <c r="O123" s="132">
        <f t="shared" si="5"/>
        <v>103533.76468838316</v>
      </c>
      <c r="P123" s="23">
        <f t="shared" si="5"/>
        <v>596617.35832217755</v>
      </c>
      <c r="Q123" s="23">
        <v>13446</v>
      </c>
    </row>
    <row r="124" spans="2:19" x14ac:dyDescent="0.15">
      <c r="B124" s="4">
        <v>51</v>
      </c>
      <c r="C124" s="14" t="s">
        <v>98</v>
      </c>
      <c r="D124" s="17">
        <f t="shared" si="5"/>
        <v>227690.43031470777</v>
      </c>
      <c r="E124" s="5">
        <f t="shared" si="5"/>
        <v>101619.59812826866</v>
      </c>
      <c r="F124" s="5">
        <f t="shared" si="5"/>
        <v>63496.559317368563</v>
      </c>
      <c r="G124" s="6">
        <f t="shared" si="5"/>
        <v>62574.272869070555</v>
      </c>
      <c r="H124" s="20">
        <f t="shared" si="5"/>
        <v>76869.80456922653</v>
      </c>
      <c r="I124" s="20">
        <f t="shared" si="5"/>
        <v>6654.9224699513716</v>
      </c>
      <c r="J124" s="17">
        <f t="shared" si="5"/>
        <v>193153.68382420405</v>
      </c>
      <c r="K124" s="6">
        <f t="shared" si="5"/>
        <v>41399.486191393706</v>
      </c>
      <c r="L124" s="20">
        <f t="shared" si="5"/>
        <v>44302.046059271495</v>
      </c>
      <c r="M124" s="20">
        <f t="shared" si="5"/>
        <v>25573.814111386364</v>
      </c>
      <c r="N124" s="20">
        <f t="shared" si="5"/>
        <v>937.70070648683361</v>
      </c>
      <c r="O124" s="132">
        <f t="shared" si="5"/>
        <v>54193.228736581339</v>
      </c>
      <c r="P124" s="23">
        <f t="shared" si="5"/>
        <v>629375.63079181581</v>
      </c>
      <c r="Q124" s="23">
        <v>10899</v>
      </c>
    </row>
    <row r="125" spans="2:19" x14ac:dyDescent="0.15">
      <c r="B125" s="4">
        <v>52</v>
      </c>
      <c r="C125" s="14" t="s">
        <v>99</v>
      </c>
      <c r="D125" s="17">
        <f t="shared" si="5"/>
        <v>185681.46599434264</v>
      </c>
      <c r="E125" s="5">
        <f t="shared" si="5"/>
        <v>87689.583077112286</v>
      </c>
      <c r="F125" s="5">
        <f t="shared" si="5"/>
        <v>60559.094822285078</v>
      </c>
      <c r="G125" s="6">
        <f t="shared" si="5"/>
        <v>37432.788094945274</v>
      </c>
      <c r="H125" s="20">
        <f t="shared" si="5"/>
        <v>80322.715533144758</v>
      </c>
      <c r="I125" s="20">
        <f t="shared" si="5"/>
        <v>7394.539417045874</v>
      </c>
      <c r="J125" s="17">
        <f t="shared" si="5"/>
        <v>171577.05079326037</v>
      </c>
      <c r="K125" s="6">
        <f t="shared" si="5"/>
        <v>30822.285081785758</v>
      </c>
      <c r="L125" s="20">
        <f t="shared" si="5"/>
        <v>57807.649735579878</v>
      </c>
      <c r="M125" s="20">
        <f t="shared" si="5"/>
        <v>16446.808510638297</v>
      </c>
      <c r="N125" s="20">
        <f t="shared" si="5"/>
        <v>10291.354076989301</v>
      </c>
      <c r="O125" s="132">
        <f t="shared" si="5"/>
        <v>79184.971098265902</v>
      </c>
      <c r="P125" s="23">
        <f t="shared" si="5"/>
        <v>608706.55515926704</v>
      </c>
      <c r="Q125" s="23">
        <v>8131</v>
      </c>
    </row>
    <row r="126" spans="2:19" x14ac:dyDescent="0.15">
      <c r="B126" s="4">
        <v>53</v>
      </c>
      <c r="C126" s="14" t="s">
        <v>100</v>
      </c>
      <c r="D126" s="17">
        <f t="shared" si="5"/>
        <v>181540.06932044952</v>
      </c>
      <c r="E126" s="5">
        <f t="shared" si="5"/>
        <v>77072.996533977523</v>
      </c>
      <c r="F126" s="5">
        <f t="shared" si="5"/>
        <v>69276.02142632076</v>
      </c>
      <c r="G126" s="6">
        <f t="shared" si="5"/>
        <v>35191.051360151243</v>
      </c>
      <c r="H126" s="20">
        <f t="shared" si="5"/>
        <v>61587.438294296815</v>
      </c>
      <c r="I126" s="20">
        <f t="shared" si="5"/>
        <v>22180.12813780065</v>
      </c>
      <c r="J126" s="17">
        <f t="shared" si="5"/>
        <v>209891.18790043064</v>
      </c>
      <c r="K126" s="6">
        <f t="shared" si="5"/>
        <v>34999.789938031718</v>
      </c>
      <c r="L126" s="20">
        <f t="shared" si="5"/>
        <v>37695.830269929633</v>
      </c>
      <c r="M126" s="20">
        <f t="shared" si="5"/>
        <v>10102.825333473374</v>
      </c>
      <c r="N126" s="20">
        <f t="shared" si="5"/>
        <v>7906.7324860833942</v>
      </c>
      <c r="O126" s="132">
        <f t="shared" si="5"/>
        <v>35690.053565801914</v>
      </c>
      <c r="P126" s="23">
        <f t="shared" si="5"/>
        <v>566594.26530826592</v>
      </c>
      <c r="Q126" s="23">
        <v>9521</v>
      </c>
    </row>
    <row r="127" spans="2:19" x14ac:dyDescent="0.15">
      <c r="B127" s="4">
        <v>54</v>
      </c>
      <c r="C127" s="14" t="s">
        <v>101</v>
      </c>
      <c r="D127" s="17">
        <f t="shared" si="5"/>
        <v>201035.15908760714</v>
      </c>
      <c r="E127" s="5">
        <f t="shared" si="5"/>
        <v>88682.115356675873</v>
      </c>
      <c r="F127" s="5">
        <f t="shared" si="5"/>
        <v>65862.269359291007</v>
      </c>
      <c r="G127" s="6">
        <f t="shared" si="5"/>
        <v>46490.774371640277</v>
      </c>
      <c r="H127" s="20">
        <f t="shared" si="5"/>
        <v>74009.879413046641</v>
      </c>
      <c r="I127" s="20">
        <f t="shared" si="5"/>
        <v>1193.956123783234</v>
      </c>
      <c r="J127" s="17">
        <f t="shared" si="5"/>
        <v>206041.4063635043</v>
      </c>
      <c r="K127" s="6">
        <f t="shared" si="5"/>
        <v>38907.453145430773</v>
      </c>
      <c r="L127" s="20">
        <f t="shared" si="5"/>
        <v>42627.92387040535</v>
      </c>
      <c r="M127" s="20">
        <f t="shared" si="5"/>
        <v>20270.085718436727</v>
      </c>
      <c r="N127" s="20">
        <f t="shared" si="5"/>
        <v>14493.970652331833</v>
      </c>
      <c r="O127" s="132">
        <f t="shared" si="5"/>
        <v>30679.354932442249</v>
      </c>
      <c r="P127" s="23">
        <f t="shared" si="5"/>
        <v>590351.73616155749</v>
      </c>
      <c r="Q127" s="23">
        <v>6883</v>
      </c>
    </row>
    <row r="128" spans="2:19" x14ac:dyDescent="0.15">
      <c r="B128" s="4">
        <v>55</v>
      </c>
      <c r="C128" s="14" t="s">
        <v>102</v>
      </c>
      <c r="D128" s="17">
        <f t="shared" si="5"/>
        <v>259664.43731050473</v>
      </c>
      <c r="E128" s="5">
        <f t="shared" si="5"/>
        <v>124239.16532905296</v>
      </c>
      <c r="F128" s="5">
        <f t="shared" si="5"/>
        <v>60140.092741216336</v>
      </c>
      <c r="G128" s="6">
        <f t="shared" si="5"/>
        <v>75285.179240235419</v>
      </c>
      <c r="H128" s="20">
        <f t="shared" si="5"/>
        <v>111952.11342964153</v>
      </c>
      <c r="I128" s="20">
        <f t="shared" si="5"/>
        <v>5051.2751917246296</v>
      </c>
      <c r="J128" s="17">
        <f t="shared" si="5"/>
        <v>236837.61369716426</v>
      </c>
      <c r="K128" s="6">
        <f t="shared" si="5"/>
        <v>33311.574817192792</v>
      </c>
      <c r="L128" s="20">
        <f t="shared" si="5"/>
        <v>48764.669163545565</v>
      </c>
      <c r="M128" s="20">
        <f t="shared" si="5"/>
        <v>4904.5835562689499</v>
      </c>
      <c r="N128" s="20">
        <f t="shared" si="5"/>
        <v>22383.003388621368</v>
      </c>
      <c r="O128" s="132">
        <f t="shared" si="5"/>
        <v>94341.180667023364</v>
      </c>
      <c r="P128" s="23">
        <f t="shared" si="5"/>
        <v>783898.8764044944</v>
      </c>
      <c r="Q128" s="23">
        <v>11214</v>
      </c>
    </row>
    <row r="129" spans="2:17" x14ac:dyDescent="0.15">
      <c r="B129" s="4">
        <v>56</v>
      </c>
      <c r="C129" s="14" t="s">
        <v>103</v>
      </c>
      <c r="D129" s="17">
        <f t="shared" si="5"/>
        <v>289817.04168203613</v>
      </c>
      <c r="E129" s="5">
        <f t="shared" si="5"/>
        <v>179926.22648469199</v>
      </c>
      <c r="F129" s="5">
        <f t="shared" si="5"/>
        <v>48052.379195868685</v>
      </c>
      <c r="G129" s="6">
        <f t="shared" si="5"/>
        <v>61838.436001475471</v>
      </c>
      <c r="H129" s="20">
        <f t="shared" si="5"/>
        <v>200601.99188491332</v>
      </c>
      <c r="I129" s="20">
        <f t="shared" si="5"/>
        <v>5415.3448911840651</v>
      </c>
      <c r="J129" s="17">
        <f t="shared" si="5"/>
        <v>241212.46772408707</v>
      </c>
      <c r="K129" s="6">
        <f t="shared" si="5"/>
        <v>67464.773146440435</v>
      </c>
      <c r="L129" s="20">
        <f t="shared" si="5"/>
        <v>95365.916635927701</v>
      </c>
      <c r="M129" s="20">
        <f t="shared" si="5"/>
        <v>98817.779417189231</v>
      </c>
      <c r="N129" s="20">
        <f t="shared" si="5"/>
        <v>0</v>
      </c>
      <c r="O129" s="132">
        <f t="shared" si="5"/>
        <v>77935.448174105491</v>
      </c>
      <c r="P129" s="23">
        <f t="shared" si="5"/>
        <v>1009165.990409443</v>
      </c>
      <c r="Q129" s="23">
        <v>2711</v>
      </c>
    </row>
    <row r="130" spans="2:17" x14ac:dyDescent="0.15">
      <c r="B130" s="4">
        <v>57</v>
      </c>
      <c r="C130" s="14" t="s">
        <v>104</v>
      </c>
      <c r="D130" s="17">
        <f t="shared" si="5"/>
        <v>179880.59029964905</v>
      </c>
      <c r="E130" s="5">
        <f t="shared" si="5"/>
        <v>69814.721497345454</v>
      </c>
      <c r="F130" s="5">
        <f t="shared" si="5"/>
        <v>73016.557185278507</v>
      </c>
      <c r="G130" s="6">
        <f t="shared" si="5"/>
        <v>37049.311617025109</v>
      </c>
      <c r="H130" s="20">
        <f t="shared" si="5"/>
        <v>64874.021416359217</v>
      </c>
      <c r="I130" s="20">
        <f t="shared" si="5"/>
        <v>11295.869702150634</v>
      </c>
      <c r="J130" s="17">
        <f t="shared" si="5"/>
        <v>170187.61810492218</v>
      </c>
      <c r="K130" s="6">
        <f t="shared" si="5"/>
        <v>29611.26608476559</v>
      </c>
      <c r="L130" s="20">
        <f t="shared" si="5"/>
        <v>61331.593629083058</v>
      </c>
      <c r="M130" s="20">
        <f t="shared" si="5"/>
        <v>32685.143525600648</v>
      </c>
      <c r="N130" s="20">
        <f t="shared" si="5"/>
        <v>32.394492936200848</v>
      </c>
      <c r="O130" s="132">
        <f t="shared" si="5"/>
        <v>64866.372716638172</v>
      </c>
      <c r="P130" s="23">
        <f t="shared" si="5"/>
        <v>585153.60388733912</v>
      </c>
      <c r="Q130" s="23">
        <v>11113</v>
      </c>
    </row>
    <row r="131" spans="2:17" x14ac:dyDescent="0.15">
      <c r="B131" s="4">
        <v>58</v>
      </c>
      <c r="C131" s="14" t="s">
        <v>105</v>
      </c>
      <c r="D131" s="17">
        <f t="shared" si="5"/>
        <v>202725.92592592593</v>
      </c>
      <c r="E131" s="5">
        <f t="shared" si="5"/>
        <v>92328.769173213615</v>
      </c>
      <c r="F131" s="5">
        <f t="shared" si="5"/>
        <v>47110.736999625886</v>
      </c>
      <c r="G131" s="6">
        <f t="shared" si="5"/>
        <v>63286.419753086418</v>
      </c>
      <c r="H131" s="20">
        <f t="shared" si="5"/>
        <v>60026.487093153759</v>
      </c>
      <c r="I131" s="20">
        <f t="shared" si="5"/>
        <v>3527.8713056490833</v>
      </c>
      <c r="J131" s="17">
        <f t="shared" si="5"/>
        <v>165855.74261129816</v>
      </c>
      <c r="K131" s="6">
        <f t="shared" si="5"/>
        <v>30457.987280209501</v>
      </c>
      <c r="L131" s="20">
        <f t="shared" si="5"/>
        <v>46415.188926300034</v>
      </c>
      <c r="M131" s="20">
        <f t="shared" si="5"/>
        <v>10736.550692106248</v>
      </c>
      <c r="N131" s="20">
        <f t="shared" si="5"/>
        <v>35.914702581369248</v>
      </c>
      <c r="O131" s="132">
        <f t="shared" si="5"/>
        <v>114446.76393565282</v>
      </c>
      <c r="P131" s="23">
        <f t="shared" si="5"/>
        <v>603770.44519266742</v>
      </c>
      <c r="Q131" s="23">
        <v>13365</v>
      </c>
    </row>
    <row r="132" spans="2:17" x14ac:dyDescent="0.15">
      <c r="B132" s="4">
        <v>59</v>
      </c>
      <c r="C132" s="14" t="s">
        <v>106</v>
      </c>
      <c r="D132" s="17">
        <f t="shared" si="5"/>
        <v>142577.70357883818</v>
      </c>
      <c r="E132" s="5">
        <f t="shared" si="5"/>
        <v>46186.170902489626</v>
      </c>
      <c r="F132" s="5">
        <f t="shared" si="5"/>
        <v>66353.572354771779</v>
      </c>
      <c r="G132" s="6">
        <f t="shared" si="5"/>
        <v>30037.960321576764</v>
      </c>
      <c r="H132" s="20">
        <f t="shared" si="5"/>
        <v>43328.805757261413</v>
      </c>
      <c r="I132" s="20">
        <f t="shared" si="5"/>
        <v>3155.3099066390041</v>
      </c>
      <c r="J132" s="17">
        <f t="shared" si="5"/>
        <v>157261.76737551868</v>
      </c>
      <c r="K132" s="6">
        <f t="shared" si="5"/>
        <v>28465.119294605811</v>
      </c>
      <c r="L132" s="20">
        <f t="shared" si="5"/>
        <v>28875.972510373445</v>
      </c>
      <c r="M132" s="20">
        <f t="shared" si="5"/>
        <v>29027.359958506226</v>
      </c>
      <c r="N132" s="20">
        <f t="shared" si="5"/>
        <v>1041.266856846473</v>
      </c>
      <c r="O132" s="132">
        <f t="shared" si="5"/>
        <v>16458.927645228217</v>
      </c>
      <c r="P132" s="23">
        <f t="shared" si="5"/>
        <v>421727.1135892116</v>
      </c>
      <c r="Q132" s="23">
        <v>30848</v>
      </c>
    </row>
    <row r="133" spans="2:17" x14ac:dyDescent="0.15">
      <c r="B133" s="4">
        <v>60</v>
      </c>
      <c r="C133" s="14" t="s">
        <v>107</v>
      </c>
      <c r="D133" s="17">
        <f t="shared" si="5"/>
        <v>151659.12198085978</v>
      </c>
      <c r="E133" s="5">
        <f t="shared" si="5"/>
        <v>57222.239100713959</v>
      </c>
      <c r="F133" s="5">
        <f t="shared" si="5"/>
        <v>68171.988455111656</v>
      </c>
      <c r="G133" s="6">
        <f t="shared" si="5"/>
        <v>26264.894425034177</v>
      </c>
      <c r="H133" s="20">
        <f t="shared" si="5"/>
        <v>53672.702415312167</v>
      </c>
      <c r="I133" s="20">
        <f t="shared" si="5"/>
        <v>10840.923591067902</v>
      </c>
      <c r="J133" s="17">
        <f t="shared" si="5"/>
        <v>152454.32173780951</v>
      </c>
      <c r="K133" s="6">
        <f t="shared" si="5"/>
        <v>10259.456174996203</v>
      </c>
      <c r="L133" s="20">
        <f t="shared" si="5"/>
        <v>37196.111195503567</v>
      </c>
      <c r="M133" s="20">
        <f t="shared" si="5"/>
        <v>9130.9737201883636</v>
      </c>
      <c r="N133" s="20">
        <f t="shared" si="5"/>
        <v>1512.2588485492936</v>
      </c>
      <c r="O133" s="132">
        <f t="shared" si="5"/>
        <v>51356.737049977215</v>
      </c>
      <c r="P133" s="23">
        <f t="shared" si="5"/>
        <v>467823.15053926781</v>
      </c>
      <c r="Q133" s="23">
        <v>32915</v>
      </c>
    </row>
    <row r="134" spans="2:17" x14ac:dyDescent="0.15">
      <c r="B134" s="4">
        <v>61</v>
      </c>
      <c r="C134" s="14" t="s">
        <v>108</v>
      </c>
      <c r="D134" s="17">
        <f t="shared" si="5"/>
        <v>138548.24976348155</v>
      </c>
      <c r="E134" s="5">
        <f t="shared" si="5"/>
        <v>53241.633159886471</v>
      </c>
      <c r="F134" s="5">
        <f t="shared" si="5"/>
        <v>62725.461210974456</v>
      </c>
      <c r="G134" s="6">
        <f t="shared" si="5"/>
        <v>22581.155392620625</v>
      </c>
      <c r="H134" s="20">
        <f t="shared" si="5"/>
        <v>50016.497161778621</v>
      </c>
      <c r="I134" s="20">
        <f t="shared" si="5"/>
        <v>1865.1253547776726</v>
      </c>
      <c r="J134" s="17">
        <f t="shared" si="5"/>
        <v>160431.0844370861</v>
      </c>
      <c r="K134" s="6">
        <f t="shared" si="5"/>
        <v>28744.47138126774</v>
      </c>
      <c r="L134" s="20">
        <f t="shared" si="5"/>
        <v>38415.562913907284</v>
      </c>
      <c r="M134" s="20">
        <f t="shared" si="5"/>
        <v>10860.454115421004</v>
      </c>
      <c r="N134" s="20">
        <f t="shared" si="5"/>
        <v>894.33538315988642</v>
      </c>
      <c r="O134" s="132">
        <f t="shared" si="5"/>
        <v>29615.184484389782</v>
      </c>
      <c r="P134" s="23">
        <f t="shared" si="5"/>
        <v>430646.4936140019</v>
      </c>
      <c r="Q134" s="23">
        <v>33824</v>
      </c>
    </row>
    <row r="135" spans="2:17" x14ac:dyDescent="0.15">
      <c r="B135" s="4">
        <v>62</v>
      </c>
      <c r="C135" s="14" t="s">
        <v>109</v>
      </c>
      <c r="D135" s="17">
        <f t="shared" si="5"/>
        <v>134570.70275617103</v>
      </c>
      <c r="E135" s="5">
        <f t="shared" si="5"/>
        <v>58815.925542916237</v>
      </c>
      <c r="F135" s="5">
        <f t="shared" si="5"/>
        <v>51909.424036689001</v>
      </c>
      <c r="G135" s="6">
        <f t="shared" si="5"/>
        <v>23845.353176565801</v>
      </c>
      <c r="H135" s="20">
        <f t="shared" si="5"/>
        <v>61389.730677577449</v>
      </c>
      <c r="I135" s="20">
        <f t="shared" si="5"/>
        <v>3079.0881704959311</v>
      </c>
      <c r="J135" s="17">
        <f t="shared" si="5"/>
        <v>139396.16024459331</v>
      </c>
      <c r="K135" s="6">
        <f t="shared" si="5"/>
        <v>17739.287801807473</v>
      </c>
      <c r="L135" s="20">
        <f t="shared" si="5"/>
        <v>32915.921046715528</v>
      </c>
      <c r="M135" s="20">
        <f t="shared" si="5"/>
        <v>85.203003462074548</v>
      </c>
      <c r="N135" s="20">
        <f t="shared" si="5"/>
        <v>6.7443010655995685</v>
      </c>
      <c r="O135" s="132">
        <f t="shared" si="5"/>
        <v>43683.197697945237</v>
      </c>
      <c r="P135" s="23">
        <f t="shared" si="5"/>
        <v>415126.74789802619</v>
      </c>
      <c r="Q135" s="23">
        <v>44482</v>
      </c>
    </row>
    <row r="136" spans="2:17" ht="12.75" thickBot="1" x14ac:dyDescent="0.2">
      <c r="B136" s="31">
        <v>63</v>
      </c>
      <c r="C136" s="32" t="s">
        <v>110</v>
      </c>
      <c r="D136" s="33">
        <f t="shared" si="5"/>
        <v>148670.38873669243</v>
      </c>
      <c r="E136" s="34">
        <f t="shared" si="5"/>
        <v>58987.654749107052</v>
      </c>
      <c r="F136" s="34">
        <f t="shared" si="5"/>
        <v>65726.393175434336</v>
      </c>
      <c r="G136" s="35">
        <f t="shared" si="5"/>
        <v>23956.340812151055</v>
      </c>
      <c r="H136" s="36">
        <f t="shared" si="5"/>
        <v>52529.354648541805</v>
      </c>
      <c r="I136" s="36">
        <f t="shared" si="5"/>
        <v>2988.2789471859069</v>
      </c>
      <c r="J136" s="33">
        <f t="shared" si="5"/>
        <v>154140.54860075598</v>
      </c>
      <c r="K136" s="35">
        <f t="shared" si="5"/>
        <v>25752.332073377951</v>
      </c>
      <c r="L136" s="36">
        <f t="shared" si="5"/>
        <v>31206.124076707008</v>
      </c>
      <c r="M136" s="36">
        <f t="shared" si="5"/>
        <v>8180.1505010923465</v>
      </c>
      <c r="N136" s="36">
        <f t="shared" si="5"/>
        <v>0</v>
      </c>
      <c r="O136" s="138">
        <f t="shared" si="5"/>
        <v>14813.746228803273</v>
      </c>
      <c r="P136" s="37">
        <f t="shared" si="5"/>
        <v>412528.59173977876</v>
      </c>
      <c r="Q136" s="37">
        <v>28837</v>
      </c>
    </row>
    <row r="137" spans="2:17" ht="12.75" thickTop="1" x14ac:dyDescent="0.15">
      <c r="B137" s="25"/>
      <c r="C137" s="76" t="s">
        <v>111</v>
      </c>
      <c r="D137" s="26">
        <f t="shared" si="5"/>
        <v>183728.06206888997</v>
      </c>
      <c r="E137" s="27">
        <f t="shared" si="5"/>
        <v>61762.872219868164</v>
      </c>
      <c r="F137" s="27">
        <f t="shared" si="5"/>
        <v>91780.291428726763</v>
      </c>
      <c r="G137" s="28">
        <f t="shared" si="5"/>
        <v>30184.898420295031</v>
      </c>
      <c r="H137" s="29">
        <f t="shared" si="5"/>
        <v>54232.699910425545</v>
      </c>
      <c r="I137" s="29">
        <f t="shared" si="5"/>
        <v>3243.240834374627</v>
      </c>
      <c r="J137" s="26">
        <f t="shared" si="5"/>
        <v>137403.04434131668</v>
      </c>
      <c r="K137" s="28">
        <f t="shared" si="5"/>
        <v>9397.7715801337035</v>
      </c>
      <c r="L137" s="29">
        <f t="shared" si="5"/>
        <v>28673.038224069765</v>
      </c>
      <c r="M137" s="29">
        <f t="shared" si="5"/>
        <v>7757.8702242904883</v>
      </c>
      <c r="N137" s="29">
        <f t="shared" si="5"/>
        <v>6299.1746247455148</v>
      </c>
      <c r="O137" s="139">
        <f t="shared" si="5"/>
        <v>40073.144177004426</v>
      </c>
      <c r="P137" s="30">
        <f t="shared" si="5"/>
        <v>461410.27440511703</v>
      </c>
      <c r="Q137" s="30">
        <f>SUM(Q74:Q136)</f>
        <v>7393849</v>
      </c>
    </row>
    <row r="138" spans="2:17" x14ac:dyDescent="0.15">
      <c r="B138" s="73" t="s">
        <v>134</v>
      </c>
    </row>
    <row r="139" spans="2:17" ht="13.5" x14ac:dyDescent="0.15">
      <c r="B139" s="74" t="str">
        <f>+B70</f>
        <v>令和２年度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3</v>
      </c>
      <c r="E143" s="41">
        <f t="shared" ref="E143:Q143" si="6">RANK(E74,E$74:E$136)</f>
        <v>4</v>
      </c>
      <c r="F143" s="41">
        <f t="shared" si="6"/>
        <v>7</v>
      </c>
      <c r="G143" s="42">
        <f t="shared" si="6"/>
        <v>8</v>
      </c>
      <c r="H143" s="43">
        <f t="shared" si="6"/>
        <v>41</v>
      </c>
      <c r="I143" s="43">
        <f t="shared" si="6"/>
        <v>20</v>
      </c>
      <c r="J143" s="40">
        <f t="shared" si="6"/>
        <v>60</v>
      </c>
      <c r="K143" s="42">
        <f t="shared" si="6"/>
        <v>62</v>
      </c>
      <c r="L143" s="43">
        <f t="shared" si="6"/>
        <v>57</v>
      </c>
      <c r="M143" s="43">
        <f t="shared" si="6"/>
        <v>54</v>
      </c>
      <c r="N143" s="43">
        <f t="shared" si="6"/>
        <v>1</v>
      </c>
      <c r="O143" s="131">
        <f t="shared" si="6"/>
        <v>15</v>
      </c>
      <c r="P143" s="44">
        <f t="shared" si="6"/>
        <v>12</v>
      </c>
      <c r="Q143" s="44">
        <f t="shared" si="6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7">RANK(D75,D$74:D$136)</f>
        <v>13</v>
      </c>
      <c r="E144" s="5">
        <f t="shared" si="7"/>
        <v>28</v>
      </c>
      <c r="F144" s="5">
        <f t="shared" si="7"/>
        <v>15</v>
      </c>
      <c r="G144" s="6">
        <f t="shared" si="7"/>
        <v>28</v>
      </c>
      <c r="H144" s="20">
        <f t="shared" si="7"/>
        <v>43</v>
      </c>
      <c r="I144" s="20">
        <f t="shared" si="7"/>
        <v>33</v>
      </c>
      <c r="J144" s="17">
        <f t="shared" si="7"/>
        <v>47</v>
      </c>
      <c r="K144" s="6">
        <f t="shared" si="7"/>
        <v>41</v>
      </c>
      <c r="L144" s="20">
        <f t="shared" si="7"/>
        <v>52</v>
      </c>
      <c r="M144" s="20">
        <f t="shared" si="7"/>
        <v>59</v>
      </c>
      <c r="N144" s="20">
        <f t="shared" si="7"/>
        <v>43</v>
      </c>
      <c r="O144" s="132">
        <f t="shared" si="7"/>
        <v>55</v>
      </c>
      <c r="P144" s="23">
        <f t="shared" si="7"/>
        <v>50</v>
      </c>
      <c r="Q144" s="23">
        <f t="shared" si="7"/>
        <v>3</v>
      </c>
    </row>
    <row r="145" spans="2:17" x14ac:dyDescent="0.15">
      <c r="B145" s="4" t="s">
        <v>14</v>
      </c>
      <c r="C145" s="14" t="s">
        <v>15</v>
      </c>
      <c r="D145" s="17">
        <f t="shared" si="7"/>
        <v>25</v>
      </c>
      <c r="E145" s="5">
        <f t="shared" si="7"/>
        <v>20</v>
      </c>
      <c r="F145" s="5">
        <f t="shared" si="7"/>
        <v>19</v>
      </c>
      <c r="G145" s="6">
        <f t="shared" si="7"/>
        <v>59</v>
      </c>
      <c r="H145" s="20">
        <f t="shared" si="7"/>
        <v>62</v>
      </c>
      <c r="I145" s="20">
        <f t="shared" si="7"/>
        <v>18</v>
      </c>
      <c r="J145" s="17">
        <f t="shared" si="7"/>
        <v>24</v>
      </c>
      <c r="K145" s="6">
        <f t="shared" si="7"/>
        <v>52</v>
      </c>
      <c r="L145" s="20">
        <f t="shared" si="7"/>
        <v>18</v>
      </c>
      <c r="M145" s="20">
        <f t="shared" si="7"/>
        <v>42</v>
      </c>
      <c r="N145" s="20">
        <f t="shared" si="7"/>
        <v>8</v>
      </c>
      <c r="O145" s="132">
        <f t="shared" si="7"/>
        <v>41</v>
      </c>
      <c r="P145" s="23">
        <f t="shared" si="7"/>
        <v>31</v>
      </c>
      <c r="Q145" s="23">
        <f t="shared" si="7"/>
        <v>9</v>
      </c>
    </row>
    <row r="146" spans="2:17" x14ac:dyDescent="0.15">
      <c r="B146" s="4" t="s">
        <v>16</v>
      </c>
      <c r="C146" s="14" t="s">
        <v>17</v>
      </c>
      <c r="D146" s="17">
        <f t="shared" si="7"/>
        <v>19</v>
      </c>
      <c r="E146" s="5">
        <f t="shared" si="7"/>
        <v>50</v>
      </c>
      <c r="F146" s="5">
        <f t="shared" si="7"/>
        <v>6</v>
      </c>
      <c r="G146" s="6">
        <f t="shared" si="7"/>
        <v>48</v>
      </c>
      <c r="H146" s="20">
        <f t="shared" si="7"/>
        <v>25</v>
      </c>
      <c r="I146" s="20">
        <f t="shared" si="7"/>
        <v>8</v>
      </c>
      <c r="J146" s="17">
        <f t="shared" si="7"/>
        <v>61</v>
      </c>
      <c r="K146" s="6">
        <f t="shared" si="7"/>
        <v>63</v>
      </c>
      <c r="L146" s="20">
        <f t="shared" si="7"/>
        <v>53</v>
      </c>
      <c r="M146" s="20">
        <f t="shared" si="7"/>
        <v>62</v>
      </c>
      <c r="N146" s="20">
        <f t="shared" si="7"/>
        <v>29</v>
      </c>
      <c r="O146" s="132">
        <f t="shared" si="7"/>
        <v>16</v>
      </c>
      <c r="P146" s="23">
        <f t="shared" si="7"/>
        <v>32</v>
      </c>
      <c r="Q146" s="23">
        <f t="shared" si="7"/>
        <v>2</v>
      </c>
    </row>
    <row r="147" spans="2:17" x14ac:dyDescent="0.15">
      <c r="B147" s="4" t="s">
        <v>18</v>
      </c>
      <c r="C147" s="14" t="s">
        <v>19</v>
      </c>
      <c r="D147" s="17">
        <f t="shared" si="7"/>
        <v>17</v>
      </c>
      <c r="E147" s="5">
        <f t="shared" si="7"/>
        <v>25</v>
      </c>
      <c r="F147" s="5">
        <f t="shared" si="7"/>
        <v>22</v>
      </c>
      <c r="G147" s="6">
        <f t="shared" si="7"/>
        <v>21</v>
      </c>
      <c r="H147" s="20">
        <f t="shared" si="7"/>
        <v>53</v>
      </c>
      <c r="I147" s="20">
        <f t="shared" si="7"/>
        <v>19</v>
      </c>
      <c r="J147" s="17">
        <f t="shared" si="7"/>
        <v>45</v>
      </c>
      <c r="K147" s="6">
        <f t="shared" si="7"/>
        <v>55</v>
      </c>
      <c r="L147" s="20">
        <f t="shared" si="7"/>
        <v>37</v>
      </c>
      <c r="M147" s="20">
        <f t="shared" si="7"/>
        <v>57</v>
      </c>
      <c r="N147" s="20">
        <f t="shared" si="7"/>
        <v>16</v>
      </c>
      <c r="O147" s="132">
        <f t="shared" si="7"/>
        <v>48</v>
      </c>
      <c r="P147" s="23">
        <f t="shared" si="7"/>
        <v>44</v>
      </c>
      <c r="Q147" s="23">
        <f t="shared" si="7"/>
        <v>26</v>
      </c>
    </row>
    <row r="148" spans="2:17" x14ac:dyDescent="0.15">
      <c r="B148" s="4" t="s">
        <v>20</v>
      </c>
      <c r="C148" s="14" t="s">
        <v>21</v>
      </c>
      <c r="D148" s="17">
        <f t="shared" si="7"/>
        <v>4</v>
      </c>
      <c r="E148" s="5">
        <f t="shared" si="7"/>
        <v>9</v>
      </c>
      <c r="F148" s="5">
        <f t="shared" si="7"/>
        <v>11</v>
      </c>
      <c r="G148" s="6">
        <f t="shared" si="7"/>
        <v>5</v>
      </c>
      <c r="H148" s="20">
        <f t="shared" si="7"/>
        <v>7</v>
      </c>
      <c r="I148" s="20">
        <f t="shared" si="7"/>
        <v>41</v>
      </c>
      <c r="J148" s="17">
        <f t="shared" si="7"/>
        <v>10</v>
      </c>
      <c r="K148" s="6">
        <f t="shared" si="7"/>
        <v>23</v>
      </c>
      <c r="L148" s="20">
        <f t="shared" si="7"/>
        <v>11</v>
      </c>
      <c r="M148" s="20">
        <f t="shared" si="7"/>
        <v>3</v>
      </c>
      <c r="N148" s="20">
        <f t="shared" si="7"/>
        <v>3</v>
      </c>
      <c r="O148" s="132">
        <f t="shared" si="7"/>
        <v>30</v>
      </c>
      <c r="P148" s="23">
        <f t="shared" si="7"/>
        <v>6</v>
      </c>
      <c r="Q148" s="23">
        <f t="shared" si="7"/>
        <v>36</v>
      </c>
    </row>
    <row r="149" spans="2:17" x14ac:dyDescent="0.15">
      <c r="B149" s="4" t="s">
        <v>22</v>
      </c>
      <c r="C149" s="14" t="s">
        <v>23</v>
      </c>
      <c r="D149" s="17">
        <f t="shared" si="7"/>
        <v>47</v>
      </c>
      <c r="E149" s="5">
        <f t="shared" si="7"/>
        <v>44</v>
      </c>
      <c r="F149" s="5">
        <f t="shared" si="7"/>
        <v>23</v>
      </c>
      <c r="G149" s="6">
        <f t="shared" si="7"/>
        <v>63</v>
      </c>
      <c r="H149" s="20">
        <f t="shared" si="7"/>
        <v>46</v>
      </c>
      <c r="I149" s="20">
        <f t="shared" si="7"/>
        <v>23</v>
      </c>
      <c r="J149" s="17">
        <f t="shared" si="7"/>
        <v>39</v>
      </c>
      <c r="K149" s="6">
        <f t="shared" si="7"/>
        <v>46</v>
      </c>
      <c r="L149" s="20">
        <f t="shared" si="7"/>
        <v>51</v>
      </c>
      <c r="M149" s="20">
        <f t="shared" si="7"/>
        <v>31</v>
      </c>
      <c r="N149" s="20">
        <f t="shared" si="7"/>
        <v>57</v>
      </c>
      <c r="O149" s="132">
        <f t="shared" si="7"/>
        <v>37</v>
      </c>
      <c r="P149" s="23">
        <f t="shared" si="7"/>
        <v>54</v>
      </c>
      <c r="Q149" s="23">
        <f t="shared" si="7"/>
        <v>5</v>
      </c>
    </row>
    <row r="150" spans="2:17" x14ac:dyDescent="0.15">
      <c r="B150" s="4" t="s">
        <v>24</v>
      </c>
      <c r="C150" s="14" t="s">
        <v>25</v>
      </c>
      <c r="D150" s="17">
        <f t="shared" si="7"/>
        <v>18</v>
      </c>
      <c r="E150" s="5">
        <f t="shared" si="7"/>
        <v>22</v>
      </c>
      <c r="F150" s="5">
        <f t="shared" si="7"/>
        <v>31</v>
      </c>
      <c r="G150" s="6">
        <f t="shared" si="7"/>
        <v>11</v>
      </c>
      <c r="H150" s="20">
        <f t="shared" si="7"/>
        <v>14</v>
      </c>
      <c r="I150" s="20">
        <f t="shared" si="7"/>
        <v>21</v>
      </c>
      <c r="J150" s="17">
        <f t="shared" si="7"/>
        <v>29</v>
      </c>
      <c r="K150" s="6">
        <f t="shared" si="7"/>
        <v>36</v>
      </c>
      <c r="L150" s="20">
        <f t="shared" si="7"/>
        <v>25</v>
      </c>
      <c r="M150" s="20">
        <f t="shared" si="7"/>
        <v>49</v>
      </c>
      <c r="N150" s="20">
        <f t="shared" si="7"/>
        <v>25</v>
      </c>
      <c r="O150" s="132">
        <f t="shared" si="7"/>
        <v>8</v>
      </c>
      <c r="P150" s="23">
        <f t="shared" si="7"/>
        <v>15</v>
      </c>
      <c r="Q150" s="23">
        <f t="shared" si="7"/>
        <v>27</v>
      </c>
    </row>
    <row r="151" spans="2:17" x14ac:dyDescent="0.15">
      <c r="B151" s="4" t="s">
        <v>26</v>
      </c>
      <c r="C151" s="14" t="s">
        <v>27</v>
      </c>
      <c r="D151" s="17">
        <f t="shared" si="7"/>
        <v>23</v>
      </c>
      <c r="E151" s="5">
        <f t="shared" si="7"/>
        <v>24</v>
      </c>
      <c r="F151" s="5">
        <f t="shared" si="7"/>
        <v>25</v>
      </c>
      <c r="G151" s="6">
        <f t="shared" si="7"/>
        <v>31</v>
      </c>
      <c r="H151" s="20">
        <f t="shared" si="7"/>
        <v>21</v>
      </c>
      <c r="I151" s="20">
        <f t="shared" si="7"/>
        <v>4</v>
      </c>
      <c r="J151" s="17">
        <f t="shared" si="7"/>
        <v>36</v>
      </c>
      <c r="K151" s="6">
        <f t="shared" si="7"/>
        <v>43</v>
      </c>
      <c r="L151" s="20">
        <f t="shared" si="7"/>
        <v>17</v>
      </c>
      <c r="M151" s="20">
        <f t="shared" si="7"/>
        <v>40</v>
      </c>
      <c r="N151" s="20">
        <f t="shared" si="7"/>
        <v>37</v>
      </c>
      <c r="O151" s="132">
        <f t="shared" si="7"/>
        <v>36</v>
      </c>
      <c r="P151" s="23">
        <f t="shared" si="7"/>
        <v>24</v>
      </c>
      <c r="Q151" s="23">
        <f t="shared" si="7"/>
        <v>20</v>
      </c>
    </row>
    <row r="152" spans="2:17" x14ac:dyDescent="0.15">
      <c r="B152" s="4" t="s">
        <v>28</v>
      </c>
      <c r="C152" s="14" t="s">
        <v>29</v>
      </c>
      <c r="D152" s="17">
        <f t="shared" si="7"/>
        <v>8</v>
      </c>
      <c r="E152" s="5">
        <f t="shared" si="7"/>
        <v>35</v>
      </c>
      <c r="F152" s="5">
        <f t="shared" si="7"/>
        <v>3</v>
      </c>
      <c r="G152" s="6">
        <f t="shared" si="7"/>
        <v>12</v>
      </c>
      <c r="H152" s="20">
        <f t="shared" si="7"/>
        <v>59</v>
      </c>
      <c r="I152" s="20">
        <f t="shared" si="7"/>
        <v>13</v>
      </c>
      <c r="J152" s="17">
        <f t="shared" si="7"/>
        <v>22</v>
      </c>
      <c r="K152" s="6">
        <f t="shared" si="7"/>
        <v>21</v>
      </c>
      <c r="L152" s="20">
        <f t="shared" si="7"/>
        <v>26</v>
      </c>
      <c r="M152" s="20">
        <f t="shared" si="7"/>
        <v>37</v>
      </c>
      <c r="N152" s="20">
        <f t="shared" si="7"/>
        <v>26</v>
      </c>
      <c r="O152" s="132">
        <f t="shared" si="7"/>
        <v>21</v>
      </c>
      <c r="P152" s="23">
        <f t="shared" si="7"/>
        <v>16</v>
      </c>
      <c r="Q152" s="23">
        <f t="shared" si="7"/>
        <v>28</v>
      </c>
    </row>
    <row r="153" spans="2:17" x14ac:dyDescent="0.15">
      <c r="B153" s="4" t="s">
        <v>30</v>
      </c>
      <c r="C153" s="14" t="s">
        <v>31</v>
      </c>
      <c r="D153" s="17">
        <f t="shared" si="7"/>
        <v>26</v>
      </c>
      <c r="E153" s="5">
        <f t="shared" si="7"/>
        <v>36</v>
      </c>
      <c r="F153" s="5">
        <f t="shared" si="7"/>
        <v>16</v>
      </c>
      <c r="G153" s="6">
        <f t="shared" si="7"/>
        <v>39</v>
      </c>
      <c r="H153" s="20">
        <f t="shared" si="7"/>
        <v>18</v>
      </c>
      <c r="I153" s="20">
        <f t="shared" si="7"/>
        <v>24</v>
      </c>
      <c r="J153" s="17">
        <f t="shared" si="7"/>
        <v>34</v>
      </c>
      <c r="K153" s="6">
        <f t="shared" si="7"/>
        <v>42</v>
      </c>
      <c r="L153" s="20">
        <f t="shared" si="7"/>
        <v>40</v>
      </c>
      <c r="M153" s="20">
        <f t="shared" si="7"/>
        <v>22</v>
      </c>
      <c r="N153" s="20">
        <f t="shared" si="7"/>
        <v>23</v>
      </c>
      <c r="O153" s="132">
        <f t="shared" si="7"/>
        <v>25</v>
      </c>
      <c r="P153" s="23">
        <f t="shared" si="7"/>
        <v>18</v>
      </c>
      <c r="Q153" s="23">
        <f t="shared" si="7"/>
        <v>24</v>
      </c>
    </row>
    <row r="154" spans="2:17" x14ac:dyDescent="0.15">
      <c r="B154" s="4" t="s">
        <v>32</v>
      </c>
      <c r="C154" s="14" t="s">
        <v>33</v>
      </c>
      <c r="D154" s="17">
        <f t="shared" si="7"/>
        <v>32</v>
      </c>
      <c r="E154" s="5">
        <f t="shared" si="7"/>
        <v>55</v>
      </c>
      <c r="F154" s="5">
        <f t="shared" si="7"/>
        <v>20</v>
      </c>
      <c r="G154" s="6">
        <f t="shared" si="7"/>
        <v>23</v>
      </c>
      <c r="H154" s="20">
        <f t="shared" si="7"/>
        <v>31</v>
      </c>
      <c r="I154" s="20">
        <f t="shared" si="7"/>
        <v>14</v>
      </c>
      <c r="J154" s="17">
        <f t="shared" si="7"/>
        <v>54</v>
      </c>
      <c r="K154" s="6">
        <f t="shared" si="7"/>
        <v>60</v>
      </c>
      <c r="L154" s="20">
        <f t="shared" si="7"/>
        <v>28</v>
      </c>
      <c r="M154" s="20">
        <f t="shared" si="7"/>
        <v>58</v>
      </c>
      <c r="N154" s="20">
        <f t="shared" si="7"/>
        <v>13</v>
      </c>
      <c r="O154" s="132">
        <f t="shared" si="7"/>
        <v>39</v>
      </c>
      <c r="P154" s="23">
        <f t="shared" si="7"/>
        <v>43</v>
      </c>
      <c r="Q154" s="23">
        <f t="shared" si="7"/>
        <v>7</v>
      </c>
    </row>
    <row r="155" spans="2:17" x14ac:dyDescent="0.15">
      <c r="B155" s="4" t="s">
        <v>34</v>
      </c>
      <c r="C155" s="14" t="s">
        <v>35</v>
      </c>
      <c r="D155" s="17">
        <f t="shared" si="7"/>
        <v>48</v>
      </c>
      <c r="E155" s="5">
        <f t="shared" si="7"/>
        <v>45</v>
      </c>
      <c r="F155" s="5">
        <f t="shared" si="7"/>
        <v>34</v>
      </c>
      <c r="G155" s="6">
        <f t="shared" si="7"/>
        <v>40</v>
      </c>
      <c r="H155" s="20">
        <f t="shared" si="7"/>
        <v>40</v>
      </c>
      <c r="I155" s="20">
        <f t="shared" si="7"/>
        <v>53</v>
      </c>
      <c r="J155" s="17">
        <f t="shared" si="7"/>
        <v>49</v>
      </c>
      <c r="K155" s="6">
        <f t="shared" si="7"/>
        <v>44</v>
      </c>
      <c r="L155" s="20">
        <f t="shared" si="7"/>
        <v>22</v>
      </c>
      <c r="M155" s="20">
        <f t="shared" si="7"/>
        <v>33</v>
      </c>
      <c r="N155" s="20">
        <f t="shared" si="7"/>
        <v>22</v>
      </c>
      <c r="O155" s="132">
        <f t="shared" si="7"/>
        <v>34</v>
      </c>
      <c r="P155" s="23">
        <f t="shared" si="7"/>
        <v>51</v>
      </c>
      <c r="Q155" s="23">
        <f t="shared" si="7"/>
        <v>12</v>
      </c>
    </row>
    <row r="156" spans="2:17" x14ac:dyDescent="0.15">
      <c r="B156" s="4" t="s">
        <v>36</v>
      </c>
      <c r="C156" s="14" t="s">
        <v>37</v>
      </c>
      <c r="D156" s="17">
        <f t="shared" si="7"/>
        <v>21</v>
      </c>
      <c r="E156" s="5">
        <f t="shared" si="7"/>
        <v>23</v>
      </c>
      <c r="F156" s="5">
        <f t="shared" si="7"/>
        <v>28</v>
      </c>
      <c r="G156" s="6">
        <f t="shared" si="7"/>
        <v>20</v>
      </c>
      <c r="H156" s="20">
        <f t="shared" si="7"/>
        <v>34</v>
      </c>
      <c r="I156" s="20">
        <f t="shared" si="7"/>
        <v>45</v>
      </c>
      <c r="J156" s="17">
        <f t="shared" si="7"/>
        <v>58</v>
      </c>
      <c r="K156" s="6">
        <f t="shared" si="7"/>
        <v>61</v>
      </c>
      <c r="L156" s="20">
        <f t="shared" si="7"/>
        <v>35</v>
      </c>
      <c r="M156" s="20">
        <f t="shared" si="7"/>
        <v>26</v>
      </c>
      <c r="N156" s="20">
        <f t="shared" si="7"/>
        <v>9</v>
      </c>
      <c r="O156" s="132">
        <f t="shared" si="7"/>
        <v>32</v>
      </c>
      <c r="P156" s="23">
        <f t="shared" si="7"/>
        <v>29</v>
      </c>
      <c r="Q156" s="23">
        <f t="shared" si="7"/>
        <v>38</v>
      </c>
    </row>
    <row r="157" spans="2:17" x14ac:dyDescent="0.15">
      <c r="B157" s="65" t="s">
        <v>38</v>
      </c>
      <c r="C157" s="66" t="s">
        <v>39</v>
      </c>
      <c r="D157" s="67">
        <f t="shared" si="7"/>
        <v>36</v>
      </c>
      <c r="E157" s="68">
        <f t="shared" si="7"/>
        <v>49</v>
      </c>
      <c r="F157" s="68">
        <f t="shared" si="7"/>
        <v>33</v>
      </c>
      <c r="G157" s="69">
        <f t="shared" si="7"/>
        <v>10</v>
      </c>
      <c r="H157" s="70">
        <f t="shared" si="7"/>
        <v>24</v>
      </c>
      <c r="I157" s="70">
        <f t="shared" si="7"/>
        <v>15</v>
      </c>
      <c r="J157" s="67">
        <f t="shared" si="7"/>
        <v>35</v>
      </c>
      <c r="K157" s="69">
        <f t="shared" si="7"/>
        <v>27</v>
      </c>
      <c r="L157" s="70">
        <f t="shared" si="7"/>
        <v>47</v>
      </c>
      <c r="M157" s="70">
        <f t="shared" si="7"/>
        <v>41</v>
      </c>
      <c r="N157" s="70">
        <f t="shared" si="7"/>
        <v>40</v>
      </c>
      <c r="O157" s="133">
        <f t="shared" si="7"/>
        <v>24</v>
      </c>
      <c r="P157" s="71">
        <f t="shared" si="7"/>
        <v>30</v>
      </c>
      <c r="Q157" s="71">
        <f t="shared" si="7"/>
        <v>18</v>
      </c>
    </row>
    <row r="158" spans="2:17" x14ac:dyDescent="0.15">
      <c r="B158" s="4" t="s">
        <v>40</v>
      </c>
      <c r="C158" s="14" t="s">
        <v>41</v>
      </c>
      <c r="D158" s="17">
        <f t="shared" si="7"/>
        <v>11</v>
      </c>
      <c r="E158" s="5">
        <f t="shared" si="7"/>
        <v>18</v>
      </c>
      <c r="F158" s="5">
        <f t="shared" si="7"/>
        <v>9</v>
      </c>
      <c r="G158" s="6">
        <f t="shared" si="7"/>
        <v>62</v>
      </c>
      <c r="H158" s="20">
        <f t="shared" si="7"/>
        <v>27</v>
      </c>
      <c r="I158" s="20">
        <f t="shared" si="7"/>
        <v>59</v>
      </c>
      <c r="J158" s="17">
        <f t="shared" si="7"/>
        <v>38</v>
      </c>
      <c r="K158" s="6">
        <f t="shared" si="7"/>
        <v>51</v>
      </c>
      <c r="L158" s="20">
        <f t="shared" si="7"/>
        <v>42</v>
      </c>
      <c r="M158" s="20">
        <f t="shared" si="7"/>
        <v>25</v>
      </c>
      <c r="N158" s="20">
        <f t="shared" si="7"/>
        <v>14</v>
      </c>
      <c r="O158" s="132">
        <f t="shared" si="7"/>
        <v>10</v>
      </c>
      <c r="P158" s="23">
        <f t="shared" si="7"/>
        <v>17</v>
      </c>
      <c r="Q158" s="23">
        <f t="shared" si="7"/>
        <v>16</v>
      </c>
    </row>
    <row r="159" spans="2:17" x14ac:dyDescent="0.15">
      <c r="B159" s="65" t="s">
        <v>42</v>
      </c>
      <c r="C159" s="66" t="s">
        <v>43</v>
      </c>
      <c r="D159" s="67">
        <f t="shared" si="7"/>
        <v>38</v>
      </c>
      <c r="E159" s="68">
        <f t="shared" si="7"/>
        <v>43</v>
      </c>
      <c r="F159" s="68">
        <f t="shared" si="7"/>
        <v>26</v>
      </c>
      <c r="G159" s="69">
        <f t="shared" si="7"/>
        <v>35</v>
      </c>
      <c r="H159" s="70">
        <f t="shared" si="7"/>
        <v>58</v>
      </c>
      <c r="I159" s="70">
        <f t="shared" si="7"/>
        <v>61</v>
      </c>
      <c r="J159" s="67">
        <f t="shared" si="7"/>
        <v>63</v>
      </c>
      <c r="K159" s="69">
        <f t="shared" si="7"/>
        <v>59</v>
      </c>
      <c r="L159" s="70">
        <f t="shared" si="7"/>
        <v>44</v>
      </c>
      <c r="M159" s="70">
        <f t="shared" si="7"/>
        <v>55</v>
      </c>
      <c r="N159" s="70">
        <f t="shared" si="7"/>
        <v>11</v>
      </c>
      <c r="O159" s="133">
        <f t="shared" si="7"/>
        <v>57</v>
      </c>
      <c r="P159" s="71">
        <f t="shared" si="7"/>
        <v>62</v>
      </c>
      <c r="Q159" s="71">
        <f t="shared" si="7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8">RANK(D91,D$74:D$136)</f>
        <v>61</v>
      </c>
      <c r="E160" s="5">
        <f t="shared" si="8"/>
        <v>62</v>
      </c>
      <c r="F160" s="5">
        <f t="shared" si="8"/>
        <v>38</v>
      </c>
      <c r="G160" s="6">
        <f t="shared" si="8"/>
        <v>57</v>
      </c>
      <c r="H160" s="20">
        <f t="shared" si="8"/>
        <v>48</v>
      </c>
      <c r="I160" s="20">
        <f t="shared" si="8"/>
        <v>62</v>
      </c>
      <c r="J160" s="17">
        <f t="shared" si="8"/>
        <v>7</v>
      </c>
      <c r="K160" s="6">
        <f t="shared" si="8"/>
        <v>40</v>
      </c>
      <c r="L160" s="20">
        <f t="shared" si="8"/>
        <v>63</v>
      </c>
      <c r="M160" s="20">
        <f t="shared" si="8"/>
        <v>60</v>
      </c>
      <c r="N160" s="20">
        <f t="shared" si="8"/>
        <v>36</v>
      </c>
      <c r="O160" s="132">
        <f t="shared" si="8"/>
        <v>26</v>
      </c>
      <c r="P160" s="23">
        <f t="shared" si="8"/>
        <v>49</v>
      </c>
      <c r="Q160" s="23">
        <f t="shared" si="8"/>
        <v>6</v>
      </c>
    </row>
    <row r="161" spans="2:17" x14ac:dyDescent="0.15">
      <c r="B161" s="4" t="s">
        <v>46</v>
      </c>
      <c r="C161" s="14" t="s">
        <v>47</v>
      </c>
      <c r="D161" s="17">
        <f t="shared" si="8"/>
        <v>28</v>
      </c>
      <c r="E161" s="5">
        <f t="shared" si="8"/>
        <v>33</v>
      </c>
      <c r="F161" s="5">
        <f t="shared" si="8"/>
        <v>17</v>
      </c>
      <c r="G161" s="6">
        <f t="shared" si="8"/>
        <v>51</v>
      </c>
      <c r="H161" s="20">
        <f t="shared" si="8"/>
        <v>47</v>
      </c>
      <c r="I161" s="20">
        <f t="shared" si="8"/>
        <v>52</v>
      </c>
      <c r="J161" s="17">
        <f t="shared" si="8"/>
        <v>59</v>
      </c>
      <c r="K161" s="6">
        <f t="shared" si="8"/>
        <v>57</v>
      </c>
      <c r="L161" s="20">
        <f t="shared" si="8"/>
        <v>55</v>
      </c>
      <c r="M161" s="20">
        <f t="shared" si="8"/>
        <v>21</v>
      </c>
      <c r="N161" s="20">
        <f t="shared" si="8"/>
        <v>42</v>
      </c>
      <c r="O161" s="132">
        <f t="shared" si="8"/>
        <v>12</v>
      </c>
      <c r="P161" s="23">
        <f t="shared" si="8"/>
        <v>34</v>
      </c>
      <c r="Q161" s="23">
        <f t="shared" si="8"/>
        <v>4</v>
      </c>
    </row>
    <row r="162" spans="2:17" x14ac:dyDescent="0.15">
      <c r="B162" s="4" t="s">
        <v>48</v>
      </c>
      <c r="C162" s="14" t="s">
        <v>49</v>
      </c>
      <c r="D162" s="17">
        <f t="shared" si="8"/>
        <v>14</v>
      </c>
      <c r="E162" s="5">
        <f t="shared" si="8"/>
        <v>37</v>
      </c>
      <c r="F162" s="5">
        <f t="shared" si="8"/>
        <v>2</v>
      </c>
      <c r="G162" s="6">
        <f t="shared" si="8"/>
        <v>60</v>
      </c>
      <c r="H162" s="20">
        <f t="shared" si="8"/>
        <v>55</v>
      </c>
      <c r="I162" s="20">
        <f t="shared" si="8"/>
        <v>60</v>
      </c>
      <c r="J162" s="17">
        <f t="shared" si="8"/>
        <v>42</v>
      </c>
      <c r="K162" s="6">
        <f t="shared" si="8"/>
        <v>53</v>
      </c>
      <c r="L162" s="20">
        <f t="shared" si="8"/>
        <v>48</v>
      </c>
      <c r="M162" s="20">
        <f t="shared" si="8"/>
        <v>30</v>
      </c>
      <c r="N162" s="20">
        <f t="shared" si="8"/>
        <v>17</v>
      </c>
      <c r="O162" s="132">
        <f t="shared" si="8"/>
        <v>27</v>
      </c>
      <c r="P162" s="23">
        <f t="shared" si="8"/>
        <v>35</v>
      </c>
      <c r="Q162" s="23">
        <f t="shared" si="8"/>
        <v>30</v>
      </c>
    </row>
    <row r="163" spans="2:17" x14ac:dyDescent="0.15">
      <c r="B163" s="4" t="s">
        <v>50</v>
      </c>
      <c r="C163" s="14" t="s">
        <v>51</v>
      </c>
      <c r="D163" s="17">
        <f t="shared" si="8"/>
        <v>9</v>
      </c>
      <c r="E163" s="5">
        <f t="shared" si="8"/>
        <v>30</v>
      </c>
      <c r="F163" s="5">
        <f t="shared" si="8"/>
        <v>1</v>
      </c>
      <c r="G163" s="6">
        <f t="shared" si="8"/>
        <v>52</v>
      </c>
      <c r="H163" s="20">
        <f t="shared" si="8"/>
        <v>6</v>
      </c>
      <c r="I163" s="20">
        <f t="shared" si="8"/>
        <v>51</v>
      </c>
      <c r="J163" s="17">
        <f t="shared" si="8"/>
        <v>33</v>
      </c>
      <c r="K163" s="6">
        <f t="shared" si="8"/>
        <v>54</v>
      </c>
      <c r="L163" s="20">
        <f t="shared" si="8"/>
        <v>62</v>
      </c>
      <c r="M163" s="20">
        <f t="shared" si="8"/>
        <v>7</v>
      </c>
      <c r="N163" s="20">
        <f t="shared" si="8"/>
        <v>18</v>
      </c>
      <c r="O163" s="132">
        <f t="shared" si="8"/>
        <v>6</v>
      </c>
      <c r="P163" s="23">
        <f t="shared" si="8"/>
        <v>11</v>
      </c>
      <c r="Q163" s="23">
        <f t="shared" si="8"/>
        <v>17</v>
      </c>
    </row>
    <row r="164" spans="2:17" x14ac:dyDescent="0.15">
      <c r="B164" s="4" t="s">
        <v>52</v>
      </c>
      <c r="C164" s="14" t="s">
        <v>53</v>
      </c>
      <c r="D164" s="17">
        <f t="shared" si="8"/>
        <v>46</v>
      </c>
      <c r="E164" s="5">
        <f t="shared" si="8"/>
        <v>32</v>
      </c>
      <c r="F164" s="5">
        <f t="shared" si="8"/>
        <v>32</v>
      </c>
      <c r="G164" s="6">
        <f t="shared" si="8"/>
        <v>44</v>
      </c>
      <c r="H164" s="20">
        <f t="shared" si="8"/>
        <v>45</v>
      </c>
      <c r="I164" s="20">
        <f t="shared" si="8"/>
        <v>37</v>
      </c>
      <c r="J164" s="17">
        <f t="shared" si="8"/>
        <v>55</v>
      </c>
      <c r="K164" s="6">
        <f t="shared" si="8"/>
        <v>38</v>
      </c>
      <c r="L164" s="20">
        <f t="shared" si="8"/>
        <v>31</v>
      </c>
      <c r="M164" s="20">
        <f t="shared" si="8"/>
        <v>51</v>
      </c>
      <c r="N164" s="20">
        <f t="shared" si="8"/>
        <v>51</v>
      </c>
      <c r="O164" s="132">
        <f t="shared" si="8"/>
        <v>53</v>
      </c>
      <c r="P164" s="23">
        <f t="shared" si="8"/>
        <v>60</v>
      </c>
      <c r="Q164" s="23">
        <f t="shared" si="8"/>
        <v>13</v>
      </c>
    </row>
    <row r="165" spans="2:17" x14ac:dyDescent="0.15">
      <c r="B165" s="4" t="s">
        <v>54</v>
      </c>
      <c r="C165" s="14" t="s">
        <v>55</v>
      </c>
      <c r="D165" s="17">
        <f t="shared" si="8"/>
        <v>22</v>
      </c>
      <c r="E165" s="5">
        <f t="shared" si="8"/>
        <v>51</v>
      </c>
      <c r="F165" s="5">
        <f t="shared" si="8"/>
        <v>4</v>
      </c>
      <c r="G165" s="6">
        <f t="shared" si="8"/>
        <v>61</v>
      </c>
      <c r="H165" s="20">
        <f t="shared" si="8"/>
        <v>32</v>
      </c>
      <c r="I165" s="20">
        <f t="shared" si="8"/>
        <v>31</v>
      </c>
      <c r="J165" s="17">
        <f t="shared" si="8"/>
        <v>48</v>
      </c>
      <c r="K165" s="6">
        <f t="shared" si="8"/>
        <v>50</v>
      </c>
      <c r="L165" s="20">
        <f t="shared" si="8"/>
        <v>60</v>
      </c>
      <c r="M165" s="20">
        <f t="shared" si="8"/>
        <v>50</v>
      </c>
      <c r="N165" s="20">
        <f t="shared" si="8"/>
        <v>41</v>
      </c>
      <c r="O165" s="132">
        <f t="shared" si="8"/>
        <v>44</v>
      </c>
      <c r="P165" s="23">
        <f t="shared" si="8"/>
        <v>47</v>
      </c>
      <c r="Q165" s="23">
        <f t="shared" si="8"/>
        <v>14</v>
      </c>
    </row>
    <row r="166" spans="2:17" x14ac:dyDescent="0.15">
      <c r="B166" s="4" t="s">
        <v>56</v>
      </c>
      <c r="C166" s="14" t="s">
        <v>57</v>
      </c>
      <c r="D166" s="17">
        <f t="shared" si="8"/>
        <v>35</v>
      </c>
      <c r="E166" s="5">
        <f t="shared" si="8"/>
        <v>59</v>
      </c>
      <c r="F166" s="5">
        <f t="shared" si="8"/>
        <v>13</v>
      </c>
      <c r="G166" s="6">
        <f t="shared" si="8"/>
        <v>54</v>
      </c>
      <c r="H166" s="20">
        <f t="shared" si="8"/>
        <v>28</v>
      </c>
      <c r="I166" s="20">
        <f t="shared" si="8"/>
        <v>34</v>
      </c>
      <c r="J166" s="17">
        <f t="shared" si="8"/>
        <v>30</v>
      </c>
      <c r="K166" s="6">
        <f t="shared" si="8"/>
        <v>32</v>
      </c>
      <c r="L166" s="20">
        <f t="shared" si="8"/>
        <v>54</v>
      </c>
      <c r="M166" s="20">
        <f t="shared" si="8"/>
        <v>36</v>
      </c>
      <c r="N166" s="20">
        <f t="shared" si="8"/>
        <v>47</v>
      </c>
      <c r="O166" s="132">
        <f t="shared" si="8"/>
        <v>22</v>
      </c>
      <c r="P166" s="23">
        <f t="shared" si="8"/>
        <v>27</v>
      </c>
      <c r="Q166" s="23">
        <f t="shared" si="8"/>
        <v>29</v>
      </c>
    </row>
    <row r="167" spans="2:17" x14ac:dyDescent="0.15">
      <c r="B167" s="4" t="s">
        <v>58</v>
      </c>
      <c r="C167" s="14" t="s">
        <v>59</v>
      </c>
      <c r="D167" s="17">
        <f t="shared" si="8"/>
        <v>29</v>
      </c>
      <c r="E167" s="5">
        <f t="shared" si="8"/>
        <v>54</v>
      </c>
      <c r="F167" s="5">
        <f t="shared" si="8"/>
        <v>10</v>
      </c>
      <c r="G167" s="6">
        <f t="shared" si="8"/>
        <v>55</v>
      </c>
      <c r="H167" s="20">
        <f t="shared" si="8"/>
        <v>10</v>
      </c>
      <c r="I167" s="20">
        <f t="shared" si="8"/>
        <v>55</v>
      </c>
      <c r="J167" s="17">
        <f t="shared" si="8"/>
        <v>57</v>
      </c>
      <c r="K167" s="6">
        <f t="shared" si="8"/>
        <v>47</v>
      </c>
      <c r="L167" s="20">
        <f t="shared" si="8"/>
        <v>59</v>
      </c>
      <c r="M167" s="20">
        <f t="shared" si="8"/>
        <v>10</v>
      </c>
      <c r="N167" s="20">
        <f t="shared" si="8"/>
        <v>39</v>
      </c>
      <c r="O167" s="132">
        <f t="shared" si="8"/>
        <v>14</v>
      </c>
      <c r="P167" s="23">
        <f t="shared" si="8"/>
        <v>23</v>
      </c>
      <c r="Q167" s="23">
        <f t="shared" si="8"/>
        <v>25</v>
      </c>
    </row>
    <row r="168" spans="2:17" x14ac:dyDescent="0.15">
      <c r="B168" s="4" t="s">
        <v>60</v>
      </c>
      <c r="C168" s="14" t="s">
        <v>61</v>
      </c>
      <c r="D168" s="17">
        <f t="shared" si="8"/>
        <v>27</v>
      </c>
      <c r="E168" s="5">
        <f t="shared" si="8"/>
        <v>63</v>
      </c>
      <c r="F168" s="5">
        <f t="shared" si="8"/>
        <v>8</v>
      </c>
      <c r="G168" s="6">
        <f t="shared" si="8"/>
        <v>38</v>
      </c>
      <c r="H168" s="20">
        <f t="shared" si="8"/>
        <v>61</v>
      </c>
      <c r="I168" s="20">
        <f t="shared" si="8"/>
        <v>44</v>
      </c>
      <c r="J168" s="17">
        <f t="shared" si="8"/>
        <v>31</v>
      </c>
      <c r="K168" s="6">
        <f t="shared" si="8"/>
        <v>37</v>
      </c>
      <c r="L168" s="20">
        <f t="shared" si="8"/>
        <v>33</v>
      </c>
      <c r="M168" s="20">
        <f t="shared" si="8"/>
        <v>11</v>
      </c>
      <c r="N168" s="20">
        <f t="shared" si="8"/>
        <v>35</v>
      </c>
      <c r="O168" s="132">
        <f t="shared" si="8"/>
        <v>52</v>
      </c>
      <c r="P168" s="23">
        <f t="shared" si="8"/>
        <v>38</v>
      </c>
      <c r="Q168" s="23">
        <f t="shared" si="8"/>
        <v>10</v>
      </c>
    </row>
    <row r="169" spans="2:17" x14ac:dyDescent="0.15">
      <c r="B169" s="65" t="s">
        <v>62</v>
      </c>
      <c r="C169" s="66" t="s">
        <v>63</v>
      </c>
      <c r="D169" s="67">
        <f t="shared" si="8"/>
        <v>34</v>
      </c>
      <c r="E169" s="68">
        <f t="shared" si="8"/>
        <v>42</v>
      </c>
      <c r="F169" s="68">
        <f t="shared" si="8"/>
        <v>29</v>
      </c>
      <c r="G169" s="69">
        <f t="shared" si="8"/>
        <v>22</v>
      </c>
      <c r="H169" s="70">
        <f t="shared" si="8"/>
        <v>37</v>
      </c>
      <c r="I169" s="70">
        <f t="shared" si="8"/>
        <v>35</v>
      </c>
      <c r="J169" s="67">
        <f t="shared" si="8"/>
        <v>53</v>
      </c>
      <c r="K169" s="69">
        <f t="shared" si="8"/>
        <v>39</v>
      </c>
      <c r="L169" s="70">
        <f t="shared" si="8"/>
        <v>39</v>
      </c>
      <c r="M169" s="70">
        <f t="shared" si="8"/>
        <v>48</v>
      </c>
      <c r="N169" s="70">
        <f t="shared" si="8"/>
        <v>30</v>
      </c>
      <c r="O169" s="133">
        <f t="shared" si="8"/>
        <v>23</v>
      </c>
      <c r="P169" s="71">
        <f t="shared" si="8"/>
        <v>42</v>
      </c>
      <c r="Q169" s="71">
        <f t="shared" si="8"/>
        <v>31</v>
      </c>
    </row>
    <row r="170" spans="2:17" x14ac:dyDescent="0.15">
      <c r="B170" s="4" t="s">
        <v>64</v>
      </c>
      <c r="C170" s="14" t="s">
        <v>65</v>
      </c>
      <c r="D170" s="17">
        <f t="shared" si="8"/>
        <v>42</v>
      </c>
      <c r="E170" s="5">
        <f t="shared" si="8"/>
        <v>57</v>
      </c>
      <c r="F170" s="5">
        <f t="shared" si="8"/>
        <v>24</v>
      </c>
      <c r="G170" s="6">
        <f t="shared" si="8"/>
        <v>36</v>
      </c>
      <c r="H170" s="20">
        <f t="shared" si="8"/>
        <v>38</v>
      </c>
      <c r="I170" s="20">
        <f t="shared" si="8"/>
        <v>50</v>
      </c>
      <c r="J170" s="17">
        <f t="shared" si="8"/>
        <v>19</v>
      </c>
      <c r="K170" s="6">
        <f t="shared" si="8"/>
        <v>10</v>
      </c>
      <c r="L170" s="20">
        <f t="shared" si="8"/>
        <v>27</v>
      </c>
      <c r="M170" s="20">
        <f t="shared" si="8"/>
        <v>46</v>
      </c>
      <c r="N170" s="20">
        <f t="shared" si="8"/>
        <v>50</v>
      </c>
      <c r="O170" s="132">
        <f t="shared" si="8"/>
        <v>33</v>
      </c>
      <c r="P170" s="23">
        <f t="shared" si="8"/>
        <v>33</v>
      </c>
      <c r="Q170" s="23">
        <f t="shared" si="8"/>
        <v>11</v>
      </c>
    </row>
    <row r="171" spans="2:17" x14ac:dyDescent="0.15">
      <c r="B171" s="51" t="s">
        <v>66</v>
      </c>
      <c r="C171" s="52" t="s">
        <v>67</v>
      </c>
      <c r="D171" s="53">
        <f t="shared" si="8"/>
        <v>40</v>
      </c>
      <c r="E171" s="54">
        <f t="shared" si="8"/>
        <v>47</v>
      </c>
      <c r="F171" s="54">
        <f t="shared" si="8"/>
        <v>35</v>
      </c>
      <c r="G171" s="55">
        <f t="shared" si="8"/>
        <v>16</v>
      </c>
      <c r="H171" s="56">
        <f t="shared" si="8"/>
        <v>16</v>
      </c>
      <c r="I171" s="56">
        <f t="shared" si="8"/>
        <v>63</v>
      </c>
      <c r="J171" s="53">
        <f t="shared" si="8"/>
        <v>46</v>
      </c>
      <c r="K171" s="55">
        <f t="shared" si="8"/>
        <v>29</v>
      </c>
      <c r="L171" s="56">
        <f t="shared" si="8"/>
        <v>43</v>
      </c>
      <c r="M171" s="56">
        <f t="shared" si="8"/>
        <v>15</v>
      </c>
      <c r="N171" s="56">
        <f t="shared" si="8"/>
        <v>34</v>
      </c>
      <c r="O171" s="134">
        <f t="shared" si="8"/>
        <v>61</v>
      </c>
      <c r="P171" s="57">
        <f t="shared" si="8"/>
        <v>52</v>
      </c>
      <c r="Q171" s="57">
        <f t="shared" si="8"/>
        <v>34</v>
      </c>
    </row>
    <row r="172" spans="2:17" x14ac:dyDescent="0.15">
      <c r="B172" s="4" t="s">
        <v>68</v>
      </c>
      <c r="C172" s="14" t="s">
        <v>69</v>
      </c>
      <c r="D172" s="17">
        <f t="shared" si="8"/>
        <v>55</v>
      </c>
      <c r="E172" s="5">
        <f t="shared" si="8"/>
        <v>52</v>
      </c>
      <c r="F172" s="5">
        <f t="shared" si="8"/>
        <v>41</v>
      </c>
      <c r="G172" s="6">
        <f t="shared" si="8"/>
        <v>34</v>
      </c>
      <c r="H172" s="20">
        <f t="shared" si="8"/>
        <v>15</v>
      </c>
      <c r="I172" s="20">
        <f t="shared" si="8"/>
        <v>57</v>
      </c>
      <c r="J172" s="17">
        <f t="shared" si="8"/>
        <v>17</v>
      </c>
      <c r="K172" s="6">
        <f t="shared" si="8"/>
        <v>35</v>
      </c>
      <c r="L172" s="20">
        <f t="shared" si="8"/>
        <v>38</v>
      </c>
      <c r="M172" s="20">
        <f t="shared" si="8"/>
        <v>27</v>
      </c>
      <c r="N172" s="20">
        <f t="shared" si="8"/>
        <v>24</v>
      </c>
      <c r="O172" s="132">
        <f t="shared" si="8"/>
        <v>54</v>
      </c>
      <c r="P172" s="23">
        <f t="shared" si="8"/>
        <v>40</v>
      </c>
      <c r="Q172" s="23">
        <f t="shared" si="8"/>
        <v>23</v>
      </c>
    </row>
    <row r="173" spans="2:17" x14ac:dyDescent="0.15">
      <c r="B173" s="4" t="s">
        <v>70</v>
      </c>
      <c r="C173" s="14" t="s">
        <v>71</v>
      </c>
      <c r="D173" s="17">
        <f t="shared" si="8"/>
        <v>31</v>
      </c>
      <c r="E173" s="5">
        <f t="shared" si="8"/>
        <v>56</v>
      </c>
      <c r="F173" s="5">
        <f t="shared" si="8"/>
        <v>14</v>
      </c>
      <c r="G173" s="6">
        <f t="shared" si="8"/>
        <v>49</v>
      </c>
      <c r="H173" s="20">
        <f t="shared" si="8"/>
        <v>54</v>
      </c>
      <c r="I173" s="20">
        <f t="shared" si="8"/>
        <v>49</v>
      </c>
      <c r="J173" s="17">
        <f t="shared" si="8"/>
        <v>43</v>
      </c>
      <c r="K173" s="6">
        <f t="shared" si="8"/>
        <v>31</v>
      </c>
      <c r="L173" s="20">
        <f t="shared" si="8"/>
        <v>58</v>
      </c>
      <c r="M173" s="20">
        <f t="shared" si="8"/>
        <v>61</v>
      </c>
      <c r="N173" s="20">
        <f t="shared" si="8"/>
        <v>54</v>
      </c>
      <c r="O173" s="132">
        <f t="shared" si="8"/>
        <v>29</v>
      </c>
      <c r="P173" s="23">
        <f t="shared" si="8"/>
        <v>55</v>
      </c>
      <c r="Q173" s="23">
        <f t="shared" si="8"/>
        <v>21</v>
      </c>
    </row>
    <row r="174" spans="2:17" x14ac:dyDescent="0.15">
      <c r="B174" s="4" t="s">
        <v>72</v>
      </c>
      <c r="C174" s="14" t="s">
        <v>73</v>
      </c>
      <c r="D174" s="17">
        <f t="shared" si="8"/>
        <v>10</v>
      </c>
      <c r="E174" s="5">
        <f t="shared" si="8"/>
        <v>40</v>
      </c>
      <c r="F174" s="5">
        <f t="shared" si="8"/>
        <v>5</v>
      </c>
      <c r="G174" s="6">
        <f t="shared" si="8"/>
        <v>24</v>
      </c>
      <c r="H174" s="20">
        <f t="shared" si="8"/>
        <v>44</v>
      </c>
      <c r="I174" s="20">
        <f t="shared" si="8"/>
        <v>7</v>
      </c>
      <c r="J174" s="17">
        <f t="shared" si="8"/>
        <v>56</v>
      </c>
      <c r="K174" s="6">
        <f t="shared" si="8"/>
        <v>56</v>
      </c>
      <c r="L174" s="20">
        <f t="shared" si="8"/>
        <v>36</v>
      </c>
      <c r="M174" s="20">
        <f t="shared" si="8"/>
        <v>17</v>
      </c>
      <c r="N174" s="20">
        <f t="shared" si="8"/>
        <v>15</v>
      </c>
      <c r="O174" s="132">
        <f t="shared" si="8"/>
        <v>38</v>
      </c>
      <c r="P174" s="23">
        <f t="shared" si="8"/>
        <v>25</v>
      </c>
      <c r="Q174" s="23">
        <f t="shared" si="8"/>
        <v>15</v>
      </c>
    </row>
    <row r="175" spans="2:17" x14ac:dyDescent="0.15">
      <c r="B175" s="58" t="s">
        <v>74</v>
      </c>
      <c r="C175" s="59" t="s">
        <v>75</v>
      </c>
      <c r="D175" s="60">
        <f t="shared" si="8"/>
        <v>45</v>
      </c>
      <c r="E175" s="61">
        <f t="shared" si="8"/>
        <v>17</v>
      </c>
      <c r="F175" s="61">
        <f t="shared" si="8"/>
        <v>40</v>
      </c>
      <c r="G175" s="62">
        <f t="shared" si="8"/>
        <v>56</v>
      </c>
      <c r="H175" s="63">
        <f t="shared" si="8"/>
        <v>52</v>
      </c>
      <c r="I175" s="63">
        <f t="shared" si="8"/>
        <v>58</v>
      </c>
      <c r="J175" s="60">
        <f t="shared" si="8"/>
        <v>50</v>
      </c>
      <c r="K175" s="62">
        <f t="shared" si="8"/>
        <v>48</v>
      </c>
      <c r="L175" s="63">
        <f t="shared" si="8"/>
        <v>16</v>
      </c>
      <c r="M175" s="63">
        <f t="shared" si="8"/>
        <v>8</v>
      </c>
      <c r="N175" s="63">
        <f t="shared" si="8"/>
        <v>46</v>
      </c>
      <c r="O175" s="135">
        <f t="shared" si="8"/>
        <v>46</v>
      </c>
      <c r="P175" s="64">
        <f t="shared" si="8"/>
        <v>46</v>
      </c>
      <c r="Q175" s="64">
        <f t="shared" si="8"/>
        <v>35</v>
      </c>
    </row>
    <row r="176" spans="2:17" x14ac:dyDescent="0.15">
      <c r="B176" s="4" t="s">
        <v>76</v>
      </c>
      <c r="C176" s="14" t="s">
        <v>77</v>
      </c>
      <c r="D176" s="17">
        <f t="shared" ref="D176:Q191" si="9">RANK(D107,D$74:D$136)</f>
        <v>52</v>
      </c>
      <c r="E176" s="5">
        <f t="shared" si="9"/>
        <v>60</v>
      </c>
      <c r="F176" s="5">
        <f t="shared" si="9"/>
        <v>37</v>
      </c>
      <c r="G176" s="6">
        <f t="shared" si="9"/>
        <v>25</v>
      </c>
      <c r="H176" s="20">
        <f t="shared" si="9"/>
        <v>33</v>
      </c>
      <c r="I176" s="20">
        <f t="shared" si="9"/>
        <v>36</v>
      </c>
      <c r="J176" s="17">
        <f t="shared" si="9"/>
        <v>41</v>
      </c>
      <c r="K176" s="6">
        <f t="shared" si="9"/>
        <v>33</v>
      </c>
      <c r="L176" s="20">
        <f t="shared" si="9"/>
        <v>41</v>
      </c>
      <c r="M176" s="20">
        <f t="shared" si="9"/>
        <v>14</v>
      </c>
      <c r="N176" s="20">
        <f t="shared" si="9"/>
        <v>49</v>
      </c>
      <c r="O176" s="132">
        <f t="shared" si="9"/>
        <v>47</v>
      </c>
      <c r="P176" s="23">
        <f t="shared" si="9"/>
        <v>48</v>
      </c>
      <c r="Q176" s="23">
        <f t="shared" si="9"/>
        <v>22</v>
      </c>
    </row>
    <row r="177" spans="2:17" x14ac:dyDescent="0.15">
      <c r="B177" s="4" t="s">
        <v>78</v>
      </c>
      <c r="C177" s="14" t="s">
        <v>79</v>
      </c>
      <c r="D177" s="17">
        <f t="shared" si="9"/>
        <v>51</v>
      </c>
      <c r="E177" s="5">
        <f t="shared" si="9"/>
        <v>39</v>
      </c>
      <c r="F177" s="5">
        <f t="shared" si="9"/>
        <v>36</v>
      </c>
      <c r="G177" s="6">
        <f t="shared" si="9"/>
        <v>45</v>
      </c>
      <c r="H177" s="20">
        <f t="shared" si="9"/>
        <v>35</v>
      </c>
      <c r="I177" s="20">
        <f t="shared" si="9"/>
        <v>42</v>
      </c>
      <c r="J177" s="17">
        <f t="shared" si="9"/>
        <v>26</v>
      </c>
      <c r="K177" s="6">
        <f t="shared" si="9"/>
        <v>30</v>
      </c>
      <c r="L177" s="20">
        <f t="shared" si="9"/>
        <v>21</v>
      </c>
      <c r="M177" s="20">
        <f t="shared" si="9"/>
        <v>35</v>
      </c>
      <c r="N177" s="20">
        <f t="shared" si="9"/>
        <v>38</v>
      </c>
      <c r="O177" s="132">
        <f t="shared" si="9"/>
        <v>49</v>
      </c>
      <c r="P177" s="23">
        <f t="shared" si="9"/>
        <v>41</v>
      </c>
      <c r="Q177" s="23">
        <f t="shared" si="9"/>
        <v>40</v>
      </c>
    </row>
    <row r="178" spans="2:17" x14ac:dyDescent="0.15">
      <c r="B178" s="58" t="s">
        <v>80</v>
      </c>
      <c r="C178" s="59" t="s">
        <v>81</v>
      </c>
      <c r="D178" s="60">
        <f t="shared" si="9"/>
        <v>43</v>
      </c>
      <c r="E178" s="61">
        <f t="shared" si="9"/>
        <v>48</v>
      </c>
      <c r="F178" s="61">
        <f t="shared" si="9"/>
        <v>27</v>
      </c>
      <c r="G178" s="62">
        <f t="shared" si="9"/>
        <v>46</v>
      </c>
      <c r="H178" s="63">
        <f t="shared" si="9"/>
        <v>56</v>
      </c>
      <c r="I178" s="63">
        <f t="shared" si="9"/>
        <v>25</v>
      </c>
      <c r="J178" s="60">
        <f t="shared" si="9"/>
        <v>28</v>
      </c>
      <c r="K178" s="62">
        <f t="shared" si="9"/>
        <v>20</v>
      </c>
      <c r="L178" s="63">
        <f t="shared" si="9"/>
        <v>49</v>
      </c>
      <c r="M178" s="63">
        <f t="shared" si="9"/>
        <v>9</v>
      </c>
      <c r="N178" s="63">
        <f t="shared" si="9"/>
        <v>19</v>
      </c>
      <c r="O178" s="135">
        <f t="shared" si="9"/>
        <v>42</v>
      </c>
      <c r="P178" s="64">
        <f t="shared" si="9"/>
        <v>36</v>
      </c>
      <c r="Q178" s="64">
        <f t="shared" si="9"/>
        <v>33</v>
      </c>
    </row>
    <row r="179" spans="2:17" x14ac:dyDescent="0.15">
      <c r="B179" s="58" t="s">
        <v>82</v>
      </c>
      <c r="C179" s="59" t="s">
        <v>83</v>
      </c>
      <c r="D179" s="60">
        <f t="shared" si="9"/>
        <v>30</v>
      </c>
      <c r="E179" s="61">
        <f t="shared" si="9"/>
        <v>34</v>
      </c>
      <c r="F179" s="61">
        <f t="shared" si="9"/>
        <v>21</v>
      </c>
      <c r="G179" s="62">
        <f t="shared" si="9"/>
        <v>33</v>
      </c>
      <c r="H179" s="63">
        <f t="shared" si="9"/>
        <v>30</v>
      </c>
      <c r="I179" s="63">
        <f t="shared" si="9"/>
        <v>17</v>
      </c>
      <c r="J179" s="60">
        <f t="shared" si="9"/>
        <v>44</v>
      </c>
      <c r="K179" s="62">
        <f t="shared" si="9"/>
        <v>34</v>
      </c>
      <c r="L179" s="63">
        <f t="shared" si="9"/>
        <v>29</v>
      </c>
      <c r="M179" s="63">
        <f t="shared" si="9"/>
        <v>24</v>
      </c>
      <c r="N179" s="63">
        <f t="shared" si="9"/>
        <v>48</v>
      </c>
      <c r="O179" s="135">
        <f t="shared" si="9"/>
        <v>28</v>
      </c>
      <c r="P179" s="64">
        <f t="shared" si="9"/>
        <v>28</v>
      </c>
      <c r="Q179" s="64">
        <f t="shared" si="9"/>
        <v>37</v>
      </c>
    </row>
    <row r="180" spans="2:17" x14ac:dyDescent="0.15">
      <c r="B180" s="4" t="s">
        <v>84</v>
      </c>
      <c r="C180" s="14" t="s">
        <v>85</v>
      </c>
      <c r="D180" s="17">
        <f t="shared" si="9"/>
        <v>37</v>
      </c>
      <c r="E180" s="5">
        <f t="shared" si="9"/>
        <v>53</v>
      </c>
      <c r="F180" s="5">
        <f t="shared" si="9"/>
        <v>18</v>
      </c>
      <c r="G180" s="6">
        <f t="shared" si="9"/>
        <v>37</v>
      </c>
      <c r="H180" s="20">
        <f t="shared" si="9"/>
        <v>51</v>
      </c>
      <c r="I180" s="20">
        <f t="shared" si="9"/>
        <v>32</v>
      </c>
      <c r="J180" s="17">
        <f t="shared" si="9"/>
        <v>51</v>
      </c>
      <c r="K180" s="6">
        <f t="shared" si="9"/>
        <v>25</v>
      </c>
      <c r="L180" s="20">
        <f t="shared" si="9"/>
        <v>56</v>
      </c>
      <c r="M180" s="20">
        <f t="shared" si="9"/>
        <v>53</v>
      </c>
      <c r="N180" s="20">
        <f t="shared" si="9"/>
        <v>20</v>
      </c>
      <c r="O180" s="132">
        <f t="shared" si="9"/>
        <v>50</v>
      </c>
      <c r="P180" s="23">
        <f t="shared" si="9"/>
        <v>59</v>
      </c>
      <c r="Q180" s="23">
        <f t="shared" si="9"/>
        <v>32</v>
      </c>
    </row>
    <row r="181" spans="2:17" x14ac:dyDescent="0.15">
      <c r="B181" s="4">
        <v>39</v>
      </c>
      <c r="C181" s="14" t="s">
        <v>86</v>
      </c>
      <c r="D181" s="17">
        <f t="shared" si="9"/>
        <v>16</v>
      </c>
      <c r="E181" s="5">
        <f t="shared" si="9"/>
        <v>58</v>
      </c>
      <c r="F181" s="5">
        <f t="shared" si="9"/>
        <v>12</v>
      </c>
      <c r="G181" s="6">
        <f t="shared" si="9"/>
        <v>18</v>
      </c>
      <c r="H181" s="20">
        <f t="shared" si="9"/>
        <v>13</v>
      </c>
      <c r="I181" s="20">
        <f t="shared" si="9"/>
        <v>27</v>
      </c>
      <c r="J181" s="17">
        <f t="shared" si="9"/>
        <v>52</v>
      </c>
      <c r="K181" s="6">
        <f t="shared" si="9"/>
        <v>45</v>
      </c>
      <c r="L181" s="20">
        <f t="shared" si="9"/>
        <v>45</v>
      </c>
      <c r="M181" s="20">
        <f t="shared" si="9"/>
        <v>16</v>
      </c>
      <c r="N181" s="20">
        <f t="shared" si="9"/>
        <v>55</v>
      </c>
      <c r="O181" s="132">
        <f t="shared" si="9"/>
        <v>20</v>
      </c>
      <c r="P181" s="23">
        <f t="shared" si="9"/>
        <v>19</v>
      </c>
      <c r="Q181" s="23">
        <f t="shared" si="9"/>
        <v>19</v>
      </c>
    </row>
    <row r="182" spans="2:17" x14ac:dyDescent="0.15">
      <c r="B182" s="7">
        <v>40</v>
      </c>
      <c r="C182" s="15" t="s">
        <v>87</v>
      </c>
      <c r="D182" s="18">
        <f t="shared" si="9"/>
        <v>59</v>
      </c>
      <c r="E182" s="8">
        <f t="shared" si="9"/>
        <v>46</v>
      </c>
      <c r="F182" s="8">
        <f t="shared" si="9"/>
        <v>42</v>
      </c>
      <c r="G182" s="9">
        <f t="shared" si="9"/>
        <v>47</v>
      </c>
      <c r="H182" s="21">
        <f t="shared" si="9"/>
        <v>49</v>
      </c>
      <c r="I182" s="21">
        <f t="shared" si="9"/>
        <v>40</v>
      </c>
      <c r="J182" s="18">
        <f t="shared" si="9"/>
        <v>37</v>
      </c>
      <c r="K182" s="9">
        <f t="shared" si="9"/>
        <v>24</v>
      </c>
      <c r="L182" s="21">
        <f t="shared" si="9"/>
        <v>50</v>
      </c>
      <c r="M182" s="21">
        <f t="shared" si="9"/>
        <v>56</v>
      </c>
      <c r="N182" s="21">
        <f t="shared" si="9"/>
        <v>12</v>
      </c>
      <c r="O182" s="136">
        <f t="shared" si="9"/>
        <v>56</v>
      </c>
      <c r="P182" s="24">
        <f t="shared" si="9"/>
        <v>61</v>
      </c>
      <c r="Q182" s="24">
        <f t="shared" si="9"/>
        <v>39</v>
      </c>
    </row>
    <row r="183" spans="2:17" x14ac:dyDescent="0.15">
      <c r="B183" s="10">
        <v>41</v>
      </c>
      <c r="C183" s="13" t="s">
        <v>88</v>
      </c>
      <c r="D183" s="16">
        <f t="shared" si="9"/>
        <v>50</v>
      </c>
      <c r="E183" s="11">
        <f t="shared" si="9"/>
        <v>19</v>
      </c>
      <c r="F183" s="11">
        <f t="shared" si="9"/>
        <v>47</v>
      </c>
      <c r="G183" s="12">
        <f t="shared" si="9"/>
        <v>42</v>
      </c>
      <c r="H183" s="19">
        <f t="shared" si="9"/>
        <v>29</v>
      </c>
      <c r="I183" s="19">
        <f t="shared" si="9"/>
        <v>16</v>
      </c>
      <c r="J183" s="16">
        <f t="shared" si="9"/>
        <v>62</v>
      </c>
      <c r="K183" s="12">
        <f t="shared" si="9"/>
        <v>58</v>
      </c>
      <c r="L183" s="19">
        <f t="shared" si="9"/>
        <v>61</v>
      </c>
      <c r="M183" s="19">
        <f t="shared" si="9"/>
        <v>44</v>
      </c>
      <c r="N183" s="19">
        <f t="shared" si="9"/>
        <v>44</v>
      </c>
      <c r="O183" s="137">
        <f t="shared" si="9"/>
        <v>62</v>
      </c>
      <c r="P183" s="22">
        <f t="shared" si="9"/>
        <v>63</v>
      </c>
      <c r="Q183" s="22">
        <f t="shared" si="9"/>
        <v>41</v>
      </c>
    </row>
    <row r="184" spans="2:17" x14ac:dyDescent="0.15">
      <c r="B184" s="4">
        <v>42</v>
      </c>
      <c r="C184" s="14" t="s">
        <v>89</v>
      </c>
      <c r="D184" s="17">
        <f t="shared" si="9"/>
        <v>39</v>
      </c>
      <c r="E184" s="5">
        <f t="shared" si="9"/>
        <v>21</v>
      </c>
      <c r="F184" s="5">
        <f t="shared" si="9"/>
        <v>52</v>
      </c>
      <c r="G184" s="6">
        <f t="shared" si="9"/>
        <v>9</v>
      </c>
      <c r="H184" s="20">
        <f t="shared" si="9"/>
        <v>17</v>
      </c>
      <c r="I184" s="20">
        <f t="shared" si="9"/>
        <v>43</v>
      </c>
      <c r="J184" s="17">
        <f t="shared" si="9"/>
        <v>32</v>
      </c>
      <c r="K184" s="6">
        <f t="shared" si="9"/>
        <v>26</v>
      </c>
      <c r="L184" s="20">
        <f t="shared" si="9"/>
        <v>32</v>
      </c>
      <c r="M184" s="20">
        <f t="shared" si="9"/>
        <v>12</v>
      </c>
      <c r="N184" s="20">
        <f t="shared" si="9"/>
        <v>32</v>
      </c>
      <c r="O184" s="132">
        <f t="shared" si="9"/>
        <v>45</v>
      </c>
      <c r="P184" s="23">
        <f t="shared" si="9"/>
        <v>26</v>
      </c>
      <c r="Q184" s="23">
        <f t="shared" si="9"/>
        <v>43</v>
      </c>
    </row>
    <row r="185" spans="2:17" x14ac:dyDescent="0.15">
      <c r="B185" s="4">
        <v>43</v>
      </c>
      <c r="C185" s="14" t="s">
        <v>90</v>
      </c>
      <c r="D185" s="17">
        <f t="shared" si="9"/>
        <v>56</v>
      </c>
      <c r="E185" s="5">
        <f t="shared" si="9"/>
        <v>29</v>
      </c>
      <c r="F185" s="5">
        <f t="shared" si="9"/>
        <v>54</v>
      </c>
      <c r="G185" s="6">
        <f t="shared" si="9"/>
        <v>27</v>
      </c>
      <c r="H185" s="20">
        <f t="shared" si="9"/>
        <v>63</v>
      </c>
      <c r="I185" s="20">
        <f t="shared" si="9"/>
        <v>47</v>
      </c>
      <c r="J185" s="17">
        <f t="shared" si="9"/>
        <v>16</v>
      </c>
      <c r="K185" s="6">
        <f t="shared" si="9"/>
        <v>8</v>
      </c>
      <c r="L185" s="20">
        <f t="shared" si="9"/>
        <v>20</v>
      </c>
      <c r="M185" s="20">
        <f t="shared" si="9"/>
        <v>19</v>
      </c>
      <c r="N185" s="20">
        <f t="shared" si="9"/>
        <v>28</v>
      </c>
      <c r="O185" s="132">
        <f t="shared" si="9"/>
        <v>63</v>
      </c>
      <c r="P185" s="23">
        <f t="shared" si="9"/>
        <v>57</v>
      </c>
      <c r="Q185" s="23">
        <f t="shared" si="9"/>
        <v>45</v>
      </c>
    </row>
    <row r="186" spans="2:17" x14ac:dyDescent="0.15">
      <c r="B186" s="4">
        <v>44</v>
      </c>
      <c r="C186" s="14" t="s">
        <v>91</v>
      </c>
      <c r="D186" s="17">
        <f t="shared" si="9"/>
        <v>44</v>
      </c>
      <c r="E186" s="5">
        <f t="shared" si="9"/>
        <v>8</v>
      </c>
      <c r="F186" s="5">
        <f t="shared" si="9"/>
        <v>56</v>
      </c>
      <c r="G186" s="6">
        <f t="shared" si="9"/>
        <v>43</v>
      </c>
      <c r="H186" s="20">
        <f t="shared" si="9"/>
        <v>23</v>
      </c>
      <c r="I186" s="20">
        <f t="shared" si="9"/>
        <v>38</v>
      </c>
      <c r="J186" s="17">
        <f t="shared" si="9"/>
        <v>8</v>
      </c>
      <c r="K186" s="6">
        <f t="shared" si="9"/>
        <v>3</v>
      </c>
      <c r="L186" s="20">
        <f t="shared" si="9"/>
        <v>10</v>
      </c>
      <c r="M186" s="20">
        <f t="shared" si="9"/>
        <v>18</v>
      </c>
      <c r="N186" s="20">
        <f t="shared" si="9"/>
        <v>10</v>
      </c>
      <c r="O186" s="132">
        <f t="shared" si="9"/>
        <v>9</v>
      </c>
      <c r="P186" s="23">
        <f t="shared" si="9"/>
        <v>13</v>
      </c>
      <c r="Q186" s="23">
        <f t="shared" si="9"/>
        <v>56</v>
      </c>
    </row>
    <row r="187" spans="2:17" x14ac:dyDescent="0.15">
      <c r="B187" s="4">
        <v>45</v>
      </c>
      <c r="C187" s="14" t="s">
        <v>92</v>
      </c>
      <c r="D187" s="17">
        <f t="shared" si="9"/>
        <v>41</v>
      </c>
      <c r="E187" s="5">
        <f t="shared" si="9"/>
        <v>38</v>
      </c>
      <c r="F187" s="5">
        <f t="shared" si="9"/>
        <v>30</v>
      </c>
      <c r="G187" s="6">
        <f t="shared" si="9"/>
        <v>30</v>
      </c>
      <c r="H187" s="20">
        <f t="shared" si="9"/>
        <v>9</v>
      </c>
      <c r="I187" s="20">
        <f t="shared" si="9"/>
        <v>39</v>
      </c>
      <c r="J187" s="17">
        <f t="shared" si="9"/>
        <v>23</v>
      </c>
      <c r="K187" s="6">
        <f t="shared" si="9"/>
        <v>18</v>
      </c>
      <c r="L187" s="20">
        <f t="shared" si="9"/>
        <v>30</v>
      </c>
      <c r="M187" s="20">
        <f t="shared" si="9"/>
        <v>39</v>
      </c>
      <c r="N187" s="20">
        <f t="shared" si="9"/>
        <v>57</v>
      </c>
      <c r="O187" s="132">
        <f t="shared" si="9"/>
        <v>60</v>
      </c>
      <c r="P187" s="23">
        <f t="shared" si="9"/>
        <v>39</v>
      </c>
      <c r="Q187" s="23">
        <f t="shared" si="9"/>
        <v>51</v>
      </c>
    </row>
    <row r="188" spans="2:17" x14ac:dyDescent="0.15">
      <c r="B188" s="4">
        <v>46</v>
      </c>
      <c r="C188" s="14" t="s">
        <v>93</v>
      </c>
      <c r="D188" s="17">
        <f t="shared" si="9"/>
        <v>24</v>
      </c>
      <c r="E188" s="5">
        <f t="shared" si="9"/>
        <v>14</v>
      </c>
      <c r="F188" s="5">
        <f t="shared" si="9"/>
        <v>45</v>
      </c>
      <c r="G188" s="6">
        <f t="shared" si="9"/>
        <v>13</v>
      </c>
      <c r="H188" s="20">
        <f t="shared" si="9"/>
        <v>36</v>
      </c>
      <c r="I188" s="20">
        <f t="shared" si="9"/>
        <v>56</v>
      </c>
      <c r="J188" s="17">
        <f t="shared" si="9"/>
        <v>13</v>
      </c>
      <c r="K188" s="6">
        <f t="shared" si="9"/>
        <v>11</v>
      </c>
      <c r="L188" s="20">
        <f t="shared" si="9"/>
        <v>19</v>
      </c>
      <c r="M188" s="20">
        <f t="shared" si="9"/>
        <v>23</v>
      </c>
      <c r="N188" s="20">
        <f t="shared" si="9"/>
        <v>57</v>
      </c>
      <c r="O188" s="132">
        <f t="shared" si="9"/>
        <v>51</v>
      </c>
      <c r="P188" s="23">
        <f t="shared" si="9"/>
        <v>21</v>
      </c>
      <c r="Q188" s="23">
        <f t="shared" si="9"/>
        <v>53</v>
      </c>
    </row>
    <row r="189" spans="2:17" x14ac:dyDescent="0.15">
      <c r="B189" s="4">
        <v>47</v>
      </c>
      <c r="C189" s="14" t="s">
        <v>94</v>
      </c>
      <c r="D189" s="17">
        <f t="shared" si="9"/>
        <v>53</v>
      </c>
      <c r="E189" s="5">
        <f t="shared" si="9"/>
        <v>16</v>
      </c>
      <c r="F189" s="5">
        <f t="shared" si="9"/>
        <v>57</v>
      </c>
      <c r="G189" s="6">
        <f t="shared" si="9"/>
        <v>19</v>
      </c>
      <c r="H189" s="20">
        <f t="shared" si="9"/>
        <v>57</v>
      </c>
      <c r="I189" s="20">
        <f t="shared" si="9"/>
        <v>48</v>
      </c>
      <c r="J189" s="17">
        <f t="shared" si="9"/>
        <v>14</v>
      </c>
      <c r="K189" s="6">
        <f t="shared" si="9"/>
        <v>13</v>
      </c>
      <c r="L189" s="20">
        <f t="shared" si="9"/>
        <v>12</v>
      </c>
      <c r="M189" s="20">
        <f t="shared" si="9"/>
        <v>47</v>
      </c>
      <c r="N189" s="20">
        <f t="shared" si="9"/>
        <v>57</v>
      </c>
      <c r="O189" s="132">
        <f t="shared" si="9"/>
        <v>31</v>
      </c>
      <c r="P189" s="23">
        <f t="shared" si="9"/>
        <v>37</v>
      </c>
      <c r="Q189" s="23">
        <f t="shared" si="9"/>
        <v>48</v>
      </c>
    </row>
    <row r="190" spans="2:17" x14ac:dyDescent="0.15">
      <c r="B190" s="4">
        <v>48</v>
      </c>
      <c r="C190" s="14" t="s">
        <v>95</v>
      </c>
      <c r="D190" s="17">
        <f t="shared" si="9"/>
        <v>57</v>
      </c>
      <c r="E190" s="5">
        <f t="shared" si="9"/>
        <v>15</v>
      </c>
      <c r="F190" s="5">
        <f t="shared" si="9"/>
        <v>59</v>
      </c>
      <c r="G190" s="6">
        <f t="shared" si="9"/>
        <v>26</v>
      </c>
      <c r="H190" s="20">
        <f t="shared" si="9"/>
        <v>8</v>
      </c>
      <c r="I190" s="20">
        <f t="shared" si="9"/>
        <v>10</v>
      </c>
      <c r="J190" s="17">
        <f t="shared" si="9"/>
        <v>18</v>
      </c>
      <c r="K190" s="6">
        <f t="shared" si="9"/>
        <v>17</v>
      </c>
      <c r="L190" s="20">
        <f t="shared" si="9"/>
        <v>23</v>
      </c>
      <c r="M190" s="20">
        <f t="shared" si="9"/>
        <v>45</v>
      </c>
      <c r="N190" s="20">
        <f t="shared" si="9"/>
        <v>7</v>
      </c>
      <c r="O190" s="132">
        <f t="shared" si="9"/>
        <v>18</v>
      </c>
      <c r="P190" s="23">
        <f t="shared" si="9"/>
        <v>20</v>
      </c>
      <c r="Q190" s="23">
        <f t="shared" si="9"/>
        <v>50</v>
      </c>
    </row>
    <row r="191" spans="2:17" x14ac:dyDescent="0.15">
      <c r="B191" s="4">
        <v>49</v>
      </c>
      <c r="C191" s="14" t="s">
        <v>96</v>
      </c>
      <c r="D191" s="17">
        <f t="shared" si="9"/>
        <v>49</v>
      </c>
      <c r="E191" s="5">
        <f t="shared" si="9"/>
        <v>11</v>
      </c>
      <c r="F191" s="5">
        <f t="shared" si="9"/>
        <v>60</v>
      </c>
      <c r="G191" s="6">
        <f t="shared" si="9"/>
        <v>32</v>
      </c>
      <c r="H191" s="20">
        <f t="shared" si="9"/>
        <v>12</v>
      </c>
      <c r="I191" s="20">
        <f t="shared" si="9"/>
        <v>6</v>
      </c>
      <c r="J191" s="17">
        <f t="shared" si="9"/>
        <v>21</v>
      </c>
      <c r="K191" s="6">
        <f t="shared" si="9"/>
        <v>22</v>
      </c>
      <c r="L191" s="20">
        <f t="shared" si="9"/>
        <v>4</v>
      </c>
      <c r="M191" s="20">
        <f t="shared" si="9"/>
        <v>52</v>
      </c>
      <c r="N191" s="20">
        <f t="shared" si="9"/>
        <v>57</v>
      </c>
      <c r="O191" s="132">
        <f t="shared" si="9"/>
        <v>11</v>
      </c>
      <c r="P191" s="23">
        <f t="shared" si="9"/>
        <v>14</v>
      </c>
      <c r="Q191" s="23">
        <f t="shared" si="9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10">RANK(D123,D$74:D$136)</f>
        <v>33</v>
      </c>
      <c r="E192" s="5">
        <f t="shared" si="10"/>
        <v>12</v>
      </c>
      <c r="F192" s="5">
        <f t="shared" si="10"/>
        <v>61</v>
      </c>
      <c r="G192" s="6">
        <f t="shared" si="10"/>
        <v>6</v>
      </c>
      <c r="H192" s="20">
        <f t="shared" si="10"/>
        <v>26</v>
      </c>
      <c r="I192" s="20">
        <f t="shared" si="10"/>
        <v>26</v>
      </c>
      <c r="J192" s="17">
        <f t="shared" si="10"/>
        <v>6</v>
      </c>
      <c r="K192" s="6">
        <f t="shared" si="10"/>
        <v>4</v>
      </c>
      <c r="L192" s="20">
        <f t="shared" si="10"/>
        <v>7</v>
      </c>
      <c r="M192" s="20">
        <f t="shared" si="10"/>
        <v>6</v>
      </c>
      <c r="N192" s="20">
        <f t="shared" si="10"/>
        <v>45</v>
      </c>
      <c r="O192" s="132">
        <f t="shared" si="10"/>
        <v>2</v>
      </c>
      <c r="P192" s="23">
        <f t="shared" si="10"/>
        <v>7</v>
      </c>
      <c r="Q192" s="23">
        <f t="shared" si="10"/>
        <v>54</v>
      </c>
    </row>
    <row r="193" spans="2:17" x14ac:dyDescent="0.15">
      <c r="B193" s="4">
        <v>51</v>
      </c>
      <c r="C193" s="14" t="s">
        <v>98</v>
      </c>
      <c r="D193" s="17">
        <f t="shared" si="10"/>
        <v>5</v>
      </c>
      <c r="E193" s="5">
        <f t="shared" si="10"/>
        <v>3</v>
      </c>
      <c r="F193" s="5">
        <f t="shared" si="10"/>
        <v>50</v>
      </c>
      <c r="G193" s="6">
        <f t="shared" si="10"/>
        <v>3</v>
      </c>
      <c r="H193" s="20">
        <f t="shared" si="10"/>
        <v>4</v>
      </c>
      <c r="I193" s="20">
        <f t="shared" si="10"/>
        <v>9</v>
      </c>
      <c r="J193" s="17">
        <f t="shared" si="10"/>
        <v>5</v>
      </c>
      <c r="K193" s="6">
        <f t="shared" si="10"/>
        <v>2</v>
      </c>
      <c r="L193" s="20">
        <f t="shared" si="10"/>
        <v>8</v>
      </c>
      <c r="M193" s="20">
        <f t="shared" si="10"/>
        <v>5</v>
      </c>
      <c r="N193" s="20">
        <f t="shared" si="10"/>
        <v>31</v>
      </c>
      <c r="O193" s="132">
        <f t="shared" si="10"/>
        <v>13</v>
      </c>
      <c r="P193" s="23">
        <f t="shared" si="10"/>
        <v>3</v>
      </c>
      <c r="Q193" s="23">
        <f t="shared" si="10"/>
        <v>59</v>
      </c>
    </row>
    <row r="194" spans="2:17" x14ac:dyDescent="0.15">
      <c r="B194" s="4">
        <v>52</v>
      </c>
      <c r="C194" s="14" t="s">
        <v>99</v>
      </c>
      <c r="D194" s="17">
        <f t="shared" si="10"/>
        <v>12</v>
      </c>
      <c r="E194" s="5">
        <f t="shared" si="10"/>
        <v>7</v>
      </c>
      <c r="F194" s="5">
        <f t="shared" si="10"/>
        <v>53</v>
      </c>
      <c r="G194" s="6">
        <f t="shared" si="10"/>
        <v>14</v>
      </c>
      <c r="H194" s="20">
        <f t="shared" si="10"/>
        <v>3</v>
      </c>
      <c r="I194" s="20">
        <f t="shared" si="10"/>
        <v>5</v>
      </c>
      <c r="J194" s="17">
        <f t="shared" si="10"/>
        <v>9</v>
      </c>
      <c r="K194" s="6">
        <f t="shared" si="10"/>
        <v>9</v>
      </c>
      <c r="L194" s="20">
        <f t="shared" si="10"/>
        <v>3</v>
      </c>
      <c r="M194" s="20">
        <f t="shared" si="10"/>
        <v>20</v>
      </c>
      <c r="N194" s="20">
        <f t="shared" si="10"/>
        <v>5</v>
      </c>
      <c r="O194" s="132">
        <f t="shared" si="10"/>
        <v>4</v>
      </c>
      <c r="P194" s="23">
        <f t="shared" si="10"/>
        <v>4</v>
      </c>
      <c r="Q194" s="23">
        <f t="shared" si="10"/>
        <v>61</v>
      </c>
    </row>
    <row r="195" spans="2:17" x14ac:dyDescent="0.15">
      <c r="B195" s="4">
        <v>53</v>
      </c>
      <c r="C195" s="14" t="s">
        <v>100</v>
      </c>
      <c r="D195" s="17">
        <f t="shared" si="10"/>
        <v>15</v>
      </c>
      <c r="E195" s="5">
        <f t="shared" si="10"/>
        <v>10</v>
      </c>
      <c r="F195" s="5">
        <f t="shared" si="10"/>
        <v>43</v>
      </c>
      <c r="G195" s="6">
        <f t="shared" si="10"/>
        <v>17</v>
      </c>
      <c r="H195" s="20">
        <f t="shared" si="10"/>
        <v>19</v>
      </c>
      <c r="I195" s="20">
        <f t="shared" si="10"/>
        <v>1</v>
      </c>
      <c r="J195" s="17">
        <f t="shared" si="10"/>
        <v>3</v>
      </c>
      <c r="K195" s="6">
        <f t="shared" si="10"/>
        <v>6</v>
      </c>
      <c r="L195" s="20">
        <f t="shared" si="10"/>
        <v>14</v>
      </c>
      <c r="M195" s="20">
        <f t="shared" si="10"/>
        <v>32</v>
      </c>
      <c r="N195" s="20">
        <f t="shared" si="10"/>
        <v>6</v>
      </c>
      <c r="O195" s="132">
        <f t="shared" si="10"/>
        <v>35</v>
      </c>
      <c r="P195" s="23">
        <f t="shared" si="10"/>
        <v>10</v>
      </c>
      <c r="Q195" s="23">
        <f t="shared" si="10"/>
        <v>60</v>
      </c>
    </row>
    <row r="196" spans="2:17" x14ac:dyDescent="0.15">
      <c r="B196" s="4">
        <v>54</v>
      </c>
      <c r="C196" s="14" t="s">
        <v>101</v>
      </c>
      <c r="D196" s="17">
        <f t="shared" si="10"/>
        <v>7</v>
      </c>
      <c r="E196" s="5">
        <f t="shared" si="10"/>
        <v>6</v>
      </c>
      <c r="F196" s="5">
        <f t="shared" si="10"/>
        <v>48</v>
      </c>
      <c r="G196" s="6">
        <f t="shared" si="10"/>
        <v>7</v>
      </c>
      <c r="H196" s="20">
        <f t="shared" si="10"/>
        <v>5</v>
      </c>
      <c r="I196" s="20">
        <f t="shared" si="10"/>
        <v>54</v>
      </c>
      <c r="J196" s="17">
        <f t="shared" si="10"/>
        <v>4</v>
      </c>
      <c r="K196" s="6">
        <f t="shared" si="10"/>
        <v>5</v>
      </c>
      <c r="L196" s="20">
        <f t="shared" si="10"/>
        <v>9</v>
      </c>
      <c r="M196" s="20">
        <f t="shared" si="10"/>
        <v>13</v>
      </c>
      <c r="N196" s="20">
        <f t="shared" si="10"/>
        <v>4</v>
      </c>
      <c r="O196" s="132">
        <f t="shared" si="10"/>
        <v>40</v>
      </c>
      <c r="P196" s="23">
        <f t="shared" si="10"/>
        <v>8</v>
      </c>
      <c r="Q196" s="23">
        <f t="shared" si="10"/>
        <v>62</v>
      </c>
    </row>
    <row r="197" spans="2:17" x14ac:dyDescent="0.15">
      <c r="B197" s="4">
        <v>55</v>
      </c>
      <c r="C197" s="14" t="s">
        <v>102</v>
      </c>
      <c r="D197" s="17">
        <f t="shared" si="10"/>
        <v>2</v>
      </c>
      <c r="E197" s="5">
        <f t="shared" si="10"/>
        <v>2</v>
      </c>
      <c r="F197" s="5">
        <f t="shared" si="10"/>
        <v>55</v>
      </c>
      <c r="G197" s="6">
        <f t="shared" si="10"/>
        <v>1</v>
      </c>
      <c r="H197" s="20">
        <f t="shared" si="10"/>
        <v>2</v>
      </c>
      <c r="I197" s="20">
        <f t="shared" si="10"/>
        <v>12</v>
      </c>
      <c r="J197" s="17">
        <f t="shared" si="10"/>
        <v>2</v>
      </c>
      <c r="K197" s="6">
        <f t="shared" si="10"/>
        <v>7</v>
      </c>
      <c r="L197" s="20">
        <f t="shared" si="10"/>
        <v>5</v>
      </c>
      <c r="M197" s="20">
        <f t="shared" si="10"/>
        <v>43</v>
      </c>
      <c r="N197" s="20">
        <f t="shared" si="10"/>
        <v>2</v>
      </c>
      <c r="O197" s="132">
        <f t="shared" si="10"/>
        <v>3</v>
      </c>
      <c r="P197" s="23">
        <f t="shared" si="10"/>
        <v>2</v>
      </c>
      <c r="Q197" s="23">
        <f t="shared" si="10"/>
        <v>57</v>
      </c>
    </row>
    <row r="198" spans="2:17" x14ac:dyDescent="0.15">
      <c r="B198" s="4">
        <v>56</v>
      </c>
      <c r="C198" s="14" t="s">
        <v>103</v>
      </c>
      <c r="D198" s="17">
        <f t="shared" si="10"/>
        <v>1</v>
      </c>
      <c r="E198" s="5">
        <f t="shared" si="10"/>
        <v>1</v>
      </c>
      <c r="F198" s="5">
        <f t="shared" si="10"/>
        <v>62</v>
      </c>
      <c r="G198" s="6">
        <f t="shared" si="10"/>
        <v>4</v>
      </c>
      <c r="H198" s="20">
        <f t="shared" si="10"/>
        <v>1</v>
      </c>
      <c r="I198" s="20">
        <f t="shared" si="10"/>
        <v>11</v>
      </c>
      <c r="J198" s="17">
        <f t="shared" si="10"/>
        <v>1</v>
      </c>
      <c r="K198" s="6">
        <f t="shared" si="10"/>
        <v>1</v>
      </c>
      <c r="L198" s="20">
        <f t="shared" si="10"/>
        <v>1</v>
      </c>
      <c r="M198" s="20">
        <f t="shared" si="10"/>
        <v>1</v>
      </c>
      <c r="N198" s="20">
        <f t="shared" si="10"/>
        <v>57</v>
      </c>
      <c r="O198" s="132">
        <f t="shared" si="10"/>
        <v>5</v>
      </c>
      <c r="P198" s="23">
        <f t="shared" si="10"/>
        <v>1</v>
      </c>
      <c r="Q198" s="23">
        <f t="shared" si="10"/>
        <v>63</v>
      </c>
    </row>
    <row r="199" spans="2:17" x14ac:dyDescent="0.15">
      <c r="B199" s="4">
        <v>57</v>
      </c>
      <c r="C199" s="14" t="s">
        <v>104</v>
      </c>
      <c r="D199" s="17">
        <f t="shared" si="10"/>
        <v>20</v>
      </c>
      <c r="E199" s="5">
        <f t="shared" si="10"/>
        <v>13</v>
      </c>
      <c r="F199" s="5">
        <f t="shared" si="10"/>
        <v>39</v>
      </c>
      <c r="G199" s="6">
        <f t="shared" si="10"/>
        <v>15</v>
      </c>
      <c r="H199" s="20">
        <f t="shared" si="10"/>
        <v>11</v>
      </c>
      <c r="I199" s="20">
        <f t="shared" si="10"/>
        <v>2</v>
      </c>
      <c r="J199" s="17">
        <f t="shared" si="10"/>
        <v>11</v>
      </c>
      <c r="K199" s="6">
        <f t="shared" si="10"/>
        <v>14</v>
      </c>
      <c r="L199" s="20">
        <f t="shared" si="10"/>
        <v>2</v>
      </c>
      <c r="M199" s="20">
        <f t="shared" si="10"/>
        <v>2</v>
      </c>
      <c r="N199" s="20">
        <f t="shared" si="10"/>
        <v>53</v>
      </c>
      <c r="O199" s="132">
        <f t="shared" si="10"/>
        <v>7</v>
      </c>
      <c r="P199" s="23">
        <f t="shared" si="10"/>
        <v>9</v>
      </c>
      <c r="Q199" s="23">
        <f t="shared" si="10"/>
        <v>58</v>
      </c>
    </row>
    <row r="200" spans="2:17" x14ac:dyDescent="0.15">
      <c r="B200" s="4">
        <v>58</v>
      </c>
      <c r="C200" s="14" t="s">
        <v>105</v>
      </c>
      <c r="D200" s="17">
        <f t="shared" si="10"/>
        <v>6</v>
      </c>
      <c r="E200" s="5">
        <f t="shared" si="10"/>
        <v>5</v>
      </c>
      <c r="F200" s="5">
        <f t="shared" si="10"/>
        <v>63</v>
      </c>
      <c r="G200" s="6">
        <f t="shared" si="10"/>
        <v>2</v>
      </c>
      <c r="H200" s="20">
        <f t="shared" si="10"/>
        <v>22</v>
      </c>
      <c r="I200" s="20">
        <f t="shared" si="10"/>
        <v>22</v>
      </c>
      <c r="J200" s="17">
        <f t="shared" si="10"/>
        <v>12</v>
      </c>
      <c r="K200" s="6">
        <f t="shared" si="10"/>
        <v>12</v>
      </c>
      <c r="L200" s="20">
        <f t="shared" si="10"/>
        <v>6</v>
      </c>
      <c r="M200" s="20">
        <f t="shared" si="10"/>
        <v>29</v>
      </c>
      <c r="N200" s="20">
        <f t="shared" si="10"/>
        <v>52</v>
      </c>
      <c r="O200" s="132">
        <f t="shared" si="10"/>
        <v>1</v>
      </c>
      <c r="P200" s="23">
        <f t="shared" si="10"/>
        <v>5</v>
      </c>
      <c r="Q200" s="23">
        <f t="shared" si="10"/>
        <v>55</v>
      </c>
    </row>
    <row r="201" spans="2:17" x14ac:dyDescent="0.15">
      <c r="B201" s="4">
        <v>59</v>
      </c>
      <c r="C201" s="14" t="s">
        <v>106</v>
      </c>
      <c r="D201" s="17">
        <f t="shared" si="10"/>
        <v>60</v>
      </c>
      <c r="E201" s="5">
        <f t="shared" si="10"/>
        <v>61</v>
      </c>
      <c r="F201" s="5">
        <f t="shared" si="10"/>
        <v>46</v>
      </c>
      <c r="G201" s="6">
        <f t="shared" si="10"/>
        <v>29</v>
      </c>
      <c r="H201" s="20">
        <f t="shared" si="10"/>
        <v>60</v>
      </c>
      <c r="I201" s="20">
        <f t="shared" si="10"/>
        <v>28</v>
      </c>
      <c r="J201" s="17">
        <f t="shared" si="10"/>
        <v>20</v>
      </c>
      <c r="K201" s="6">
        <f t="shared" si="10"/>
        <v>16</v>
      </c>
      <c r="L201" s="20">
        <f t="shared" si="10"/>
        <v>46</v>
      </c>
      <c r="M201" s="20">
        <f t="shared" si="10"/>
        <v>4</v>
      </c>
      <c r="N201" s="20">
        <f t="shared" si="10"/>
        <v>27</v>
      </c>
      <c r="O201" s="132">
        <f t="shared" si="10"/>
        <v>58</v>
      </c>
      <c r="P201" s="23">
        <f t="shared" si="10"/>
        <v>53</v>
      </c>
      <c r="Q201" s="23">
        <f t="shared" si="10"/>
        <v>47</v>
      </c>
    </row>
    <row r="202" spans="2:17" x14ac:dyDescent="0.15">
      <c r="B202" s="4">
        <v>60</v>
      </c>
      <c r="C202" s="14" t="s">
        <v>107</v>
      </c>
      <c r="D202" s="17">
        <f t="shared" si="10"/>
        <v>54</v>
      </c>
      <c r="E202" s="5">
        <f t="shared" si="10"/>
        <v>31</v>
      </c>
      <c r="F202" s="5">
        <f t="shared" si="10"/>
        <v>44</v>
      </c>
      <c r="G202" s="6">
        <f t="shared" si="10"/>
        <v>41</v>
      </c>
      <c r="H202" s="20">
        <f t="shared" si="10"/>
        <v>39</v>
      </c>
      <c r="I202" s="20">
        <f t="shared" si="10"/>
        <v>3</v>
      </c>
      <c r="J202" s="17">
        <f t="shared" si="10"/>
        <v>27</v>
      </c>
      <c r="K202" s="6">
        <f t="shared" si="10"/>
        <v>49</v>
      </c>
      <c r="L202" s="20">
        <f t="shared" si="10"/>
        <v>15</v>
      </c>
      <c r="M202" s="20">
        <f t="shared" si="10"/>
        <v>34</v>
      </c>
      <c r="N202" s="20">
        <f t="shared" si="10"/>
        <v>21</v>
      </c>
      <c r="O202" s="132">
        <f t="shared" si="10"/>
        <v>17</v>
      </c>
      <c r="P202" s="23">
        <f t="shared" si="10"/>
        <v>22</v>
      </c>
      <c r="Q202" s="23">
        <f t="shared" si="10"/>
        <v>46</v>
      </c>
    </row>
    <row r="203" spans="2:17" x14ac:dyDescent="0.15">
      <c r="B203" s="4">
        <v>61</v>
      </c>
      <c r="C203" s="14" t="s">
        <v>108</v>
      </c>
      <c r="D203" s="17">
        <f t="shared" si="10"/>
        <v>62</v>
      </c>
      <c r="E203" s="5">
        <f t="shared" si="10"/>
        <v>41</v>
      </c>
      <c r="F203" s="5">
        <f t="shared" si="10"/>
        <v>51</v>
      </c>
      <c r="G203" s="6">
        <f t="shared" si="10"/>
        <v>58</v>
      </c>
      <c r="H203" s="20">
        <f t="shared" si="10"/>
        <v>50</v>
      </c>
      <c r="I203" s="20">
        <f t="shared" si="10"/>
        <v>46</v>
      </c>
      <c r="J203" s="17">
        <f t="shared" si="10"/>
        <v>15</v>
      </c>
      <c r="K203" s="6">
        <f t="shared" si="10"/>
        <v>15</v>
      </c>
      <c r="L203" s="20">
        <f t="shared" si="10"/>
        <v>13</v>
      </c>
      <c r="M203" s="20">
        <f t="shared" si="10"/>
        <v>28</v>
      </c>
      <c r="N203" s="20">
        <f t="shared" si="10"/>
        <v>33</v>
      </c>
      <c r="O203" s="132">
        <f t="shared" si="10"/>
        <v>43</v>
      </c>
      <c r="P203" s="23">
        <f t="shared" si="10"/>
        <v>45</v>
      </c>
      <c r="Q203" s="23">
        <f t="shared" si="10"/>
        <v>44</v>
      </c>
    </row>
    <row r="204" spans="2:17" x14ac:dyDescent="0.15">
      <c r="B204" s="4">
        <v>62</v>
      </c>
      <c r="C204" s="14" t="s">
        <v>109</v>
      </c>
      <c r="D204" s="17">
        <f t="shared" si="10"/>
        <v>63</v>
      </c>
      <c r="E204" s="5">
        <f t="shared" si="10"/>
        <v>27</v>
      </c>
      <c r="F204" s="5">
        <f t="shared" si="10"/>
        <v>58</v>
      </c>
      <c r="G204" s="6">
        <f t="shared" si="10"/>
        <v>53</v>
      </c>
      <c r="H204" s="20">
        <f t="shared" si="10"/>
        <v>20</v>
      </c>
      <c r="I204" s="20">
        <f t="shared" si="10"/>
        <v>29</v>
      </c>
      <c r="J204" s="17">
        <f t="shared" si="10"/>
        <v>40</v>
      </c>
      <c r="K204" s="6">
        <f t="shared" si="10"/>
        <v>28</v>
      </c>
      <c r="L204" s="20">
        <f t="shared" si="10"/>
        <v>24</v>
      </c>
      <c r="M204" s="20">
        <f t="shared" si="10"/>
        <v>63</v>
      </c>
      <c r="N204" s="20">
        <f t="shared" si="10"/>
        <v>56</v>
      </c>
      <c r="O204" s="132">
        <f t="shared" si="10"/>
        <v>19</v>
      </c>
      <c r="P204" s="23">
        <f t="shared" si="10"/>
        <v>56</v>
      </c>
      <c r="Q204" s="23">
        <f t="shared" si="10"/>
        <v>42</v>
      </c>
    </row>
    <row r="205" spans="2:17" x14ac:dyDescent="0.15">
      <c r="B205" s="7">
        <v>63</v>
      </c>
      <c r="C205" s="15" t="s">
        <v>110</v>
      </c>
      <c r="D205" s="18">
        <f t="shared" si="10"/>
        <v>58</v>
      </c>
      <c r="E205" s="8">
        <f t="shared" si="10"/>
        <v>26</v>
      </c>
      <c r="F205" s="8">
        <f t="shared" si="10"/>
        <v>49</v>
      </c>
      <c r="G205" s="9">
        <f t="shared" si="10"/>
        <v>50</v>
      </c>
      <c r="H205" s="21">
        <f t="shared" si="10"/>
        <v>42</v>
      </c>
      <c r="I205" s="21">
        <f t="shared" si="10"/>
        <v>30</v>
      </c>
      <c r="J205" s="18">
        <f t="shared" si="10"/>
        <v>25</v>
      </c>
      <c r="K205" s="9">
        <f t="shared" si="10"/>
        <v>19</v>
      </c>
      <c r="L205" s="21">
        <f t="shared" si="10"/>
        <v>34</v>
      </c>
      <c r="M205" s="21">
        <f t="shared" si="10"/>
        <v>38</v>
      </c>
      <c r="N205" s="21">
        <f t="shared" si="10"/>
        <v>57</v>
      </c>
      <c r="O205" s="136">
        <f t="shared" si="10"/>
        <v>59</v>
      </c>
      <c r="P205" s="24">
        <f t="shared" si="10"/>
        <v>58</v>
      </c>
      <c r="Q205" s="24">
        <f t="shared" si="10"/>
        <v>49</v>
      </c>
    </row>
    <row r="207" spans="2:17" ht="13.5" x14ac:dyDescent="0.15">
      <c r="B207" s="74" t="str">
        <f>+B139</f>
        <v>令和２年度</v>
      </c>
      <c r="D207" s="75" t="s">
        <v>118</v>
      </c>
    </row>
    <row r="208" spans="2:17" x14ac:dyDescent="0.15">
      <c r="B208" s="73" t="s">
        <v>122</v>
      </c>
      <c r="Q208" s="1"/>
    </row>
    <row r="209" spans="2:20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20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20" x14ac:dyDescent="0.15">
      <c r="B211" s="38" t="s">
        <v>10</v>
      </c>
      <c r="C211" s="39" t="s">
        <v>11</v>
      </c>
      <c r="D211" s="77">
        <f t="shared" ref="D211:P226" si="11">+D5/$P5</f>
        <v>0.45225597307269211</v>
      </c>
      <c r="E211" s="78">
        <f t="shared" si="11"/>
        <v>0.17904539644189363</v>
      </c>
      <c r="F211" s="78">
        <f t="shared" si="11"/>
        <v>0.19333401003745582</v>
      </c>
      <c r="G211" s="79">
        <f t="shared" si="11"/>
        <v>7.9876566593342649E-2</v>
      </c>
      <c r="H211" s="80">
        <f t="shared" si="11"/>
        <v>0.10022552241933499</v>
      </c>
      <c r="I211" s="80">
        <f t="shared" si="11"/>
        <v>7.108210444860927E-3</v>
      </c>
      <c r="J211" s="77">
        <f t="shared" si="11"/>
        <v>0.23615338400937363</v>
      </c>
      <c r="K211" s="79">
        <f t="shared" si="11"/>
        <v>3.4217065589484217E-5</v>
      </c>
      <c r="L211" s="80">
        <f t="shared" si="11"/>
        <v>4.723514909456121E-2</v>
      </c>
      <c r="M211" s="80">
        <f t="shared" si="11"/>
        <v>5.7802653262779393E-3</v>
      </c>
      <c r="N211" s="80">
        <f t="shared" si="11"/>
        <v>5.3237622602479516E-2</v>
      </c>
      <c r="O211" s="140">
        <f t="shared" si="11"/>
        <v>9.8003873030419686E-2</v>
      </c>
      <c r="P211" s="81">
        <f t="shared" si="11"/>
        <v>1</v>
      </c>
      <c r="Q211" s="1"/>
      <c r="T211" s="150"/>
    </row>
    <row r="212" spans="2:20" x14ac:dyDescent="0.15">
      <c r="B212" s="4" t="s">
        <v>12</v>
      </c>
      <c r="C212" s="14" t="s">
        <v>13</v>
      </c>
      <c r="D212" s="82">
        <f t="shared" si="11"/>
        <v>0.43403684700251849</v>
      </c>
      <c r="E212" s="83">
        <f t="shared" si="11"/>
        <v>0.13703353712710367</v>
      </c>
      <c r="F212" s="83">
        <f t="shared" si="11"/>
        <v>0.22643328405184293</v>
      </c>
      <c r="G212" s="84">
        <f t="shared" si="11"/>
        <v>7.0570025823571914E-2</v>
      </c>
      <c r="H212" s="85">
        <f t="shared" si="11"/>
        <v>0.12106191858392767</v>
      </c>
      <c r="I212" s="85">
        <f t="shared" si="11"/>
        <v>6.7399575884805798E-3</v>
      </c>
      <c r="J212" s="82">
        <f t="shared" si="11"/>
        <v>0.31611024601022092</v>
      </c>
      <c r="K212" s="84">
        <f t="shared" si="11"/>
        <v>3.1308766714298941E-2</v>
      </c>
      <c r="L212" s="85">
        <f t="shared" si="11"/>
        <v>6.4640632597710884E-2</v>
      </c>
      <c r="M212" s="85">
        <f t="shared" si="11"/>
        <v>3.0059802796010807E-3</v>
      </c>
      <c r="N212" s="85">
        <f t="shared" si="11"/>
        <v>9.828944106384178E-4</v>
      </c>
      <c r="O212" s="141">
        <f t="shared" si="11"/>
        <v>5.3421523526901951E-2</v>
      </c>
      <c r="P212" s="86">
        <f t="shared" si="11"/>
        <v>1</v>
      </c>
      <c r="Q212" s="1"/>
    </row>
    <row r="213" spans="2:20" x14ac:dyDescent="0.15">
      <c r="B213" s="4" t="s">
        <v>14</v>
      </c>
      <c r="C213" s="14" t="s">
        <v>15</v>
      </c>
      <c r="D213" s="82">
        <f t="shared" si="11"/>
        <v>0.38777122561227506</v>
      </c>
      <c r="E213" s="83">
        <f t="shared" si="11"/>
        <v>0.13900278310477052</v>
      </c>
      <c r="F213" s="83">
        <f t="shared" si="11"/>
        <v>0.20016425564326173</v>
      </c>
      <c r="G213" s="84">
        <f t="shared" si="11"/>
        <v>4.8604186864242789E-2</v>
      </c>
      <c r="H213" s="85">
        <f t="shared" si="11"/>
        <v>8.9976782508118122E-2</v>
      </c>
      <c r="I213" s="85">
        <f t="shared" si="11"/>
        <v>8.6091753253099146E-3</v>
      </c>
      <c r="J213" s="82">
        <f t="shared" si="11"/>
        <v>0.34179262211640155</v>
      </c>
      <c r="K213" s="84">
        <f t="shared" si="11"/>
        <v>1.8512011740744773E-2</v>
      </c>
      <c r="L213" s="85">
        <f t="shared" si="11"/>
        <v>8.0149357806470672E-2</v>
      </c>
      <c r="M213" s="85">
        <f t="shared" si="11"/>
        <v>1.1378714147320239E-2</v>
      </c>
      <c r="N213" s="85">
        <f t="shared" si="11"/>
        <v>1.3087717661082236E-2</v>
      </c>
      <c r="O213" s="141">
        <f t="shared" si="11"/>
        <v>6.7234404823022231E-2</v>
      </c>
      <c r="P213" s="86">
        <f t="shared" si="11"/>
        <v>1</v>
      </c>
      <c r="Q213" s="1"/>
    </row>
    <row r="214" spans="2:20" x14ac:dyDescent="0.15">
      <c r="B214" s="4" t="s">
        <v>16</v>
      </c>
      <c r="C214" s="14" t="s">
        <v>17</v>
      </c>
      <c r="D214" s="82">
        <f t="shared" si="11"/>
        <v>0.40077290353074274</v>
      </c>
      <c r="E214" s="83">
        <f t="shared" si="11"/>
        <v>0.11271223345859341</v>
      </c>
      <c r="F214" s="83">
        <f t="shared" si="11"/>
        <v>0.23443329152750991</v>
      </c>
      <c r="G214" s="84">
        <f t="shared" si="11"/>
        <v>5.3627378544639413E-2</v>
      </c>
      <c r="H214" s="85">
        <f t="shared" si="11"/>
        <v>0.13074433710262895</v>
      </c>
      <c r="I214" s="85">
        <f t="shared" si="11"/>
        <v>1.510770183397863E-2</v>
      </c>
      <c r="J214" s="82">
        <f t="shared" si="11"/>
        <v>0.2767470914956765</v>
      </c>
      <c r="K214" s="84">
        <f t="shared" si="11"/>
        <v>3.7975346331955805E-5</v>
      </c>
      <c r="L214" s="85">
        <f t="shared" si="11"/>
        <v>5.9526631726053797E-2</v>
      </c>
      <c r="M214" s="85">
        <f t="shared" si="11"/>
        <v>6.7624300583339755E-4</v>
      </c>
      <c r="N214" s="85">
        <f t="shared" si="11"/>
        <v>2.2329833067881088E-3</v>
      </c>
      <c r="O214" s="141">
        <f t="shared" si="11"/>
        <v>0.1141921079982979</v>
      </c>
      <c r="P214" s="86">
        <f t="shared" si="11"/>
        <v>1</v>
      </c>
      <c r="Q214" s="1"/>
    </row>
    <row r="215" spans="2:20" x14ac:dyDescent="0.15">
      <c r="B215" s="4" t="s">
        <v>18</v>
      </c>
      <c r="C215" s="14" t="s">
        <v>19</v>
      </c>
      <c r="D215" s="82">
        <f t="shared" si="11"/>
        <v>0.41985025640610169</v>
      </c>
      <c r="E215" s="83">
        <f t="shared" si="11"/>
        <v>0.1386032457369574</v>
      </c>
      <c r="F215" s="83">
        <f t="shared" si="11"/>
        <v>0.20307383506156321</v>
      </c>
      <c r="G215" s="84">
        <f t="shared" si="11"/>
        <v>7.8173175607581039E-2</v>
      </c>
      <c r="H215" s="85">
        <f t="shared" si="11"/>
        <v>0.11486741621410163</v>
      </c>
      <c r="I215" s="85">
        <f t="shared" si="11"/>
        <v>8.9933250213177444E-3</v>
      </c>
      <c r="J215" s="82">
        <f t="shared" si="11"/>
        <v>0.31373565880728843</v>
      </c>
      <c r="K215" s="84">
        <f t="shared" si="11"/>
        <v>8.0518720698047278E-3</v>
      </c>
      <c r="L215" s="85">
        <f t="shared" si="11"/>
        <v>7.1295190074423309E-2</v>
      </c>
      <c r="M215" s="85">
        <f t="shared" si="11"/>
        <v>4.6092913828279236E-3</v>
      </c>
      <c r="N215" s="85">
        <f t="shared" si="11"/>
        <v>5.2082715453896523E-3</v>
      </c>
      <c r="O215" s="141">
        <f t="shared" si="11"/>
        <v>6.1440590548549626E-2</v>
      </c>
      <c r="P215" s="86">
        <f t="shared" si="11"/>
        <v>1</v>
      </c>
      <c r="Q215" s="1"/>
    </row>
    <row r="216" spans="2:20" x14ac:dyDescent="0.15">
      <c r="B216" s="4" t="s">
        <v>20</v>
      </c>
      <c r="C216" s="14" t="s">
        <v>21</v>
      </c>
      <c r="D216" s="82">
        <f t="shared" si="11"/>
        <v>0.38633402260373312</v>
      </c>
      <c r="E216" s="83">
        <f t="shared" si="11"/>
        <v>0.13010735555426442</v>
      </c>
      <c r="F216" s="83">
        <f t="shared" si="11"/>
        <v>0.16365088075531373</v>
      </c>
      <c r="G216" s="84">
        <f t="shared" si="11"/>
        <v>9.2575786294154958E-2</v>
      </c>
      <c r="H216" s="85">
        <f t="shared" si="11"/>
        <v>0.11492071984376236</v>
      </c>
      <c r="I216" s="85">
        <f t="shared" si="11"/>
        <v>3.7505526023710774E-3</v>
      </c>
      <c r="J216" s="82">
        <f t="shared" si="11"/>
        <v>0.28417250201617372</v>
      </c>
      <c r="K216" s="84">
        <f t="shared" si="11"/>
        <v>4.0619937879941767E-2</v>
      </c>
      <c r="L216" s="85">
        <f t="shared" si="11"/>
        <v>6.9327367427476597E-2</v>
      </c>
      <c r="M216" s="85">
        <f t="shared" si="11"/>
        <v>4.8503990234738822E-2</v>
      </c>
      <c r="N216" s="85">
        <f t="shared" si="11"/>
        <v>3.1055021847608423E-2</v>
      </c>
      <c r="O216" s="141">
        <f t="shared" si="11"/>
        <v>6.1935823424135873E-2</v>
      </c>
      <c r="P216" s="86">
        <f t="shared" si="11"/>
        <v>1</v>
      </c>
      <c r="Q216" s="1"/>
    </row>
    <row r="217" spans="2:20" x14ac:dyDescent="0.15">
      <c r="B217" s="4" t="s">
        <v>22</v>
      </c>
      <c r="C217" s="14" t="s">
        <v>23</v>
      </c>
      <c r="D217" s="82">
        <f t="shared" si="11"/>
        <v>0.37526942858445966</v>
      </c>
      <c r="E217" s="83">
        <f t="shared" si="11"/>
        <v>0.12377884136787839</v>
      </c>
      <c r="F217" s="83">
        <f t="shared" si="11"/>
        <v>0.20570185956272424</v>
      </c>
      <c r="G217" s="84">
        <f t="shared" si="11"/>
        <v>4.5788727653857039E-2</v>
      </c>
      <c r="H217" s="85">
        <f t="shared" si="11"/>
        <v>0.11907477076638695</v>
      </c>
      <c r="I217" s="85">
        <f t="shared" si="11"/>
        <v>8.1192870375461374E-3</v>
      </c>
      <c r="J217" s="82">
        <f t="shared" si="11"/>
        <v>0.33128935229896617</v>
      </c>
      <c r="K217" s="84">
        <f t="shared" si="11"/>
        <v>2.6685765162705252E-2</v>
      </c>
      <c r="L217" s="85">
        <f t="shared" si="11"/>
        <v>6.5833022594370544E-2</v>
      </c>
      <c r="M217" s="85">
        <f t="shared" si="11"/>
        <v>2.4696911732716782E-2</v>
      </c>
      <c r="N217" s="85">
        <f t="shared" si="11"/>
        <v>0</v>
      </c>
      <c r="O217" s="141">
        <f t="shared" si="11"/>
        <v>7.5717226985553734E-2</v>
      </c>
      <c r="P217" s="86">
        <f t="shared" si="11"/>
        <v>1</v>
      </c>
      <c r="Q217" s="1"/>
    </row>
    <row r="218" spans="2:20" x14ac:dyDescent="0.15">
      <c r="B218" s="4" t="s">
        <v>24</v>
      </c>
      <c r="C218" s="14" t="s">
        <v>25</v>
      </c>
      <c r="D218" s="82">
        <f t="shared" si="11"/>
        <v>0.36279284241345744</v>
      </c>
      <c r="E218" s="83">
        <f t="shared" si="11"/>
        <v>0.12384297482619414</v>
      </c>
      <c r="F218" s="83">
        <f t="shared" si="11"/>
        <v>0.15936131116863428</v>
      </c>
      <c r="G218" s="84">
        <f t="shared" si="11"/>
        <v>7.9588556418629025E-2</v>
      </c>
      <c r="H218" s="85">
        <f t="shared" si="11"/>
        <v>0.12736232516226517</v>
      </c>
      <c r="I218" s="85">
        <f t="shared" si="11"/>
        <v>7.2321559678453747E-3</v>
      </c>
      <c r="J218" s="82">
        <f t="shared" si="11"/>
        <v>0.29680579290655101</v>
      </c>
      <c r="K218" s="84">
        <f t="shared" si="11"/>
        <v>2.9220472559890905E-2</v>
      </c>
      <c r="L218" s="85">
        <f t="shared" si="11"/>
        <v>6.5772282848274341E-2</v>
      </c>
      <c r="M218" s="85">
        <f t="shared" si="11"/>
        <v>7.0097345117889733E-3</v>
      </c>
      <c r="N218" s="85">
        <f t="shared" si="11"/>
        <v>2.7791237957744807E-3</v>
      </c>
      <c r="O218" s="141">
        <f t="shared" si="11"/>
        <v>0.13024574239404324</v>
      </c>
      <c r="P218" s="86">
        <f t="shared" si="11"/>
        <v>1</v>
      </c>
      <c r="Q218" s="1"/>
    </row>
    <row r="219" spans="2:20" x14ac:dyDescent="0.15">
      <c r="B219" s="4" t="s">
        <v>26</v>
      </c>
      <c r="C219" s="14" t="s">
        <v>27</v>
      </c>
      <c r="D219" s="82">
        <f t="shared" si="11"/>
        <v>0.37905876796250632</v>
      </c>
      <c r="E219" s="83">
        <f t="shared" si="11"/>
        <v>0.13018751510612894</v>
      </c>
      <c r="F219" s="83">
        <f t="shared" si="11"/>
        <v>0.18519879641813211</v>
      </c>
      <c r="G219" s="84">
        <f t="shared" si="11"/>
        <v>6.367245643824529E-2</v>
      </c>
      <c r="H219" s="85">
        <f t="shared" si="11"/>
        <v>0.13065899344550377</v>
      </c>
      <c r="I219" s="85">
        <f t="shared" si="11"/>
        <v>1.6779346093577736E-2</v>
      </c>
      <c r="J219" s="82">
        <f t="shared" si="11"/>
        <v>0.30794069334971264</v>
      </c>
      <c r="K219" s="84">
        <f t="shared" si="11"/>
        <v>2.8093107327022828E-2</v>
      </c>
      <c r="L219" s="85">
        <f t="shared" si="11"/>
        <v>7.9118996713345616E-2</v>
      </c>
      <c r="M219" s="85">
        <f t="shared" si="11"/>
        <v>1.4654599525599511E-2</v>
      </c>
      <c r="N219" s="85">
        <f t="shared" si="11"/>
        <v>1.3659044153394521E-3</v>
      </c>
      <c r="O219" s="141">
        <f t="shared" si="11"/>
        <v>7.0422698494414918E-2</v>
      </c>
      <c r="P219" s="86">
        <f t="shared" si="11"/>
        <v>1</v>
      </c>
      <c r="Q219" s="1"/>
    </row>
    <row r="220" spans="2:20" x14ac:dyDescent="0.15">
      <c r="B220" s="4" t="s">
        <v>28</v>
      </c>
      <c r="C220" s="14" t="s">
        <v>29</v>
      </c>
      <c r="D220" s="82">
        <f t="shared" si="11"/>
        <v>0.40716319688480279</v>
      </c>
      <c r="E220" s="83">
        <f t="shared" si="11"/>
        <v>0.11113316947172297</v>
      </c>
      <c r="F220" s="83">
        <f t="shared" si="11"/>
        <v>0.21582491492874881</v>
      </c>
      <c r="G220" s="84">
        <f t="shared" si="11"/>
        <v>8.0205112484331043E-2</v>
      </c>
      <c r="H220" s="85">
        <f t="shared" si="11"/>
        <v>9.0378852865394085E-2</v>
      </c>
      <c r="I220" s="85">
        <f t="shared" si="11"/>
        <v>9.8476141299665039E-3</v>
      </c>
      <c r="J220" s="82">
        <f t="shared" si="11"/>
        <v>0.31879689108630521</v>
      </c>
      <c r="K220" s="84">
        <f t="shared" si="11"/>
        <v>5.1022527657452729E-2</v>
      </c>
      <c r="L220" s="85">
        <f t="shared" si="11"/>
        <v>6.6399988393266399E-2</v>
      </c>
      <c r="M220" s="85">
        <f t="shared" si="11"/>
        <v>1.7940336066082394E-2</v>
      </c>
      <c r="N220" s="85">
        <f t="shared" si="11"/>
        <v>2.5872734775543049E-3</v>
      </c>
      <c r="O220" s="141">
        <f t="shared" si="11"/>
        <v>8.6885847096628305E-2</v>
      </c>
      <c r="P220" s="86">
        <f t="shared" si="11"/>
        <v>1</v>
      </c>
      <c r="Q220" s="1"/>
    </row>
    <row r="221" spans="2:20" x14ac:dyDescent="0.15">
      <c r="B221" s="4" t="s">
        <v>30</v>
      </c>
      <c r="C221" s="14" t="s">
        <v>31</v>
      </c>
      <c r="D221" s="82">
        <f t="shared" si="11"/>
        <v>0.37112144741977526</v>
      </c>
      <c r="E221" s="83">
        <f t="shared" si="11"/>
        <v>0.11554262887482256</v>
      </c>
      <c r="F221" s="83">
        <f t="shared" si="11"/>
        <v>0.1994975916835591</v>
      </c>
      <c r="G221" s="84">
        <f t="shared" si="11"/>
        <v>5.6081226861393579E-2</v>
      </c>
      <c r="H221" s="85">
        <f t="shared" si="11"/>
        <v>0.13119436913824806</v>
      </c>
      <c r="I221" s="85">
        <f t="shared" si="11"/>
        <v>7.0753378585786814E-3</v>
      </c>
      <c r="J221" s="82">
        <f t="shared" si="11"/>
        <v>0.30676308800032542</v>
      </c>
      <c r="K221" s="84">
        <f t="shared" si="11"/>
        <v>2.772413621284554E-2</v>
      </c>
      <c r="L221" s="85">
        <f t="shared" si="11"/>
        <v>6.3284464634113705E-2</v>
      </c>
      <c r="M221" s="85">
        <f t="shared" si="11"/>
        <v>3.3474166340406938E-2</v>
      </c>
      <c r="N221" s="85">
        <f t="shared" si="11"/>
        <v>2.9946455869216096E-3</v>
      </c>
      <c r="O221" s="141">
        <f t="shared" si="11"/>
        <v>8.4092481021630361E-2</v>
      </c>
      <c r="P221" s="86">
        <f t="shared" si="11"/>
        <v>1</v>
      </c>
      <c r="Q221" s="1"/>
    </row>
    <row r="222" spans="2:20" x14ac:dyDescent="0.15">
      <c r="B222" s="4" t="s">
        <v>32</v>
      </c>
      <c r="C222" s="14" t="s">
        <v>33</v>
      </c>
      <c r="D222" s="82">
        <f t="shared" si="11"/>
        <v>0.3946894035369653</v>
      </c>
      <c r="E222" s="83">
        <f t="shared" si="11"/>
        <v>0.11417318679031579</v>
      </c>
      <c r="F222" s="83">
        <f t="shared" si="11"/>
        <v>0.20766259233307832</v>
      </c>
      <c r="G222" s="84">
        <f t="shared" si="11"/>
        <v>7.2853624413571169E-2</v>
      </c>
      <c r="H222" s="85">
        <f t="shared" si="11"/>
        <v>0.13398015660808166</v>
      </c>
      <c r="I222" s="85">
        <f t="shared" si="11"/>
        <v>9.8462898981745116E-3</v>
      </c>
      <c r="J222" s="82">
        <f t="shared" si="11"/>
        <v>0.30439952264011377</v>
      </c>
      <c r="K222" s="84">
        <f t="shared" si="11"/>
        <v>1.3981300508295834E-3</v>
      </c>
      <c r="L222" s="85">
        <f t="shared" si="11"/>
        <v>7.4702909900431533E-2</v>
      </c>
      <c r="M222" s="85">
        <f t="shared" si="11"/>
        <v>4.2854950523585076E-3</v>
      </c>
      <c r="N222" s="85">
        <f t="shared" si="11"/>
        <v>6.6830384074923078E-3</v>
      </c>
      <c r="O222" s="141">
        <f t="shared" si="11"/>
        <v>7.1413183956382451E-2</v>
      </c>
      <c r="P222" s="86">
        <f t="shared" si="11"/>
        <v>1</v>
      </c>
      <c r="Q222" s="1"/>
    </row>
    <row r="223" spans="2:20" x14ac:dyDescent="0.15">
      <c r="B223" s="4" t="s">
        <v>34</v>
      </c>
      <c r="C223" s="14" t="s">
        <v>35</v>
      </c>
      <c r="D223" s="82">
        <f t="shared" si="11"/>
        <v>0.36741523101716167</v>
      </c>
      <c r="E223" s="83">
        <f t="shared" si="11"/>
        <v>0.12259928640204883</v>
      </c>
      <c r="F223" s="83">
        <f t="shared" si="11"/>
        <v>0.18267180185962464</v>
      </c>
      <c r="G223" s="84">
        <f t="shared" si="11"/>
        <v>6.2144142755488199E-2</v>
      </c>
      <c r="H223" s="85">
        <f t="shared" si="11"/>
        <v>0.12598566081102155</v>
      </c>
      <c r="I223" s="85">
        <f t="shared" si="11"/>
        <v>2.9459630970525806E-3</v>
      </c>
      <c r="J223" s="82">
        <f t="shared" si="11"/>
        <v>0.31323503537169467</v>
      </c>
      <c r="K223" s="84">
        <f t="shared" si="11"/>
        <v>3.0116862823574665E-2</v>
      </c>
      <c r="L223" s="85">
        <f t="shared" si="11"/>
        <v>7.9715234693553821E-2</v>
      </c>
      <c r="M223" s="85">
        <f t="shared" si="11"/>
        <v>2.165494170478004E-2</v>
      </c>
      <c r="N223" s="85">
        <f t="shared" si="11"/>
        <v>3.3859178120884971E-3</v>
      </c>
      <c r="O223" s="141">
        <f t="shared" si="11"/>
        <v>8.5662015492647181E-2</v>
      </c>
      <c r="P223" s="86">
        <f t="shared" si="11"/>
        <v>1</v>
      </c>
      <c r="Q223" s="1"/>
    </row>
    <row r="224" spans="2:20" x14ac:dyDescent="0.15">
      <c r="B224" s="4" t="s">
        <v>36</v>
      </c>
      <c r="C224" s="14" t="s">
        <v>37</v>
      </c>
      <c r="D224" s="82">
        <f t="shared" si="11"/>
        <v>0.39686471117011307</v>
      </c>
      <c r="E224" s="83">
        <f t="shared" si="11"/>
        <v>0.13557277414846966</v>
      </c>
      <c r="F224" s="83">
        <f t="shared" si="11"/>
        <v>0.18654009701517191</v>
      </c>
      <c r="G224" s="84">
        <f t="shared" si="11"/>
        <v>7.4751840006471532E-2</v>
      </c>
      <c r="H224" s="85">
        <f t="shared" si="11"/>
        <v>0.12501775415363695</v>
      </c>
      <c r="I224" s="85">
        <f t="shared" si="11"/>
        <v>4.1520789334905271E-3</v>
      </c>
      <c r="J224" s="82">
        <f t="shared" si="11"/>
        <v>0.28233342469568862</v>
      </c>
      <c r="K224" s="84">
        <f t="shared" si="11"/>
        <v>1.1013990578557512E-4</v>
      </c>
      <c r="L224" s="85">
        <f t="shared" si="11"/>
        <v>6.8312728739383197E-2</v>
      </c>
      <c r="M224" s="85">
        <f t="shared" si="11"/>
        <v>3.0009784285047615E-2</v>
      </c>
      <c r="N224" s="85">
        <f t="shared" si="11"/>
        <v>1.1866719471908479E-2</v>
      </c>
      <c r="O224" s="141">
        <f t="shared" si="11"/>
        <v>8.1442798550731541E-2</v>
      </c>
      <c r="P224" s="86">
        <f t="shared" si="11"/>
        <v>1</v>
      </c>
      <c r="Q224" s="1"/>
    </row>
    <row r="225" spans="2:20" x14ac:dyDescent="0.15">
      <c r="B225" s="65" t="s">
        <v>38</v>
      </c>
      <c r="C225" s="66" t="s">
        <v>39</v>
      </c>
      <c r="D225" s="87">
        <f t="shared" si="11"/>
        <v>0.3743491714132387</v>
      </c>
      <c r="E225" s="88">
        <f t="shared" si="11"/>
        <v>0.11265462227511898</v>
      </c>
      <c r="F225" s="88">
        <f t="shared" si="11"/>
        <v>0.17139079171934377</v>
      </c>
      <c r="G225" s="89">
        <f t="shared" si="11"/>
        <v>9.0303757418775943E-2</v>
      </c>
      <c r="H225" s="90">
        <f t="shared" si="11"/>
        <v>0.13093969721190787</v>
      </c>
      <c r="I225" s="90">
        <f t="shared" si="11"/>
        <v>9.2666615371802975E-3</v>
      </c>
      <c r="J225" s="87">
        <f t="shared" si="11"/>
        <v>0.31889764850055258</v>
      </c>
      <c r="K225" s="89">
        <f t="shared" si="11"/>
        <v>3.9274681876050072E-2</v>
      </c>
      <c r="L225" s="90">
        <f t="shared" si="11"/>
        <v>6.3113535342458005E-2</v>
      </c>
      <c r="M225" s="90">
        <f t="shared" si="11"/>
        <v>1.1881218123119187E-2</v>
      </c>
      <c r="N225" s="90">
        <f t="shared" si="11"/>
        <v>1.065152909357344E-3</v>
      </c>
      <c r="O225" s="142">
        <f t="shared" si="11"/>
        <v>9.0486914962186041E-2</v>
      </c>
      <c r="P225" s="91">
        <f t="shared" si="11"/>
        <v>1</v>
      </c>
      <c r="Q225" s="1"/>
      <c r="T225" s="150">
        <f>+I225+N225</f>
        <v>1.0331814446537642E-2</v>
      </c>
    </row>
    <row r="226" spans="2:20" x14ac:dyDescent="0.15">
      <c r="B226" s="4" t="s">
        <v>40</v>
      </c>
      <c r="C226" s="14" t="s">
        <v>41</v>
      </c>
      <c r="D226" s="82">
        <f t="shared" si="11"/>
        <v>0.37784638222864775</v>
      </c>
      <c r="E226" s="83">
        <f t="shared" si="11"/>
        <v>0.12925503879341252</v>
      </c>
      <c r="F226" s="83">
        <f t="shared" si="11"/>
        <v>0.20669694211737338</v>
      </c>
      <c r="G226" s="84">
        <f t="shared" si="11"/>
        <v>4.1894401317861832E-2</v>
      </c>
      <c r="H226" s="85">
        <f t="shared" si="11"/>
        <v>0.11924068251153712</v>
      </c>
      <c r="I226" s="85">
        <f t="shared" si="11"/>
        <v>1.6022440162240543E-3</v>
      </c>
      <c r="J226" s="82">
        <f t="shared" si="11"/>
        <v>0.28481213178606957</v>
      </c>
      <c r="K226" s="84">
        <f t="shared" si="11"/>
        <v>1.7078727823692449E-2</v>
      </c>
      <c r="L226" s="85">
        <f t="shared" si="11"/>
        <v>6.0009061667570751E-2</v>
      </c>
      <c r="M226" s="85">
        <f t="shared" si="11"/>
        <v>2.8441294892011946E-2</v>
      </c>
      <c r="N226" s="85">
        <f t="shared" si="11"/>
        <v>5.0940542578171485E-3</v>
      </c>
      <c r="O226" s="141">
        <f t="shared" si="11"/>
        <v>0.12295414864012169</v>
      </c>
      <c r="P226" s="86">
        <f t="shared" si="11"/>
        <v>1</v>
      </c>
      <c r="Q226" s="1"/>
    </row>
    <row r="227" spans="2:20" x14ac:dyDescent="0.15">
      <c r="B227" s="65" t="s">
        <v>42</v>
      </c>
      <c r="C227" s="66" t="s">
        <v>43</v>
      </c>
      <c r="D227" s="87">
        <f t="shared" ref="D227:P242" si="12">+D21/$P21</f>
        <v>0.42986520786328541</v>
      </c>
      <c r="E227" s="88">
        <f t="shared" si="12"/>
        <v>0.1358465997531409</v>
      </c>
      <c r="F227" s="88">
        <f t="shared" si="12"/>
        <v>0.22152976338260538</v>
      </c>
      <c r="G227" s="89">
        <f t="shared" si="12"/>
        <v>7.2488844727539109E-2</v>
      </c>
      <c r="H227" s="90">
        <f t="shared" si="12"/>
        <v>0.11689076302802298</v>
      </c>
      <c r="I227" s="90">
        <f t="shared" si="12"/>
        <v>1.3854623295225458E-3</v>
      </c>
      <c r="J227" s="87">
        <f t="shared" si="12"/>
        <v>0.30500185265180174</v>
      </c>
      <c r="K227" s="89">
        <f t="shared" si="12"/>
        <v>2.089883396221241E-3</v>
      </c>
      <c r="L227" s="90">
        <f t="shared" si="12"/>
        <v>7.5504116573554436E-2</v>
      </c>
      <c r="M227" s="90">
        <f t="shared" si="12"/>
        <v>6.4715974801044084E-3</v>
      </c>
      <c r="N227" s="90">
        <f t="shared" si="12"/>
        <v>9.0791571713979297E-3</v>
      </c>
      <c r="O227" s="142">
        <f t="shared" si="12"/>
        <v>5.5801842902310571E-2</v>
      </c>
      <c r="P227" s="91">
        <f t="shared" si="12"/>
        <v>1</v>
      </c>
      <c r="Q227" s="1"/>
      <c r="T227" s="150">
        <f>+I227+N227</f>
        <v>1.0464619500920475E-2</v>
      </c>
    </row>
    <row r="228" spans="2:20" x14ac:dyDescent="0.15">
      <c r="B228" s="4" t="s">
        <v>44</v>
      </c>
      <c r="C228" s="14" t="s">
        <v>45</v>
      </c>
      <c r="D228" s="82">
        <f t="shared" si="12"/>
        <v>0.33300011330512452</v>
      </c>
      <c r="E228" s="83">
        <f t="shared" si="12"/>
        <v>0.10656063302484388</v>
      </c>
      <c r="F228" s="83">
        <f t="shared" si="12"/>
        <v>0.17225683468879852</v>
      </c>
      <c r="G228" s="84">
        <f t="shared" si="12"/>
        <v>5.4182645591482149E-2</v>
      </c>
      <c r="H228" s="85">
        <f t="shared" si="12"/>
        <v>0.11750450334654276</v>
      </c>
      <c r="I228" s="85">
        <f t="shared" si="12"/>
        <v>1.2140986833340634E-3</v>
      </c>
      <c r="J228" s="82">
        <f t="shared" si="12"/>
        <v>0.41183089481632007</v>
      </c>
      <c r="K228" s="84">
        <f t="shared" si="12"/>
        <v>3.1399847914384424E-2</v>
      </c>
      <c r="L228" s="85">
        <f t="shared" si="12"/>
        <v>3.9787484109455623E-2</v>
      </c>
      <c r="M228" s="85">
        <f t="shared" si="12"/>
        <v>2.2516990587760277E-3</v>
      </c>
      <c r="N228" s="85">
        <f t="shared" si="12"/>
        <v>1.62713773166704E-3</v>
      </c>
      <c r="O228" s="141">
        <f t="shared" si="12"/>
        <v>9.2784068948779844E-2</v>
      </c>
      <c r="P228" s="86">
        <f t="shared" si="12"/>
        <v>1</v>
      </c>
      <c r="Q228" s="1"/>
    </row>
    <row r="229" spans="2:20" x14ac:dyDescent="0.15">
      <c r="B229" s="4" t="s">
        <v>46</v>
      </c>
      <c r="C229" s="14" t="s">
        <v>47</v>
      </c>
      <c r="D229" s="82">
        <f t="shared" si="12"/>
        <v>0.38477962331152621</v>
      </c>
      <c r="E229" s="83">
        <f t="shared" si="12"/>
        <v>0.12333615642801724</v>
      </c>
      <c r="F229" s="83">
        <f t="shared" si="12"/>
        <v>0.20804948985498325</v>
      </c>
      <c r="G229" s="84">
        <f t="shared" si="12"/>
        <v>5.3393977028525719E-2</v>
      </c>
      <c r="H229" s="85">
        <f t="shared" si="12"/>
        <v>0.11184113777359551</v>
      </c>
      <c r="I229" s="85">
        <f t="shared" si="12"/>
        <v>2.8223610269592979E-3</v>
      </c>
      <c r="J229" s="82">
        <f t="shared" si="12"/>
        <v>0.28113178334040917</v>
      </c>
      <c r="K229" s="84">
        <f t="shared" si="12"/>
        <v>6.4942451519519268E-3</v>
      </c>
      <c r="L229" s="85">
        <f t="shared" si="12"/>
        <v>5.9595286519669527E-2</v>
      </c>
      <c r="M229" s="85">
        <f t="shared" si="12"/>
        <v>3.6670026169994777E-2</v>
      </c>
      <c r="N229" s="85">
        <f t="shared" si="12"/>
        <v>1.0015449911480955E-3</v>
      </c>
      <c r="O229" s="141">
        <f t="shared" si="12"/>
        <v>0.12215823686669744</v>
      </c>
      <c r="P229" s="86">
        <f t="shared" si="12"/>
        <v>1</v>
      </c>
      <c r="Q229" s="1"/>
    </row>
    <row r="230" spans="2:20" x14ac:dyDescent="0.15">
      <c r="B230" s="4" t="s">
        <v>48</v>
      </c>
      <c r="C230" s="14" t="s">
        <v>49</v>
      </c>
      <c r="D230" s="82">
        <f t="shared" si="12"/>
        <v>0.40848874564253751</v>
      </c>
      <c r="E230" s="83">
        <f t="shared" si="12"/>
        <v>0.12072347252584802</v>
      </c>
      <c r="F230" s="83">
        <f t="shared" si="12"/>
        <v>0.23921862324938939</v>
      </c>
      <c r="G230" s="84">
        <f t="shared" si="12"/>
        <v>4.8546649867300111E-2</v>
      </c>
      <c r="H230" s="85">
        <f t="shared" si="12"/>
        <v>0.10483345947432486</v>
      </c>
      <c r="I230" s="85">
        <f t="shared" si="12"/>
        <v>1.3390374133127191E-3</v>
      </c>
      <c r="J230" s="82">
        <f t="shared" si="12"/>
        <v>0.30769872065885157</v>
      </c>
      <c r="K230" s="84">
        <f t="shared" si="12"/>
        <v>1.7281813135713003E-2</v>
      </c>
      <c r="L230" s="85">
        <f t="shared" si="12"/>
        <v>6.3560495341626333E-2</v>
      </c>
      <c r="M230" s="85">
        <f t="shared" si="12"/>
        <v>2.3337407915328262E-2</v>
      </c>
      <c r="N230" s="85">
        <f t="shared" si="12"/>
        <v>4.5616371837271536E-3</v>
      </c>
      <c r="O230" s="141">
        <f t="shared" si="12"/>
        <v>8.6180496370291612E-2</v>
      </c>
      <c r="P230" s="86">
        <f t="shared" si="12"/>
        <v>1</v>
      </c>
      <c r="Q230" s="1"/>
    </row>
    <row r="231" spans="2:20" x14ac:dyDescent="0.15">
      <c r="B231" s="4" t="s">
        <v>50</v>
      </c>
      <c r="C231" s="14" t="s">
        <v>51</v>
      </c>
      <c r="D231" s="82">
        <f t="shared" si="12"/>
        <v>0.37111756464454432</v>
      </c>
      <c r="E231" s="83">
        <f t="shared" si="12"/>
        <v>0.1080768496890325</v>
      </c>
      <c r="F231" s="83">
        <f t="shared" si="12"/>
        <v>0.21866090138079877</v>
      </c>
      <c r="G231" s="84">
        <f t="shared" si="12"/>
        <v>4.4379813574713073E-2</v>
      </c>
      <c r="H231" s="85">
        <f t="shared" si="12"/>
        <v>0.13523907288926174</v>
      </c>
      <c r="I231" s="85">
        <f t="shared" si="12"/>
        <v>2.4284600270534271E-3</v>
      </c>
      <c r="J231" s="82">
        <f t="shared" si="12"/>
        <v>0.26945675514037337</v>
      </c>
      <c r="K231" s="84">
        <f t="shared" si="12"/>
        <v>1.0222728753252888E-2</v>
      </c>
      <c r="L231" s="85">
        <f t="shared" si="12"/>
        <v>4.0457616554641231E-2</v>
      </c>
      <c r="M231" s="85">
        <f t="shared" si="12"/>
        <v>4.4794583733664385E-2</v>
      </c>
      <c r="N231" s="85">
        <f t="shared" si="12"/>
        <v>3.7430461676823757E-3</v>
      </c>
      <c r="O231" s="141">
        <f t="shared" si="12"/>
        <v>0.13276290084277914</v>
      </c>
      <c r="P231" s="86">
        <f t="shared" si="12"/>
        <v>1</v>
      </c>
      <c r="Q231" s="1"/>
    </row>
    <row r="232" spans="2:20" x14ac:dyDescent="0.15">
      <c r="B232" s="4" t="s">
        <v>52</v>
      </c>
      <c r="C232" s="14" t="s">
        <v>53</v>
      </c>
      <c r="D232" s="82">
        <f t="shared" si="12"/>
        <v>0.3944199962709094</v>
      </c>
      <c r="E232" s="83">
        <f t="shared" si="12"/>
        <v>0.13847055903915725</v>
      </c>
      <c r="F232" s="83">
        <f t="shared" si="12"/>
        <v>0.19426458711293679</v>
      </c>
      <c r="G232" s="84">
        <f t="shared" si="12"/>
        <v>6.1684850118815387E-2</v>
      </c>
      <c r="H232" s="85">
        <f t="shared" si="12"/>
        <v>0.12636330315592267</v>
      </c>
      <c r="I232" s="85">
        <f t="shared" si="12"/>
        <v>6.1309037730895308E-3</v>
      </c>
      <c r="J232" s="82">
        <f t="shared" si="12"/>
        <v>0.32611982520740324</v>
      </c>
      <c r="K232" s="84">
        <f t="shared" si="12"/>
        <v>3.5421364110517876E-2</v>
      </c>
      <c r="L232" s="85">
        <f t="shared" si="12"/>
        <v>7.8996206192174151E-2</v>
      </c>
      <c r="M232" s="85">
        <f t="shared" si="12"/>
        <v>8.2693073192298353E-3</v>
      </c>
      <c r="N232" s="85">
        <f t="shared" si="12"/>
        <v>1.0026615092729478E-4</v>
      </c>
      <c r="O232" s="141">
        <f t="shared" si="12"/>
        <v>5.9600191930343854E-2</v>
      </c>
      <c r="P232" s="86">
        <f t="shared" si="12"/>
        <v>1</v>
      </c>
      <c r="Q232" s="1"/>
    </row>
    <row r="233" spans="2:20" x14ac:dyDescent="0.15">
      <c r="B233" s="4" t="s">
        <v>54</v>
      </c>
      <c r="C233" s="14" t="s">
        <v>55</v>
      </c>
      <c r="D233" s="82">
        <f t="shared" si="12"/>
        <v>0.41551338945839161</v>
      </c>
      <c r="E233" s="83">
        <f t="shared" si="12"/>
        <v>0.11834443577799812</v>
      </c>
      <c r="F233" s="83">
        <f t="shared" si="12"/>
        <v>0.24760392894437588</v>
      </c>
      <c r="G233" s="84">
        <f t="shared" si="12"/>
        <v>4.9565024736017593E-2</v>
      </c>
      <c r="H233" s="85">
        <f t="shared" si="12"/>
        <v>0.13486480036551202</v>
      </c>
      <c r="I233" s="85">
        <f t="shared" si="12"/>
        <v>6.7412443560151206E-3</v>
      </c>
      <c r="J233" s="82">
        <f t="shared" si="12"/>
        <v>0.31245526988506178</v>
      </c>
      <c r="K233" s="84">
        <f t="shared" si="12"/>
        <v>2.2747793194715031E-2</v>
      </c>
      <c r="L233" s="85">
        <f t="shared" si="12"/>
        <v>5.4966785802348143E-2</v>
      </c>
      <c r="M233" s="85">
        <f t="shared" si="12"/>
        <v>7.9706930105611553E-3</v>
      </c>
      <c r="N233" s="85">
        <f t="shared" si="12"/>
        <v>1.089613652019691E-3</v>
      </c>
      <c r="O233" s="141">
        <f t="shared" si="12"/>
        <v>6.6398203470090483E-2</v>
      </c>
      <c r="P233" s="86">
        <f t="shared" si="12"/>
        <v>1</v>
      </c>
      <c r="Q233" s="1"/>
    </row>
    <row r="234" spans="2:20" x14ac:dyDescent="0.15">
      <c r="B234" s="4" t="s">
        <v>56</v>
      </c>
      <c r="C234" s="14" t="s">
        <v>57</v>
      </c>
      <c r="D234" s="82">
        <f t="shared" si="12"/>
        <v>0.37250206436207833</v>
      </c>
      <c r="E234" s="83">
        <f t="shared" si="12"/>
        <v>0.10602615405102477</v>
      </c>
      <c r="F234" s="83">
        <f t="shared" si="12"/>
        <v>0.21477470626522027</v>
      </c>
      <c r="G234" s="84">
        <f t="shared" si="12"/>
        <v>5.1701204045833296E-2</v>
      </c>
      <c r="H234" s="85">
        <f t="shared" si="12"/>
        <v>0.12860378945261258</v>
      </c>
      <c r="I234" s="85">
        <f t="shared" si="12"/>
        <v>6.1939203206570525E-3</v>
      </c>
      <c r="J234" s="82">
        <f t="shared" si="12"/>
        <v>0.32213352791497846</v>
      </c>
      <c r="K234" s="84">
        <f t="shared" si="12"/>
        <v>3.6758760272556194E-2</v>
      </c>
      <c r="L234" s="85">
        <f t="shared" si="12"/>
        <v>5.8861513301797223E-2</v>
      </c>
      <c r="M234" s="85">
        <f t="shared" si="12"/>
        <v>1.9672284856944239E-2</v>
      </c>
      <c r="N234" s="85">
        <f t="shared" si="12"/>
        <v>3.7694920792059276E-4</v>
      </c>
      <c r="O234" s="141">
        <f t="shared" si="12"/>
        <v>9.1655950583011514E-2</v>
      </c>
      <c r="P234" s="86">
        <f t="shared" si="12"/>
        <v>1</v>
      </c>
      <c r="Q234" s="1"/>
    </row>
    <row r="235" spans="2:20" x14ac:dyDescent="0.15">
      <c r="B235" s="4" t="s">
        <v>58</v>
      </c>
      <c r="C235" s="14" t="s">
        <v>59</v>
      </c>
      <c r="D235" s="82">
        <f t="shared" si="12"/>
        <v>0.37018905083419612</v>
      </c>
      <c r="E235" s="83">
        <f t="shared" si="12"/>
        <v>0.10640076223649861</v>
      </c>
      <c r="F235" s="83">
        <f t="shared" si="12"/>
        <v>0.21374920551349977</v>
      </c>
      <c r="G235" s="84">
        <f t="shared" si="12"/>
        <v>5.0039083084197744E-2</v>
      </c>
      <c r="H235" s="85">
        <f t="shared" si="12"/>
        <v>0.1399262385102816</v>
      </c>
      <c r="I235" s="85">
        <f t="shared" si="12"/>
        <v>2.5391090407052763E-3</v>
      </c>
      <c r="J235" s="82">
        <f t="shared" si="12"/>
        <v>0.27512867395184426</v>
      </c>
      <c r="K235" s="84">
        <f t="shared" si="12"/>
        <v>2.3420927553111488E-2</v>
      </c>
      <c r="L235" s="85">
        <f t="shared" si="12"/>
        <v>5.1418409337141376E-2</v>
      </c>
      <c r="M235" s="85">
        <f t="shared" si="12"/>
        <v>4.6857070989948464E-2</v>
      </c>
      <c r="N235" s="85">
        <f t="shared" si="12"/>
        <v>1.0561613409454009E-3</v>
      </c>
      <c r="O235" s="141">
        <f t="shared" si="12"/>
        <v>0.11288528599493748</v>
      </c>
      <c r="P235" s="86">
        <f t="shared" si="12"/>
        <v>1</v>
      </c>
      <c r="Q235" s="1"/>
    </row>
    <row r="236" spans="2:20" x14ac:dyDescent="0.15">
      <c r="B236" s="4" t="s">
        <v>60</v>
      </c>
      <c r="C236" s="14" t="s">
        <v>61</v>
      </c>
      <c r="D236" s="82">
        <f t="shared" si="12"/>
        <v>0.39493737314048416</v>
      </c>
      <c r="E236" s="83">
        <f t="shared" si="12"/>
        <v>0.10285394968329245</v>
      </c>
      <c r="F236" s="83">
        <f t="shared" si="12"/>
        <v>0.23182743337929157</v>
      </c>
      <c r="G236" s="84">
        <f t="shared" si="12"/>
        <v>6.0255990077900154E-2</v>
      </c>
      <c r="H236" s="85">
        <f t="shared" si="12"/>
        <v>9.4154888721053168E-2</v>
      </c>
      <c r="I236" s="85">
        <f t="shared" si="12"/>
        <v>4.3836708373813215E-3</v>
      </c>
      <c r="J236" s="82">
        <f t="shared" si="12"/>
        <v>0.33139861768581735</v>
      </c>
      <c r="K236" s="84">
        <f t="shared" si="12"/>
        <v>3.2788010861474447E-2</v>
      </c>
      <c r="L236" s="85">
        <f t="shared" si="12"/>
        <v>7.091832267168259E-2</v>
      </c>
      <c r="M236" s="85">
        <f t="shared" si="12"/>
        <v>4.7933469302910384E-2</v>
      </c>
      <c r="N236" s="85">
        <f t="shared" si="12"/>
        <v>1.6786936589173718E-3</v>
      </c>
      <c r="O236" s="141">
        <f t="shared" si="12"/>
        <v>5.4594963981753682E-2</v>
      </c>
      <c r="P236" s="86">
        <f t="shared" si="12"/>
        <v>1</v>
      </c>
      <c r="Q236" s="1"/>
    </row>
    <row r="237" spans="2:20" x14ac:dyDescent="0.15">
      <c r="B237" s="65" t="s">
        <v>62</v>
      </c>
      <c r="C237" s="66" t="s">
        <v>63</v>
      </c>
      <c r="D237" s="87">
        <f t="shared" si="12"/>
        <v>0.39065486008790062</v>
      </c>
      <c r="E237" s="88">
        <f t="shared" si="12"/>
        <v>0.12257657490662388</v>
      </c>
      <c r="F237" s="88">
        <f t="shared" si="12"/>
        <v>0.19354548428868359</v>
      </c>
      <c r="G237" s="89">
        <f t="shared" si="12"/>
        <v>7.4532800892593135E-2</v>
      </c>
      <c r="H237" s="90">
        <f t="shared" si="12"/>
        <v>0.12524356689067051</v>
      </c>
      <c r="I237" s="90">
        <f t="shared" si="12"/>
        <v>6.4633857759569917E-3</v>
      </c>
      <c r="J237" s="87">
        <f t="shared" si="12"/>
        <v>0.30392813997991125</v>
      </c>
      <c r="K237" s="89">
        <f t="shared" si="12"/>
        <v>3.2177905318308213E-2</v>
      </c>
      <c r="L237" s="90">
        <f t="shared" si="12"/>
        <v>6.8879206687881722E-2</v>
      </c>
      <c r="M237" s="90">
        <f t="shared" si="12"/>
        <v>8.2827291449190307E-3</v>
      </c>
      <c r="N237" s="90">
        <f t="shared" si="12"/>
        <v>2.1682652487468126E-3</v>
      </c>
      <c r="O237" s="142">
        <f t="shared" si="12"/>
        <v>9.4379846184013044E-2</v>
      </c>
      <c r="P237" s="91">
        <f t="shared" si="12"/>
        <v>1</v>
      </c>
      <c r="Q237" s="1"/>
      <c r="T237" s="150">
        <f>+I237+N237</f>
        <v>8.6316510247038038E-3</v>
      </c>
    </row>
    <row r="238" spans="2:20" x14ac:dyDescent="0.15">
      <c r="B238" s="4" t="s">
        <v>64</v>
      </c>
      <c r="C238" s="14" t="s">
        <v>65</v>
      </c>
      <c r="D238" s="82">
        <f t="shared" si="12"/>
        <v>0.36186321450154585</v>
      </c>
      <c r="E238" s="83">
        <f t="shared" si="12"/>
        <v>0.10856416536993949</v>
      </c>
      <c r="F238" s="83">
        <f t="shared" si="12"/>
        <v>0.19256557838898311</v>
      </c>
      <c r="G238" s="84">
        <f t="shared" si="12"/>
        <v>6.0733470742623252E-2</v>
      </c>
      <c r="H238" s="85">
        <f t="shared" si="12"/>
        <v>0.12094199323268978</v>
      </c>
      <c r="I238" s="85">
        <f t="shared" si="12"/>
        <v>3.2348939797798141E-3</v>
      </c>
      <c r="J238" s="82">
        <f t="shared" si="12"/>
        <v>0.35022028791722742</v>
      </c>
      <c r="K238" s="84">
        <f t="shared" si="12"/>
        <v>6.8552253969736868E-2</v>
      </c>
      <c r="L238" s="85">
        <f t="shared" si="12"/>
        <v>7.2026923267810905E-2</v>
      </c>
      <c r="M238" s="85">
        <f t="shared" si="12"/>
        <v>9.6547153671659915E-3</v>
      </c>
      <c r="N238" s="85">
        <f t="shared" si="12"/>
        <v>1.2993060441597647E-4</v>
      </c>
      <c r="O238" s="141">
        <f t="shared" si="12"/>
        <v>8.1928041129364235E-2</v>
      </c>
      <c r="P238" s="86">
        <f t="shared" si="12"/>
        <v>1</v>
      </c>
      <c r="Q238" s="1"/>
    </row>
    <row r="239" spans="2:20" x14ac:dyDescent="0.15">
      <c r="B239" s="51" t="s">
        <v>66</v>
      </c>
      <c r="C239" s="52" t="s">
        <v>67</v>
      </c>
      <c r="D239" s="92">
        <f t="shared" si="12"/>
        <v>0.38950641681866283</v>
      </c>
      <c r="E239" s="93">
        <f t="shared" si="12"/>
        <v>0.12227576372032455</v>
      </c>
      <c r="F239" s="93">
        <f t="shared" si="12"/>
        <v>0.18121218929921545</v>
      </c>
      <c r="G239" s="94">
        <f t="shared" si="12"/>
        <v>8.6018463799122855E-2</v>
      </c>
      <c r="H239" s="95">
        <f t="shared" si="12"/>
        <v>0.1482761621927656</v>
      </c>
      <c r="I239" s="95">
        <f t="shared" si="12"/>
        <v>1.0878412350437514E-3</v>
      </c>
      <c r="J239" s="92">
        <f t="shared" si="12"/>
        <v>0.3185552370054287</v>
      </c>
      <c r="K239" s="94">
        <f t="shared" si="12"/>
        <v>4.196969415627045E-2</v>
      </c>
      <c r="L239" s="95">
        <f t="shared" si="12"/>
        <v>6.9358078677444299E-2</v>
      </c>
      <c r="M239" s="95">
        <f t="shared" si="12"/>
        <v>4.2362610351522521E-2</v>
      </c>
      <c r="N239" s="95">
        <f t="shared" si="12"/>
        <v>1.9588813434672564E-3</v>
      </c>
      <c r="O239" s="143">
        <f t="shared" si="12"/>
        <v>2.8894772375665019E-2</v>
      </c>
      <c r="P239" s="96">
        <f t="shared" si="12"/>
        <v>1</v>
      </c>
      <c r="Q239" s="1"/>
      <c r="T239" s="150">
        <f>+I239+N239</f>
        <v>3.0467225785110077E-3</v>
      </c>
    </row>
    <row r="240" spans="2:20" x14ac:dyDescent="0.15">
      <c r="B240" s="4" t="s">
        <v>68</v>
      </c>
      <c r="C240" s="14" t="s">
        <v>69</v>
      </c>
      <c r="D240" s="82">
        <f t="shared" si="12"/>
        <v>0.34276579635040128</v>
      </c>
      <c r="E240" s="83">
        <f t="shared" si="12"/>
        <v>0.11350177695644473</v>
      </c>
      <c r="F240" s="83">
        <f t="shared" si="12"/>
        <v>0.16466242195646852</v>
      </c>
      <c r="G240" s="84">
        <f t="shared" si="12"/>
        <v>6.4601597437488001E-2</v>
      </c>
      <c r="H240" s="85">
        <f t="shared" si="12"/>
        <v>0.14236797562818015</v>
      </c>
      <c r="I240" s="85">
        <f t="shared" si="12"/>
        <v>2.4798519087625343E-3</v>
      </c>
      <c r="J240" s="82">
        <f t="shared" si="12"/>
        <v>0.36291943359823142</v>
      </c>
      <c r="K240" s="84">
        <f t="shared" si="12"/>
        <v>3.3608405631468004E-2</v>
      </c>
      <c r="L240" s="85">
        <f t="shared" si="12"/>
        <v>6.8880786151386347E-2</v>
      </c>
      <c r="M240" s="85">
        <f t="shared" si="12"/>
        <v>2.5713046380793882E-2</v>
      </c>
      <c r="N240" s="85">
        <f t="shared" si="12"/>
        <v>3.1802443061737353E-3</v>
      </c>
      <c r="O240" s="141">
        <f t="shared" si="12"/>
        <v>5.169286567607069E-2</v>
      </c>
      <c r="P240" s="86">
        <f t="shared" si="12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2"/>
        <v>0.40635661583191673</v>
      </c>
      <c r="E241" s="83">
        <f t="shared" si="12"/>
        <v>0.11716430751746812</v>
      </c>
      <c r="F241" s="83">
        <f t="shared" si="12"/>
        <v>0.23199148625104607</v>
      </c>
      <c r="G241" s="84">
        <f t="shared" si="12"/>
        <v>5.7200822063402573E-2</v>
      </c>
      <c r="H241" s="85">
        <f t="shared" si="12"/>
        <v>0.11634009160520799</v>
      </c>
      <c r="I241" s="85">
        <f t="shared" si="12"/>
        <v>3.780138160553532E-3</v>
      </c>
      <c r="J241" s="82">
        <f t="shared" si="12"/>
        <v>0.32293249428194504</v>
      </c>
      <c r="K241" s="84">
        <f t="shared" si="12"/>
        <v>4.0564851656632164E-2</v>
      </c>
      <c r="L241" s="85">
        <f t="shared" si="12"/>
        <v>5.9894537214875788E-2</v>
      </c>
      <c r="M241" s="85">
        <f t="shared" si="12"/>
        <v>7.7948871399264187E-4</v>
      </c>
      <c r="N241" s="85">
        <f t="shared" si="12"/>
        <v>7.6781336560767573E-5</v>
      </c>
      <c r="O241" s="141">
        <f t="shared" si="12"/>
        <v>8.9839852854947472E-2</v>
      </c>
      <c r="P241" s="86">
        <f t="shared" si="12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2"/>
        <v>0.41453483786302314</v>
      </c>
      <c r="E242" s="83">
        <f t="shared" si="12"/>
        <v>0.11641576146944023</v>
      </c>
      <c r="F242" s="83">
        <f t="shared" si="12"/>
        <v>0.2300455262394458</v>
      </c>
      <c r="G242" s="84">
        <f t="shared" si="12"/>
        <v>6.8073550154137089E-2</v>
      </c>
      <c r="H242" s="85">
        <f t="shared" si="12"/>
        <v>0.11140993859424633</v>
      </c>
      <c r="I242" s="85">
        <f t="shared" si="12"/>
        <v>1.50055792887814E-2</v>
      </c>
      <c r="J242" s="82">
        <f t="shared" si="12"/>
        <v>0.28059485022915437</v>
      </c>
      <c r="K242" s="84">
        <f t="shared" si="12"/>
        <v>7.5403120250370206E-3</v>
      </c>
      <c r="L242" s="85">
        <f t="shared" si="12"/>
        <v>6.7103890032273059E-2</v>
      </c>
      <c r="M242" s="85">
        <f t="shared" si="12"/>
        <v>3.8293569733844908E-2</v>
      </c>
      <c r="N242" s="85">
        <f t="shared" si="12"/>
        <v>5.1731588041775255E-3</v>
      </c>
      <c r="O242" s="141">
        <f t="shared" si="12"/>
        <v>6.7884175454499276E-2</v>
      </c>
      <c r="P242" s="86">
        <f t="shared" si="12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3">+D37/$P37</f>
        <v>0.37216300173836481</v>
      </c>
      <c r="E243" s="98">
        <f t="shared" si="13"/>
        <v>0.14931384535835276</v>
      </c>
      <c r="F243" s="98">
        <f t="shared" si="13"/>
        <v>0.16877284633207598</v>
      </c>
      <c r="G243" s="99">
        <f t="shared" si="13"/>
        <v>5.407631004793604E-2</v>
      </c>
      <c r="H243" s="100">
        <f t="shared" si="13"/>
        <v>0.11515851982876929</v>
      </c>
      <c r="I243" s="100">
        <f t="shared" si="13"/>
        <v>1.9328523421344493E-3</v>
      </c>
      <c r="J243" s="97">
        <f t="shared" si="13"/>
        <v>0.30891235409558487</v>
      </c>
      <c r="K243" s="99">
        <f t="shared" si="13"/>
        <v>2.5315783277050159E-2</v>
      </c>
      <c r="L243" s="100">
        <f t="shared" si="13"/>
        <v>8.589079040208486E-2</v>
      </c>
      <c r="M243" s="100">
        <f t="shared" si="13"/>
        <v>5.1603134697675079E-2</v>
      </c>
      <c r="N243" s="100">
        <f t="shared" si="13"/>
        <v>4.1714251967390516E-4</v>
      </c>
      <c r="O243" s="144">
        <f t="shared" si="13"/>
        <v>6.3922204375712735E-2</v>
      </c>
      <c r="P243" s="101">
        <f t="shared" si="13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3"/>
        <v>0.36106060196374173</v>
      </c>
      <c r="E244" s="83">
        <f t="shared" si="13"/>
        <v>0.1104493520924574</v>
      </c>
      <c r="F244" s="83">
        <f t="shared" si="13"/>
        <v>0.17855524600756995</v>
      </c>
      <c r="G244" s="84">
        <f t="shared" si="13"/>
        <v>7.2056003863714371E-2</v>
      </c>
      <c r="H244" s="85">
        <f t="shared" si="13"/>
        <v>0.13459942688298823</v>
      </c>
      <c r="I244" s="85">
        <f t="shared" si="13"/>
        <v>6.3571428089829358E-3</v>
      </c>
      <c r="J244" s="82">
        <f t="shared" si="13"/>
        <v>0.32406253300719079</v>
      </c>
      <c r="K244" s="84">
        <f t="shared" si="13"/>
        <v>3.5633432679722271E-2</v>
      </c>
      <c r="L244" s="85">
        <f t="shared" si="13"/>
        <v>6.9259260921176333E-2</v>
      </c>
      <c r="M244" s="85">
        <f t="shared" si="13"/>
        <v>4.2167946817709821E-2</v>
      </c>
      <c r="N244" s="85">
        <f t="shared" si="13"/>
        <v>1.6274731983645011E-4</v>
      </c>
      <c r="O244" s="141">
        <f t="shared" si="13"/>
        <v>6.2330340278373711E-2</v>
      </c>
      <c r="P244" s="86">
        <f t="shared" si="13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3"/>
        <v>0.35456574043920552</v>
      </c>
      <c r="E245" s="83">
        <f t="shared" si="13"/>
        <v>0.12265536831119024</v>
      </c>
      <c r="F245" s="83">
        <f t="shared" si="13"/>
        <v>0.175478047133628</v>
      </c>
      <c r="G245" s="84">
        <f t="shared" si="13"/>
        <v>5.6432324994387287E-2</v>
      </c>
      <c r="H245" s="85">
        <f t="shared" si="13"/>
        <v>0.12773473952899572</v>
      </c>
      <c r="I245" s="85">
        <f t="shared" si="13"/>
        <v>4.7485599517436928E-3</v>
      </c>
      <c r="J245" s="82">
        <f t="shared" si="13"/>
        <v>0.35278029904444613</v>
      </c>
      <c r="K245" s="84">
        <f t="shared" si="13"/>
        <v>3.9204646534729187E-2</v>
      </c>
      <c r="L245" s="85">
        <f t="shared" si="13"/>
        <v>7.8142692206293607E-2</v>
      </c>
      <c r="M245" s="85">
        <f t="shared" si="13"/>
        <v>2.0861996384425312E-2</v>
      </c>
      <c r="N245" s="85">
        <f t="shared" si="13"/>
        <v>1.4228441551044238E-3</v>
      </c>
      <c r="O245" s="141">
        <f t="shared" si="13"/>
        <v>5.9743128289785563E-2</v>
      </c>
      <c r="P245" s="86">
        <f t="shared" si="1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3"/>
        <v>0.36251279216742432</v>
      </c>
      <c r="E246" s="98">
        <f t="shared" si="13"/>
        <v>0.1159524136535153</v>
      </c>
      <c r="F246" s="98">
        <f t="shared" si="13"/>
        <v>0.19149761686180639</v>
      </c>
      <c r="G246" s="99">
        <f t="shared" si="13"/>
        <v>5.5062761652102617E-2</v>
      </c>
      <c r="H246" s="100">
        <f t="shared" si="13"/>
        <v>0.1048605008333626</v>
      </c>
      <c r="I246" s="100">
        <f t="shared" si="13"/>
        <v>7.3250325806564877E-3</v>
      </c>
      <c r="J246" s="97">
        <f t="shared" si="13"/>
        <v>0.34035636448408968</v>
      </c>
      <c r="K246" s="99">
        <f t="shared" si="13"/>
        <v>5.7392814287160018E-2</v>
      </c>
      <c r="L246" s="100">
        <f t="shared" si="13"/>
        <v>6.3704090189040094E-2</v>
      </c>
      <c r="M246" s="100">
        <f t="shared" si="13"/>
        <v>5.002166665289777E-2</v>
      </c>
      <c r="N246" s="100">
        <f t="shared" si="13"/>
        <v>3.7531005838701481E-3</v>
      </c>
      <c r="O246" s="144">
        <f t="shared" si="13"/>
        <v>6.7466452508658917E-2</v>
      </c>
      <c r="P246" s="101">
        <f t="shared" si="13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3"/>
        <v>0.37869806071439932</v>
      </c>
      <c r="E247" s="98">
        <f t="shared" si="13"/>
        <v>0.1215315056291979</v>
      </c>
      <c r="F247" s="98">
        <f t="shared" si="13"/>
        <v>0.19386451265416715</v>
      </c>
      <c r="G247" s="99">
        <f t="shared" si="13"/>
        <v>6.3302042431034239E-2</v>
      </c>
      <c r="H247" s="100">
        <f t="shared" si="13"/>
        <v>0.12786171784335493</v>
      </c>
      <c r="I247" s="100">
        <f t="shared" si="13"/>
        <v>8.7148326082730123E-3</v>
      </c>
      <c r="J247" s="97">
        <f t="shared" si="13"/>
        <v>0.29841890963479584</v>
      </c>
      <c r="K247" s="99">
        <f t="shared" si="13"/>
        <v>3.3523023152801985E-2</v>
      </c>
      <c r="L247" s="100">
        <f t="shared" si="13"/>
        <v>7.0924880551769084E-2</v>
      </c>
      <c r="M247" s="100">
        <f t="shared" si="13"/>
        <v>3.1091891660946773E-2</v>
      </c>
      <c r="N247" s="100">
        <f t="shared" si="13"/>
        <v>2.1920397392094452E-4</v>
      </c>
      <c r="O247" s="144">
        <f t="shared" si="13"/>
        <v>8.407050301254014E-2</v>
      </c>
      <c r="P247" s="101">
        <f t="shared" si="1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3"/>
        <v>0.41110305800417163</v>
      </c>
      <c r="E248" s="83">
        <f t="shared" si="13"/>
        <v>0.1206531570851244</v>
      </c>
      <c r="F248" s="83">
        <f t="shared" si="13"/>
        <v>0.22478879455751247</v>
      </c>
      <c r="G248" s="84">
        <f t="shared" si="13"/>
        <v>6.5661106361534716E-2</v>
      </c>
      <c r="H248" s="85">
        <f t="shared" si="13"/>
        <v>0.12097635387752106</v>
      </c>
      <c r="I248" s="85">
        <f t="shared" si="13"/>
        <v>6.9985585955618188E-3</v>
      </c>
      <c r="J248" s="82">
        <f t="shared" si="13"/>
        <v>0.32325237825075309</v>
      </c>
      <c r="K248" s="84">
        <f t="shared" si="13"/>
        <v>4.483694788393474E-2</v>
      </c>
      <c r="L248" s="85">
        <f t="shared" si="13"/>
        <v>6.3757207646283579E-2</v>
      </c>
      <c r="M248" s="85">
        <f t="shared" si="13"/>
        <v>7.5504562283866304E-3</v>
      </c>
      <c r="N248" s="85">
        <f t="shared" si="13"/>
        <v>3.8628174405776401E-3</v>
      </c>
      <c r="O248" s="141">
        <f t="shared" si="13"/>
        <v>6.2499169956744552E-2</v>
      </c>
      <c r="P248" s="86">
        <f t="shared" si="13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3"/>
        <v>0.38570783088983523</v>
      </c>
      <c r="E249" s="83">
        <f t="shared" si="13"/>
        <v>0.10316041790292887</v>
      </c>
      <c r="F249" s="83">
        <f t="shared" si="13"/>
        <v>0.20803051057067515</v>
      </c>
      <c r="G249" s="84">
        <f t="shared" si="13"/>
        <v>7.4516902416231212E-2</v>
      </c>
      <c r="H249" s="85">
        <f t="shared" si="13"/>
        <v>0.13505099960881314</v>
      </c>
      <c r="I249" s="85">
        <f t="shared" si="13"/>
        <v>6.7406889157301695E-3</v>
      </c>
      <c r="J249" s="82">
        <f t="shared" si="13"/>
        <v>0.28149632332976593</v>
      </c>
      <c r="K249" s="84">
        <f t="shared" si="13"/>
        <v>2.5345913077233068E-2</v>
      </c>
      <c r="L249" s="85">
        <f t="shared" si="13"/>
        <v>6.1785791212819942E-2</v>
      </c>
      <c r="M249" s="85">
        <f t="shared" si="13"/>
        <v>3.746695243091324E-2</v>
      </c>
      <c r="N249" s="85">
        <f t="shared" si="13"/>
        <v>5.1965234219002803E-5</v>
      </c>
      <c r="O249" s="141">
        <f t="shared" si="13"/>
        <v>9.1699448377903364E-2</v>
      </c>
      <c r="P249" s="86">
        <f t="shared" si="13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3"/>
        <v>0.36834449599528218</v>
      </c>
      <c r="E250" s="103">
        <f t="shared" si="13"/>
        <v>0.13058559745816259</v>
      </c>
      <c r="F250" s="103">
        <f t="shared" si="13"/>
        <v>0.17648939998435423</v>
      </c>
      <c r="G250" s="104">
        <f t="shared" si="13"/>
        <v>6.1269498552765395E-2</v>
      </c>
      <c r="H250" s="105">
        <f t="shared" si="13"/>
        <v>0.12643224474813303</v>
      </c>
      <c r="I250" s="105">
        <f t="shared" si="13"/>
        <v>5.7045475060025636E-3</v>
      </c>
      <c r="J250" s="102">
        <f t="shared" si="13"/>
        <v>0.35895784665932517</v>
      </c>
      <c r="K250" s="104">
        <f t="shared" si="13"/>
        <v>6.0056300735953402E-2</v>
      </c>
      <c r="L250" s="105">
        <f t="shared" si="13"/>
        <v>7.0730044109063125E-2</v>
      </c>
      <c r="M250" s="105">
        <f t="shared" si="13"/>
        <v>5.2372441764603232E-3</v>
      </c>
      <c r="N250" s="105">
        <f t="shared" si="13"/>
        <v>8.6340632691254606E-3</v>
      </c>
      <c r="O250" s="145">
        <f t="shared" si="13"/>
        <v>5.5959513536608115E-2</v>
      </c>
      <c r="P250" s="106">
        <f t="shared" si="13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3"/>
        <v>0.41188680854635501</v>
      </c>
      <c r="E251" s="108">
        <f t="shared" si="13"/>
        <v>0.16836302078829191</v>
      </c>
      <c r="F251" s="108">
        <f t="shared" si="13"/>
        <v>0.17542965849822895</v>
      </c>
      <c r="G251" s="109">
        <f t="shared" si="13"/>
        <v>6.8094129259834144E-2</v>
      </c>
      <c r="H251" s="110">
        <f t="shared" si="13"/>
        <v>0.15462378655646536</v>
      </c>
      <c r="I251" s="110">
        <f t="shared" si="13"/>
        <v>1.0636507628991369E-2</v>
      </c>
      <c r="J251" s="107">
        <f t="shared" si="13"/>
        <v>0.3168543378832453</v>
      </c>
      <c r="K251" s="109">
        <f t="shared" si="13"/>
        <v>2.1574894491728008E-3</v>
      </c>
      <c r="L251" s="110">
        <f t="shared" si="13"/>
        <v>6.0479314376619679E-2</v>
      </c>
      <c r="M251" s="110">
        <f t="shared" si="13"/>
        <v>1.3023543679823807E-2</v>
      </c>
      <c r="N251" s="110">
        <f t="shared" si="13"/>
        <v>5.9487966649802862E-4</v>
      </c>
      <c r="O251" s="146">
        <f t="shared" si="13"/>
        <v>3.190082166200145E-2</v>
      </c>
      <c r="P251" s="111">
        <f t="shared" si="13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3"/>
        <v>0.36186472779907469</v>
      </c>
      <c r="E252" s="83">
        <f t="shared" si="13"/>
        <v>0.13502081406278091</v>
      </c>
      <c r="F252" s="83">
        <f t="shared" si="13"/>
        <v>0.13655244795278473</v>
      </c>
      <c r="G252" s="84">
        <f t="shared" si="13"/>
        <v>9.0291465783509051E-2</v>
      </c>
      <c r="H252" s="85">
        <f t="shared" si="13"/>
        <v>0.13610112297807417</v>
      </c>
      <c r="I252" s="85">
        <f t="shared" si="13"/>
        <v>4.4414167263217607E-3</v>
      </c>
      <c r="J252" s="82">
        <f t="shared" si="13"/>
        <v>0.31920383747959924</v>
      </c>
      <c r="K252" s="84">
        <f t="shared" si="13"/>
        <v>3.9283187989656736E-2</v>
      </c>
      <c r="L252" s="85">
        <f t="shared" si="13"/>
        <v>6.9552681252195978E-2</v>
      </c>
      <c r="M252" s="85">
        <f t="shared" si="13"/>
        <v>4.4964485145867254E-2</v>
      </c>
      <c r="N252" s="85">
        <f t="shared" si="13"/>
        <v>1.9812362503071278E-3</v>
      </c>
      <c r="O252" s="141">
        <f t="shared" si="13"/>
        <v>6.1890492368559785E-2</v>
      </c>
      <c r="P252" s="86">
        <f t="shared" si="13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3"/>
        <v>0.36082065971539268</v>
      </c>
      <c r="E253" s="83">
        <f t="shared" si="13"/>
        <v>0.14086339438073525</v>
      </c>
      <c r="F253" s="83">
        <f t="shared" si="13"/>
        <v>0.14593449584604368</v>
      </c>
      <c r="G253" s="84">
        <f t="shared" si="13"/>
        <v>7.4022769488613763E-2</v>
      </c>
      <c r="H253" s="85">
        <f t="shared" si="13"/>
        <v>9.465107285145985E-2</v>
      </c>
      <c r="I253" s="85">
        <f t="shared" si="13"/>
        <v>4.3817738119279158E-3</v>
      </c>
      <c r="J253" s="82">
        <f t="shared" si="13"/>
        <v>0.38786003867971092</v>
      </c>
      <c r="K253" s="84">
        <f t="shared" si="13"/>
        <v>7.7138501288557371E-2</v>
      </c>
      <c r="L253" s="85">
        <f t="shared" si="13"/>
        <v>8.2643999598007764E-2</v>
      </c>
      <c r="M253" s="85">
        <f t="shared" si="13"/>
        <v>4.0960951212315327E-2</v>
      </c>
      <c r="N253" s="85">
        <f t="shared" si="13"/>
        <v>2.5142760888256887E-3</v>
      </c>
      <c r="O253" s="141">
        <f t="shared" si="13"/>
        <v>2.6167228042359821E-2</v>
      </c>
      <c r="P253" s="86">
        <f t="shared" si="13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3"/>
        <v>0.30844053388998904</v>
      </c>
      <c r="E254" s="83">
        <f t="shared" si="13"/>
        <v>0.15242012212584199</v>
      </c>
      <c r="F254" s="83">
        <f t="shared" si="13"/>
        <v>0.10724726886279641</v>
      </c>
      <c r="G254" s="84">
        <f t="shared" si="13"/>
        <v>4.8773142901350604E-2</v>
      </c>
      <c r="H254" s="85">
        <f t="shared" si="13"/>
        <v>0.11489217963003932</v>
      </c>
      <c r="I254" s="85">
        <f t="shared" si="13"/>
        <v>4.7498849726037998E-3</v>
      </c>
      <c r="J254" s="82">
        <f t="shared" si="13"/>
        <v>0.33082269358194633</v>
      </c>
      <c r="K254" s="84">
        <f t="shared" si="13"/>
        <v>7.8082394904320285E-2</v>
      </c>
      <c r="L254" s="85">
        <f t="shared" si="13"/>
        <v>8.1651637325066737E-2</v>
      </c>
      <c r="M254" s="85">
        <f t="shared" si="13"/>
        <v>3.3554746932942081E-2</v>
      </c>
      <c r="N254" s="85">
        <f t="shared" si="13"/>
        <v>6.786277061976354E-3</v>
      </c>
      <c r="O254" s="141">
        <f t="shared" si="13"/>
        <v>0.11910204660543636</v>
      </c>
      <c r="P254" s="86">
        <f t="shared" si="13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3"/>
        <v>0.36958646993132566</v>
      </c>
      <c r="E255" s="83">
        <f t="shared" si="13"/>
        <v>0.1216331812802143</v>
      </c>
      <c r="F255" s="83">
        <f t="shared" si="13"/>
        <v>0.17992509266026793</v>
      </c>
      <c r="G255" s="84">
        <f t="shared" si="13"/>
        <v>6.8028195990843421E-2</v>
      </c>
      <c r="H255" s="85">
        <f t="shared" si="13"/>
        <v>0.15113490277628341</v>
      </c>
      <c r="I255" s="85">
        <f t="shared" si="13"/>
        <v>5.3940519342714991E-3</v>
      </c>
      <c r="J255" s="82">
        <f t="shared" si="13"/>
        <v>0.35365254440087113</v>
      </c>
      <c r="K255" s="84">
        <f t="shared" si="13"/>
        <v>6.2292001350483989E-2</v>
      </c>
      <c r="L255" s="85">
        <f t="shared" si="13"/>
        <v>7.2664803567652203E-2</v>
      </c>
      <c r="M255" s="85">
        <f t="shared" si="13"/>
        <v>1.6520588388063799E-2</v>
      </c>
      <c r="N255" s="85">
        <f t="shared" si="13"/>
        <v>0</v>
      </c>
      <c r="O255" s="141">
        <f t="shared" si="13"/>
        <v>3.1046639001532279E-2</v>
      </c>
      <c r="P255" s="86">
        <f t="shared" si="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3"/>
        <v>0.3751346653161276</v>
      </c>
      <c r="E256" s="83">
        <f t="shared" si="13"/>
        <v>0.14644579712012123</v>
      </c>
      <c r="F256" s="83">
        <f t="shared" si="13"/>
        <v>0.14493833878885104</v>
      </c>
      <c r="G256" s="84">
        <f t="shared" si="13"/>
        <v>8.3750529407155327E-2</v>
      </c>
      <c r="H256" s="85">
        <f t="shared" si="13"/>
        <v>0.11717240573668238</v>
      </c>
      <c r="I256" s="85">
        <f t="shared" si="13"/>
        <v>2.3402079746865259E-3</v>
      </c>
      <c r="J256" s="82">
        <f t="shared" si="13"/>
        <v>0.34615271828039901</v>
      </c>
      <c r="K256" s="84">
        <f t="shared" si="13"/>
        <v>6.5565483759158563E-2</v>
      </c>
      <c r="L256" s="85">
        <f t="shared" si="13"/>
        <v>7.3231251294974375E-2</v>
      </c>
      <c r="M256" s="85">
        <f t="shared" si="13"/>
        <v>3.218314771433118E-2</v>
      </c>
      <c r="N256" s="85">
        <f t="shared" si="13"/>
        <v>0</v>
      </c>
      <c r="O256" s="141">
        <f t="shared" si="13"/>
        <v>5.3785603682798944E-2</v>
      </c>
      <c r="P256" s="86">
        <f t="shared" si="13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3"/>
        <v>0.34743148732306472</v>
      </c>
      <c r="E257" s="83">
        <f t="shared" si="13"/>
        <v>0.14970388264348627</v>
      </c>
      <c r="F257" s="83">
        <f t="shared" si="13"/>
        <v>0.12088416152059327</v>
      </c>
      <c r="G257" s="84">
        <f t="shared" si="13"/>
        <v>7.6843443158985197E-2</v>
      </c>
      <c r="H257" s="85">
        <f t="shared" si="13"/>
        <v>0.10297821248796024</v>
      </c>
      <c r="I257" s="85">
        <f t="shared" si="13"/>
        <v>4.0312754403282851E-3</v>
      </c>
      <c r="J257" s="82">
        <f t="shared" si="13"/>
        <v>0.36562170342122446</v>
      </c>
      <c r="K257" s="84">
        <f t="shared" si="13"/>
        <v>6.791021264995438E-2</v>
      </c>
      <c r="L257" s="85">
        <f t="shared" si="13"/>
        <v>8.7042000245167714E-2</v>
      </c>
      <c r="M257" s="85">
        <f t="shared" si="13"/>
        <v>9.6639142432258032E-3</v>
      </c>
      <c r="N257" s="85">
        <f t="shared" si="13"/>
        <v>0</v>
      </c>
      <c r="O257" s="141">
        <f t="shared" si="13"/>
        <v>8.3231406839028743E-2</v>
      </c>
      <c r="P257" s="86">
        <f t="shared" si="1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3"/>
        <v>0.31702495884518317</v>
      </c>
      <c r="E258" s="83">
        <f t="shared" si="13"/>
        <v>0.14504763693059244</v>
      </c>
      <c r="F258" s="83">
        <f t="shared" si="13"/>
        <v>0.10659070486977189</v>
      </c>
      <c r="G258" s="84">
        <f t="shared" si="13"/>
        <v>6.5386617044818851E-2</v>
      </c>
      <c r="H258" s="85">
        <f t="shared" si="13"/>
        <v>0.14289129995510383</v>
      </c>
      <c r="I258" s="85">
        <f t="shared" si="13"/>
        <v>1.2328685833192018E-2</v>
      </c>
      <c r="J258" s="82">
        <f t="shared" si="13"/>
        <v>0.33551219419225997</v>
      </c>
      <c r="K258" s="84">
        <f t="shared" si="13"/>
        <v>5.8844836648784003E-2</v>
      </c>
      <c r="L258" s="85">
        <f t="shared" si="13"/>
        <v>7.1759360027167263E-2</v>
      </c>
      <c r="M258" s="85">
        <f t="shared" si="13"/>
        <v>1.0217396624579491E-2</v>
      </c>
      <c r="N258" s="85">
        <f t="shared" si="13"/>
        <v>1.4973942682347622E-2</v>
      </c>
      <c r="O258" s="141">
        <f t="shared" si="13"/>
        <v>9.5292161840166631E-2</v>
      </c>
      <c r="P258" s="86">
        <f t="shared" si="13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4">+D53/$P53</f>
        <v>0.30959803247412138</v>
      </c>
      <c r="E259" s="83">
        <f t="shared" si="14"/>
        <v>0.1518809145767705</v>
      </c>
      <c r="F259" s="83">
        <f t="shared" si="14"/>
        <v>9.9212027360277191E-2</v>
      </c>
      <c r="G259" s="84">
        <f t="shared" si="14"/>
        <v>5.8505090537073659E-2</v>
      </c>
      <c r="H259" s="85">
        <f t="shared" si="14"/>
        <v>0.12719950646828099</v>
      </c>
      <c r="I259" s="85">
        <f t="shared" si="14"/>
        <v>1.4014367671057723E-2</v>
      </c>
      <c r="J259" s="82">
        <f t="shared" si="14"/>
        <v>0.31400076918765835</v>
      </c>
      <c r="K259" s="84">
        <f t="shared" si="14"/>
        <v>4.8990867155676271E-2</v>
      </c>
      <c r="L259" s="85">
        <f t="shared" si="14"/>
        <v>0.11104474393970032</v>
      </c>
      <c r="M259" s="85">
        <f t="shared" si="14"/>
        <v>6.4198986639731172E-3</v>
      </c>
      <c r="N259" s="85">
        <f t="shared" si="14"/>
        <v>0</v>
      </c>
      <c r="O259" s="141">
        <f t="shared" si="14"/>
        <v>0.11772268159520818</v>
      </c>
      <c r="P259" s="86">
        <f t="shared" si="14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4"/>
        <v>0.2846542876400332</v>
      </c>
      <c r="E260" s="83">
        <f t="shared" si="14"/>
        <v>0.1227991314512117</v>
      </c>
      <c r="F260" s="83">
        <f t="shared" si="14"/>
        <v>8.3036684705545927E-2</v>
      </c>
      <c r="G260" s="84">
        <f t="shared" si="14"/>
        <v>7.8818471483275546E-2</v>
      </c>
      <c r="H260" s="85">
        <f t="shared" si="14"/>
        <v>9.8411678613014489E-2</v>
      </c>
      <c r="I260" s="85">
        <f t="shared" si="14"/>
        <v>5.3574386910587319E-3</v>
      </c>
      <c r="J260" s="82">
        <f t="shared" si="14"/>
        <v>0.32066834727042748</v>
      </c>
      <c r="K260" s="84">
        <f t="shared" si="14"/>
        <v>6.5499792635784301E-2</v>
      </c>
      <c r="L260" s="85">
        <f t="shared" si="14"/>
        <v>7.5085666289833472E-2</v>
      </c>
      <c r="M260" s="85">
        <f t="shared" si="14"/>
        <v>4.1913998511864135E-2</v>
      </c>
      <c r="N260" s="85">
        <f t="shared" si="14"/>
        <v>3.7396612390469997E-4</v>
      </c>
      <c r="O260" s="141">
        <f t="shared" si="14"/>
        <v>0.17353461685986379</v>
      </c>
      <c r="P260" s="86">
        <f t="shared" si="14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4"/>
        <v>0.36177191993952967</v>
      </c>
      <c r="E261" s="83">
        <f t="shared" si="14"/>
        <v>0.16146096727707954</v>
      </c>
      <c r="F261" s="83">
        <f t="shared" si="14"/>
        <v>0.10088817585371668</v>
      </c>
      <c r="G261" s="84">
        <f t="shared" si="14"/>
        <v>9.9422776808733501E-2</v>
      </c>
      <c r="H261" s="85">
        <f t="shared" si="14"/>
        <v>0.12213660778781162</v>
      </c>
      <c r="I261" s="85">
        <f t="shared" si="14"/>
        <v>1.0573848341695136E-2</v>
      </c>
      <c r="J261" s="82">
        <f t="shared" si="14"/>
        <v>0.30689730325465242</v>
      </c>
      <c r="K261" s="84">
        <f t="shared" si="14"/>
        <v>6.5778660891762084E-2</v>
      </c>
      <c r="L261" s="85">
        <f t="shared" si="14"/>
        <v>7.0390469366497732E-2</v>
      </c>
      <c r="M261" s="85">
        <f t="shared" si="14"/>
        <v>4.0633626184750783E-2</v>
      </c>
      <c r="N261" s="85">
        <f t="shared" si="14"/>
        <v>1.4898903939243961E-3</v>
      </c>
      <c r="O261" s="141">
        <f t="shared" si="14"/>
        <v>8.6106334731138198E-2</v>
      </c>
      <c r="P261" s="86">
        <f t="shared" si="14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4"/>
        <v>0.30504265876643866</v>
      </c>
      <c r="E262" s="83">
        <f t="shared" si="14"/>
        <v>0.1440588775229609</v>
      </c>
      <c r="F262" s="83">
        <f t="shared" si="14"/>
        <v>9.9488159457129383E-2</v>
      </c>
      <c r="G262" s="84">
        <f t="shared" si="14"/>
        <v>6.1495621786348348E-2</v>
      </c>
      <c r="H262" s="85">
        <f t="shared" si="14"/>
        <v>0.13195638333832047</v>
      </c>
      <c r="I262" s="85">
        <f t="shared" si="14"/>
        <v>1.2147954304699586E-2</v>
      </c>
      <c r="J262" s="82">
        <f t="shared" si="14"/>
        <v>0.28187153454979225</v>
      </c>
      <c r="K262" s="84">
        <f t="shared" si="14"/>
        <v>5.0635704216658486E-2</v>
      </c>
      <c r="L262" s="85">
        <f t="shared" si="14"/>
        <v>9.4968009208401913E-2</v>
      </c>
      <c r="M262" s="85">
        <f t="shared" si="14"/>
        <v>2.7019272868410327E-2</v>
      </c>
      <c r="N262" s="85">
        <f t="shared" si="14"/>
        <v>1.6906921717471213E-2</v>
      </c>
      <c r="O262" s="141">
        <f t="shared" si="14"/>
        <v>0.13008726524646558</v>
      </c>
      <c r="P262" s="86">
        <f t="shared" si="14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4"/>
        <v>0.32040576552902339</v>
      </c>
      <c r="E263" s="83">
        <f t="shared" si="14"/>
        <v>0.13602855032788685</v>
      </c>
      <c r="F263" s="83">
        <f t="shared" si="14"/>
        <v>0.12226742427163445</v>
      </c>
      <c r="G263" s="84">
        <f t="shared" si="14"/>
        <v>6.2109790929502105E-2</v>
      </c>
      <c r="H263" s="85">
        <f t="shared" si="14"/>
        <v>0.10869760261479006</v>
      </c>
      <c r="I263" s="85">
        <f t="shared" si="14"/>
        <v>3.9146404218781052E-2</v>
      </c>
      <c r="J263" s="82">
        <f t="shared" si="14"/>
        <v>0.37044354444045685</v>
      </c>
      <c r="K263" s="84">
        <f t="shared" si="14"/>
        <v>6.1772227643337417E-2</v>
      </c>
      <c r="L263" s="85">
        <f t="shared" si="14"/>
        <v>6.6530553833651182E-2</v>
      </c>
      <c r="M263" s="85">
        <f t="shared" si="14"/>
        <v>1.7830793483193389E-2</v>
      </c>
      <c r="N263" s="85">
        <f t="shared" si="14"/>
        <v>1.395484029790099E-2</v>
      </c>
      <c r="O263" s="141">
        <f t="shared" si="14"/>
        <v>6.2990495582203057E-2</v>
      </c>
      <c r="P263" s="86">
        <f t="shared" si="14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4"/>
        <v>0.34053454368531111</v>
      </c>
      <c r="E264" s="83">
        <f t="shared" si="14"/>
        <v>0.1502191150199427</v>
      </c>
      <c r="F264" s="83">
        <f t="shared" si="14"/>
        <v>0.11156445441750498</v>
      </c>
      <c r="G264" s="84">
        <f t="shared" si="14"/>
        <v>7.8750974247863426E-2</v>
      </c>
      <c r="H264" s="85">
        <f t="shared" si="14"/>
        <v>0.12536573517045246</v>
      </c>
      <c r="I264" s="85">
        <f t="shared" si="14"/>
        <v>2.0224487380121675E-3</v>
      </c>
      <c r="J264" s="82">
        <f t="shared" si="14"/>
        <v>0.3490146530324057</v>
      </c>
      <c r="K264" s="84">
        <f t="shared" si="14"/>
        <v>6.5905545392998116E-2</v>
      </c>
      <c r="L264" s="85">
        <f t="shared" si="14"/>
        <v>7.2207670883752018E-2</v>
      </c>
      <c r="M264" s="85">
        <f t="shared" si="14"/>
        <v>3.4335607870372306E-2</v>
      </c>
      <c r="N264" s="85">
        <f t="shared" si="14"/>
        <v>2.455141530805182E-2</v>
      </c>
      <c r="O264" s="141">
        <f t="shared" si="14"/>
        <v>5.1967925311642418E-2</v>
      </c>
      <c r="P264" s="86">
        <f t="shared" si="14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4"/>
        <v>0.33124736509574615</v>
      </c>
      <c r="E265" s="83">
        <f t="shared" si="14"/>
        <v>0.15848876566694448</v>
      </c>
      <c r="F265" s="83">
        <f t="shared" si="14"/>
        <v>7.6719197528462652E-2</v>
      </c>
      <c r="G265" s="84">
        <f t="shared" si="14"/>
        <v>9.6039401900339022E-2</v>
      </c>
      <c r="H265" s="85">
        <f t="shared" si="14"/>
        <v>0.14281448385681045</v>
      </c>
      <c r="I265" s="85">
        <f t="shared" si="14"/>
        <v>6.4437841968766332E-3</v>
      </c>
      <c r="J265" s="82">
        <f t="shared" si="14"/>
        <v>0.3021277626821795</v>
      </c>
      <c r="K265" s="84">
        <f t="shared" si="14"/>
        <v>4.2494734741785639E-2</v>
      </c>
      <c r="L265" s="85">
        <f t="shared" si="14"/>
        <v>6.2207856946056954E-2</v>
      </c>
      <c r="M265" s="85">
        <f t="shared" si="14"/>
        <v>6.2566533820851769E-3</v>
      </c>
      <c r="N265" s="85">
        <f t="shared" si="14"/>
        <v>2.855343216115501E-2</v>
      </c>
      <c r="O265" s="141">
        <f t="shared" si="14"/>
        <v>0.1203486616790901</v>
      </c>
      <c r="P265" s="86">
        <f t="shared" si="14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4"/>
        <v>0.28718470939002849</v>
      </c>
      <c r="E266" s="83">
        <f t="shared" si="14"/>
        <v>0.17829200368880008</v>
      </c>
      <c r="F266" s="83">
        <f t="shared" si="14"/>
        <v>4.761593201963997E-2</v>
      </c>
      <c r="G266" s="84">
        <f t="shared" si="14"/>
        <v>6.1276773681588424E-2</v>
      </c>
      <c r="H266" s="85">
        <f t="shared" si="14"/>
        <v>0.19877997652648227</v>
      </c>
      <c r="I266" s="85">
        <f t="shared" si="14"/>
        <v>5.3661587317136291E-3</v>
      </c>
      <c r="J266" s="82">
        <f t="shared" si="14"/>
        <v>0.23902159804872272</v>
      </c>
      <c r="K266" s="84">
        <f t="shared" si="14"/>
        <v>6.6852008279696729E-2</v>
      </c>
      <c r="L266" s="85">
        <f t="shared" si="14"/>
        <v>9.4499732989649643E-2</v>
      </c>
      <c r="M266" s="85">
        <f t="shared" si="14"/>
        <v>9.792024340524641E-2</v>
      </c>
      <c r="N266" s="85">
        <f t="shared" si="14"/>
        <v>0</v>
      </c>
      <c r="O266" s="141">
        <f t="shared" si="14"/>
        <v>7.7227580908156845E-2</v>
      </c>
      <c r="P266" s="86">
        <f t="shared" si="1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4"/>
        <v>0.307407472336583</v>
      </c>
      <c r="E267" s="83">
        <f t="shared" si="14"/>
        <v>0.1193100769328715</v>
      </c>
      <c r="F267" s="83">
        <f t="shared" si="14"/>
        <v>0.12478186359993185</v>
      </c>
      <c r="G267" s="84">
        <f t="shared" si="14"/>
        <v>6.3315531803779662E-2</v>
      </c>
      <c r="H267" s="85">
        <f t="shared" si="14"/>
        <v>0.11086665276498844</v>
      </c>
      <c r="I267" s="85">
        <f t="shared" si="14"/>
        <v>1.9304110283366642E-2</v>
      </c>
      <c r="J267" s="82">
        <f t="shared" si="14"/>
        <v>0.29084263853852765</v>
      </c>
      <c r="K267" s="84">
        <f t="shared" si="14"/>
        <v>5.0604261664030883E-2</v>
      </c>
      <c r="L267" s="85">
        <f t="shared" si="14"/>
        <v>0.10481281021195138</v>
      </c>
      <c r="M267" s="85">
        <f t="shared" si="14"/>
        <v>5.5857373702330619E-2</v>
      </c>
      <c r="N267" s="85">
        <f t="shared" si="14"/>
        <v>5.5360665509013639E-5</v>
      </c>
      <c r="O267" s="141">
        <f t="shared" si="14"/>
        <v>0.11085358149674325</v>
      </c>
      <c r="P267" s="86">
        <f t="shared" si="14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4"/>
        <v>0.3357665608511769</v>
      </c>
      <c r="E268" s="83">
        <f t="shared" si="14"/>
        <v>0.15292031915167834</v>
      </c>
      <c r="F268" s="83">
        <f t="shared" si="14"/>
        <v>7.8027563910639114E-2</v>
      </c>
      <c r="G268" s="84">
        <f t="shared" si="14"/>
        <v>0.10481867778885944</v>
      </c>
      <c r="H268" s="85">
        <f t="shared" si="14"/>
        <v>9.9419386243721958E-2</v>
      </c>
      <c r="I268" s="85">
        <f t="shared" si="14"/>
        <v>5.8430672348052989E-3</v>
      </c>
      <c r="J268" s="82">
        <f t="shared" si="14"/>
        <v>0.27470000218108132</v>
      </c>
      <c r="K268" s="84">
        <f t="shared" si="14"/>
        <v>5.0446303761175565E-2</v>
      </c>
      <c r="L268" s="85">
        <f t="shared" si="14"/>
        <v>7.6875556423581848E-2</v>
      </c>
      <c r="M268" s="85">
        <f t="shared" si="14"/>
        <v>1.7782504555485718E-2</v>
      </c>
      <c r="N268" s="85">
        <f t="shared" si="14"/>
        <v>5.9484035476278756E-5</v>
      </c>
      <c r="O268" s="141">
        <f t="shared" si="14"/>
        <v>0.18955343847467071</v>
      </c>
      <c r="P268" s="86">
        <f t="shared" si="1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4"/>
        <v>0.33808047665087454</v>
      </c>
      <c r="E269" s="83">
        <f t="shared" si="14"/>
        <v>0.10951672162932788</v>
      </c>
      <c r="F269" s="83">
        <f t="shared" si="14"/>
        <v>0.15733769590969263</v>
      </c>
      <c r="G269" s="84">
        <f t="shared" si="14"/>
        <v>7.122605911185402E-2</v>
      </c>
      <c r="H269" s="85">
        <f t="shared" si="14"/>
        <v>0.10274133286925999</v>
      </c>
      <c r="I269" s="85">
        <f t="shared" si="14"/>
        <v>7.4818758504402727E-3</v>
      </c>
      <c r="J269" s="82">
        <f t="shared" si="14"/>
        <v>0.37289935199352964</v>
      </c>
      <c r="K269" s="84">
        <f t="shared" si="14"/>
        <v>6.749653597641958E-2</v>
      </c>
      <c r="L269" s="85">
        <f t="shared" si="14"/>
        <v>6.8470751772674573E-2</v>
      </c>
      <c r="M269" s="85">
        <f t="shared" si="14"/>
        <v>6.8829721929571444E-2</v>
      </c>
      <c r="N269" s="85">
        <f t="shared" si="14"/>
        <v>2.469053620917368E-3</v>
      </c>
      <c r="O269" s="141">
        <f t="shared" si="14"/>
        <v>3.9027435312732187E-2</v>
      </c>
      <c r="P269" s="86">
        <f t="shared" si="14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4"/>
        <v>0.32418045538370582</v>
      </c>
      <c r="E270" s="83">
        <f t="shared" si="14"/>
        <v>0.12231596284782593</v>
      </c>
      <c r="F270" s="83">
        <f t="shared" si="14"/>
        <v>0.14572170782170277</v>
      </c>
      <c r="G270" s="84">
        <f t="shared" si="14"/>
        <v>5.6142784714177101E-2</v>
      </c>
      <c r="H270" s="85">
        <f t="shared" si="14"/>
        <v>0.1147286156177665</v>
      </c>
      <c r="I270" s="85">
        <f t="shared" si="14"/>
        <v>2.3173123387697642E-2</v>
      </c>
      <c r="J270" s="82">
        <f t="shared" si="14"/>
        <v>0.32588024248494923</v>
      </c>
      <c r="K270" s="84">
        <f t="shared" si="14"/>
        <v>2.1930201964502932E-2</v>
      </c>
      <c r="L270" s="85">
        <f t="shared" si="14"/>
        <v>7.9508915180078132E-2</v>
      </c>
      <c r="M270" s="85">
        <f t="shared" si="14"/>
        <v>1.9518003137858682E-2</v>
      </c>
      <c r="N270" s="85">
        <f t="shared" si="14"/>
        <v>3.2325438508250112E-3</v>
      </c>
      <c r="O270" s="141">
        <f t="shared" si="14"/>
        <v>0.10977810095711898</v>
      </c>
      <c r="P270" s="86">
        <f t="shared" si="14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4"/>
        <v>0.32172153220331445</v>
      </c>
      <c r="E271" s="83">
        <f t="shared" si="14"/>
        <v>0.12363187428528825</v>
      </c>
      <c r="F271" s="83">
        <f t="shared" si="14"/>
        <v>0.14565417840646971</v>
      </c>
      <c r="G271" s="84">
        <f t="shared" si="14"/>
        <v>5.2435479511556457E-2</v>
      </c>
      <c r="H271" s="85">
        <f t="shared" si="14"/>
        <v>0.11614281760902836</v>
      </c>
      <c r="I271" s="85">
        <f t="shared" si="14"/>
        <v>4.3309892973363582E-3</v>
      </c>
      <c r="J271" s="82">
        <f t="shared" si="14"/>
        <v>0.37253544802081701</v>
      </c>
      <c r="K271" s="84">
        <f t="shared" si="14"/>
        <v>6.6747255132726224E-2</v>
      </c>
      <c r="L271" s="85">
        <f t="shared" si="14"/>
        <v>8.9204401948155682E-2</v>
      </c>
      <c r="M271" s="85">
        <f t="shared" si="14"/>
        <v>2.5218954006288673E-2</v>
      </c>
      <c r="N271" s="85">
        <f t="shared" si="14"/>
        <v>2.0767274235872434E-3</v>
      </c>
      <c r="O271" s="141">
        <f t="shared" si="14"/>
        <v>6.8769129491472264E-2</v>
      </c>
      <c r="P271" s="86">
        <f t="shared" si="14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4"/>
        <v>0.32416774741103327</v>
      </c>
      <c r="E272" s="83">
        <f t="shared" si="14"/>
        <v>0.14168184979823095</v>
      </c>
      <c r="F272" s="83">
        <f t="shared" si="14"/>
        <v>0.12504475873821624</v>
      </c>
      <c r="G272" s="84">
        <f t="shared" si="14"/>
        <v>5.7441138874586073E-2</v>
      </c>
      <c r="H272" s="85">
        <f t="shared" si="14"/>
        <v>0.14788189628449944</v>
      </c>
      <c r="I272" s="85">
        <f t="shared" si="14"/>
        <v>7.4172242238948515E-3</v>
      </c>
      <c r="J272" s="82">
        <f t="shared" si="14"/>
        <v>0.33579180563627592</v>
      </c>
      <c r="K272" s="84">
        <f t="shared" si="14"/>
        <v>4.273222068110398E-2</v>
      </c>
      <c r="L272" s="85">
        <f t="shared" si="14"/>
        <v>7.9291255534324562E-2</v>
      </c>
      <c r="M272" s="85">
        <f t="shared" si="14"/>
        <v>2.0524575661167525E-4</v>
      </c>
      <c r="N272" s="85">
        <f t="shared" si="14"/>
        <v>1.6246365958707802E-5</v>
      </c>
      <c r="O272" s="141">
        <f t="shared" si="14"/>
        <v>0.10522857878740158</v>
      </c>
      <c r="P272" s="86">
        <f t="shared" si="14"/>
        <v>1</v>
      </c>
      <c r="Q272" s="1"/>
    </row>
    <row r="273" spans="2:20" ht="12.75" thickBot="1" x14ac:dyDescent="0.2">
      <c r="B273" s="31">
        <v>63</v>
      </c>
      <c r="C273" s="32" t="s">
        <v>110</v>
      </c>
      <c r="D273" s="112">
        <f t="shared" si="14"/>
        <v>0.36038808391364319</v>
      </c>
      <c r="E273" s="113">
        <f t="shared" si="14"/>
        <v>0.14299046400719834</v>
      </c>
      <c r="F273" s="113">
        <f t="shared" si="14"/>
        <v>0.15932566733918471</v>
      </c>
      <c r="G273" s="114">
        <f t="shared" si="14"/>
        <v>5.8071952567260145E-2</v>
      </c>
      <c r="H273" s="115">
        <f t="shared" si="14"/>
        <v>0.12733506404248726</v>
      </c>
      <c r="I273" s="115">
        <f t="shared" si="14"/>
        <v>7.2438105067657958E-3</v>
      </c>
      <c r="J273" s="112">
        <f t="shared" si="14"/>
        <v>0.37364815842385818</v>
      </c>
      <c r="K273" s="114">
        <f t="shared" si="14"/>
        <v>6.2425569012735029E-2</v>
      </c>
      <c r="L273" s="115">
        <f t="shared" si="14"/>
        <v>7.5645966610701484E-2</v>
      </c>
      <c r="M273" s="115">
        <f t="shared" si="14"/>
        <v>1.9829293447500847E-2</v>
      </c>
      <c r="N273" s="115">
        <f t="shared" si="14"/>
        <v>0</v>
      </c>
      <c r="O273" s="147">
        <f t="shared" si="14"/>
        <v>3.5909623055043229E-2</v>
      </c>
      <c r="P273" s="116">
        <f t="shared" si="14"/>
        <v>1</v>
      </c>
      <c r="Q273" s="1"/>
    </row>
    <row r="274" spans="2:20" ht="12.75" thickTop="1" x14ac:dyDescent="0.15">
      <c r="B274" s="25"/>
      <c r="C274" s="76" t="s">
        <v>111</v>
      </c>
      <c r="D274" s="117">
        <f t="shared" si="14"/>
        <v>0.39818806008549607</v>
      </c>
      <c r="E274" s="118">
        <f t="shared" si="14"/>
        <v>0.13385673368348214</v>
      </c>
      <c r="F274" s="118">
        <f t="shared" si="14"/>
        <v>0.19891254382459614</v>
      </c>
      <c r="G274" s="119">
        <f t="shared" si="14"/>
        <v>6.5418782577417789E-2</v>
      </c>
      <c r="H274" s="120">
        <f t="shared" si="14"/>
        <v>0.11753682767542661</v>
      </c>
      <c r="I274" s="120">
        <f t="shared" si="14"/>
        <v>7.0289740265451258E-3</v>
      </c>
      <c r="J274" s="117">
        <f t="shared" si="14"/>
        <v>0.29778930371341744</v>
      </c>
      <c r="K274" s="119">
        <f t="shared" si="14"/>
        <v>2.0367495267091699E-2</v>
      </c>
      <c r="L274" s="120">
        <f t="shared" si="14"/>
        <v>6.2142175444699597E-2</v>
      </c>
      <c r="M274" s="120">
        <f t="shared" si="14"/>
        <v>1.6813388549469312E-2</v>
      </c>
      <c r="N274" s="120">
        <f t="shared" si="14"/>
        <v>1.3652003377833013E-2</v>
      </c>
      <c r="O274" s="148">
        <f t="shared" si="14"/>
        <v>8.68492671271128E-2</v>
      </c>
      <c r="P274" s="121">
        <f t="shared" si="14"/>
        <v>1</v>
      </c>
      <c r="Q274" s="1"/>
      <c r="T274" s="150">
        <f>+I274+N274</f>
        <v>2.0680977404378138E-2</v>
      </c>
    </row>
    <row r="275" spans="2:20" x14ac:dyDescent="0.15">
      <c r="Q275" s="1"/>
    </row>
    <row r="276" spans="2:20" ht="13.5" x14ac:dyDescent="0.15">
      <c r="B276" s="74" t="str">
        <f>+B207</f>
        <v>令和２年度</v>
      </c>
      <c r="D276" s="75" t="s">
        <v>118</v>
      </c>
    </row>
    <row r="277" spans="2:20" x14ac:dyDescent="0.15">
      <c r="B277" s="73" t="s">
        <v>124</v>
      </c>
      <c r="Q277" s="1"/>
    </row>
    <row r="278" spans="2:20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20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20" x14ac:dyDescent="0.15">
      <c r="B280" s="38" t="s">
        <v>10</v>
      </c>
      <c r="C280" s="39" t="s">
        <v>11</v>
      </c>
      <c r="D280" s="40">
        <f>+RANK(D211,D$211:D$273)</f>
        <v>1</v>
      </c>
      <c r="E280" s="41">
        <f t="shared" ref="E280:O280" si="15">+RANK(E211,E$211:E$273)</f>
        <v>1</v>
      </c>
      <c r="F280" s="41">
        <f t="shared" si="15"/>
        <v>25</v>
      </c>
      <c r="G280" s="42">
        <f t="shared" si="15"/>
        <v>10</v>
      </c>
      <c r="H280" s="43">
        <f t="shared" si="15"/>
        <v>57</v>
      </c>
      <c r="I280" s="43">
        <f t="shared" si="15"/>
        <v>24</v>
      </c>
      <c r="J280" s="40">
        <f t="shared" si="15"/>
        <v>63</v>
      </c>
      <c r="K280" s="42">
        <f t="shared" si="15"/>
        <v>63</v>
      </c>
      <c r="L280" s="43">
        <f t="shared" si="15"/>
        <v>61</v>
      </c>
      <c r="M280" s="43">
        <f t="shared" si="15"/>
        <v>55</v>
      </c>
      <c r="N280" s="43">
        <f t="shared" si="15"/>
        <v>1</v>
      </c>
      <c r="O280" s="131">
        <f t="shared" si="15"/>
        <v>16</v>
      </c>
      <c r="P280" s="122" t="s">
        <v>126</v>
      </c>
      <c r="Q280" s="1"/>
    </row>
    <row r="281" spans="2:20" x14ac:dyDescent="0.15">
      <c r="B281" s="4" t="s">
        <v>12</v>
      </c>
      <c r="C281" s="14" t="s">
        <v>13</v>
      </c>
      <c r="D281" s="17">
        <f t="shared" ref="D281:O296" si="16">+RANK(D212,D$211:D$273)</f>
        <v>2</v>
      </c>
      <c r="E281" s="5">
        <f t="shared" si="16"/>
        <v>21</v>
      </c>
      <c r="F281" s="5">
        <f t="shared" si="16"/>
        <v>7</v>
      </c>
      <c r="G281" s="6">
        <f t="shared" si="16"/>
        <v>24</v>
      </c>
      <c r="H281" s="20">
        <f t="shared" si="16"/>
        <v>34</v>
      </c>
      <c r="I281" s="20">
        <f t="shared" si="16"/>
        <v>29</v>
      </c>
      <c r="J281" s="17">
        <f t="shared" si="16"/>
        <v>34</v>
      </c>
      <c r="K281" s="6">
        <f t="shared" si="16"/>
        <v>40</v>
      </c>
      <c r="L281" s="20">
        <f t="shared" si="16"/>
        <v>45</v>
      </c>
      <c r="M281" s="20">
        <f t="shared" si="16"/>
        <v>59</v>
      </c>
      <c r="N281" s="20">
        <f t="shared" si="16"/>
        <v>43</v>
      </c>
      <c r="O281" s="132">
        <f t="shared" si="16"/>
        <v>55</v>
      </c>
      <c r="P281" s="123" t="s">
        <v>125</v>
      </c>
      <c r="Q281" s="1"/>
    </row>
    <row r="282" spans="2:20" x14ac:dyDescent="0.15">
      <c r="B282" s="4" t="s">
        <v>14</v>
      </c>
      <c r="C282" s="14" t="s">
        <v>15</v>
      </c>
      <c r="D282" s="17">
        <f t="shared" si="16"/>
        <v>19</v>
      </c>
      <c r="E282" s="5">
        <f t="shared" si="16"/>
        <v>18</v>
      </c>
      <c r="F282" s="5">
        <f t="shared" si="16"/>
        <v>20</v>
      </c>
      <c r="G282" s="6">
        <f t="shared" si="16"/>
        <v>59</v>
      </c>
      <c r="H282" s="20">
        <f t="shared" si="16"/>
        <v>63</v>
      </c>
      <c r="I282" s="20">
        <f t="shared" si="16"/>
        <v>17</v>
      </c>
      <c r="J282" s="17">
        <f t="shared" si="16"/>
        <v>15</v>
      </c>
      <c r="K282" s="6">
        <f t="shared" si="16"/>
        <v>51</v>
      </c>
      <c r="L282" s="20">
        <f t="shared" si="16"/>
        <v>10</v>
      </c>
      <c r="M282" s="20">
        <f t="shared" si="16"/>
        <v>43</v>
      </c>
      <c r="N282" s="20">
        <f t="shared" si="16"/>
        <v>8</v>
      </c>
      <c r="O282" s="132">
        <f t="shared" si="16"/>
        <v>40</v>
      </c>
      <c r="P282" s="123" t="s">
        <v>125</v>
      </c>
      <c r="Q282" s="1"/>
    </row>
    <row r="283" spans="2:20" x14ac:dyDescent="0.15">
      <c r="B283" s="4" t="s">
        <v>16</v>
      </c>
      <c r="C283" s="14" t="s">
        <v>17</v>
      </c>
      <c r="D283" s="17">
        <f t="shared" si="16"/>
        <v>12</v>
      </c>
      <c r="E283" s="5">
        <f t="shared" si="16"/>
        <v>52</v>
      </c>
      <c r="F283" s="5">
        <f t="shared" si="16"/>
        <v>3</v>
      </c>
      <c r="G283" s="6">
        <f t="shared" si="16"/>
        <v>52</v>
      </c>
      <c r="H283" s="20">
        <f t="shared" si="16"/>
        <v>19</v>
      </c>
      <c r="I283" s="20">
        <f t="shared" si="16"/>
        <v>5</v>
      </c>
      <c r="J283" s="17">
        <f t="shared" si="16"/>
        <v>58</v>
      </c>
      <c r="K283" s="6">
        <f t="shared" si="16"/>
        <v>62</v>
      </c>
      <c r="L283" s="20">
        <f t="shared" si="16"/>
        <v>57</v>
      </c>
      <c r="M283" s="20">
        <f t="shared" si="16"/>
        <v>62</v>
      </c>
      <c r="N283" s="20">
        <f t="shared" si="16"/>
        <v>29</v>
      </c>
      <c r="O283" s="132">
        <f t="shared" si="16"/>
        <v>11</v>
      </c>
      <c r="P283" s="123" t="s">
        <v>125</v>
      </c>
      <c r="Q283" s="1"/>
    </row>
    <row r="284" spans="2:20" x14ac:dyDescent="0.15">
      <c r="B284" s="4" t="s">
        <v>18</v>
      </c>
      <c r="C284" s="14" t="s">
        <v>19</v>
      </c>
      <c r="D284" s="17">
        <f t="shared" si="16"/>
        <v>4</v>
      </c>
      <c r="E284" s="5">
        <f t="shared" si="16"/>
        <v>19</v>
      </c>
      <c r="F284" s="5">
        <f t="shared" si="16"/>
        <v>19</v>
      </c>
      <c r="G284" s="6">
        <f t="shared" si="16"/>
        <v>14</v>
      </c>
      <c r="H284" s="20">
        <f t="shared" si="16"/>
        <v>47</v>
      </c>
      <c r="I284" s="20">
        <f t="shared" si="16"/>
        <v>15</v>
      </c>
      <c r="J284" s="17">
        <f t="shared" si="16"/>
        <v>36</v>
      </c>
      <c r="K284" s="6">
        <f t="shared" si="16"/>
        <v>55</v>
      </c>
      <c r="L284" s="20">
        <f t="shared" si="16"/>
        <v>27</v>
      </c>
      <c r="M284" s="20">
        <f t="shared" si="16"/>
        <v>57</v>
      </c>
      <c r="N284" s="20">
        <f t="shared" si="16"/>
        <v>14</v>
      </c>
      <c r="O284" s="132">
        <f t="shared" si="16"/>
        <v>48</v>
      </c>
      <c r="P284" s="123" t="s">
        <v>125</v>
      </c>
      <c r="Q284" s="1"/>
    </row>
    <row r="285" spans="2:20" x14ac:dyDescent="0.15">
      <c r="B285" s="4" t="s">
        <v>20</v>
      </c>
      <c r="C285" s="14" t="s">
        <v>21</v>
      </c>
      <c r="D285" s="17">
        <f t="shared" si="16"/>
        <v>20</v>
      </c>
      <c r="E285" s="5">
        <f t="shared" si="16"/>
        <v>28</v>
      </c>
      <c r="F285" s="5">
        <f t="shared" si="16"/>
        <v>41</v>
      </c>
      <c r="G285" s="6">
        <f t="shared" si="16"/>
        <v>4</v>
      </c>
      <c r="H285" s="20">
        <f t="shared" si="16"/>
        <v>45</v>
      </c>
      <c r="I285" s="20">
        <f t="shared" si="16"/>
        <v>49</v>
      </c>
      <c r="J285" s="17">
        <f t="shared" si="16"/>
        <v>52</v>
      </c>
      <c r="K285" s="6">
        <f t="shared" si="16"/>
        <v>27</v>
      </c>
      <c r="L285" s="20">
        <f t="shared" si="16"/>
        <v>34</v>
      </c>
      <c r="M285" s="20">
        <f t="shared" si="16"/>
        <v>6</v>
      </c>
      <c r="N285" s="20">
        <f t="shared" si="16"/>
        <v>2</v>
      </c>
      <c r="O285" s="132">
        <f t="shared" si="16"/>
        <v>46</v>
      </c>
      <c r="P285" s="123" t="s">
        <v>125</v>
      </c>
      <c r="Q285" s="1"/>
    </row>
    <row r="286" spans="2:20" x14ac:dyDescent="0.15">
      <c r="B286" s="4" t="s">
        <v>22</v>
      </c>
      <c r="C286" s="14" t="s">
        <v>23</v>
      </c>
      <c r="D286" s="17">
        <f t="shared" si="16"/>
        <v>26</v>
      </c>
      <c r="E286" s="5">
        <f t="shared" si="16"/>
        <v>31</v>
      </c>
      <c r="F286" s="5">
        <f t="shared" si="16"/>
        <v>18</v>
      </c>
      <c r="G286" s="6">
        <f t="shared" si="16"/>
        <v>61</v>
      </c>
      <c r="H286" s="20">
        <f t="shared" si="16"/>
        <v>38</v>
      </c>
      <c r="I286" s="20">
        <f t="shared" si="16"/>
        <v>18</v>
      </c>
      <c r="J286" s="17">
        <f t="shared" si="16"/>
        <v>20</v>
      </c>
      <c r="K286" s="6">
        <f t="shared" si="16"/>
        <v>45</v>
      </c>
      <c r="L286" s="20">
        <f t="shared" si="16"/>
        <v>43</v>
      </c>
      <c r="M286" s="20">
        <f t="shared" si="16"/>
        <v>29</v>
      </c>
      <c r="N286" s="20">
        <f t="shared" si="16"/>
        <v>57</v>
      </c>
      <c r="O286" s="132">
        <f t="shared" si="16"/>
        <v>34</v>
      </c>
      <c r="P286" s="123" t="s">
        <v>125</v>
      </c>
      <c r="Q286" s="1"/>
    </row>
    <row r="287" spans="2:20" x14ac:dyDescent="0.15">
      <c r="B287" s="4" t="s">
        <v>24</v>
      </c>
      <c r="C287" s="14" t="s">
        <v>25</v>
      </c>
      <c r="D287" s="17">
        <f t="shared" si="16"/>
        <v>37</v>
      </c>
      <c r="E287" s="5">
        <f t="shared" si="16"/>
        <v>30</v>
      </c>
      <c r="F287" s="5">
        <f t="shared" si="16"/>
        <v>42</v>
      </c>
      <c r="G287" s="6">
        <f t="shared" si="16"/>
        <v>11</v>
      </c>
      <c r="H287" s="20">
        <f t="shared" si="16"/>
        <v>24</v>
      </c>
      <c r="I287" s="20">
        <f t="shared" si="16"/>
        <v>23</v>
      </c>
      <c r="J287" s="17">
        <f t="shared" si="16"/>
        <v>49</v>
      </c>
      <c r="K287" s="6">
        <f t="shared" si="16"/>
        <v>42</v>
      </c>
      <c r="L287" s="20">
        <f t="shared" si="16"/>
        <v>44</v>
      </c>
      <c r="M287" s="20">
        <f t="shared" si="16"/>
        <v>51</v>
      </c>
      <c r="N287" s="20">
        <f t="shared" si="16"/>
        <v>25</v>
      </c>
      <c r="O287" s="132">
        <f t="shared" si="16"/>
        <v>4</v>
      </c>
      <c r="P287" s="123" t="s">
        <v>125</v>
      </c>
      <c r="Q287" s="1"/>
    </row>
    <row r="288" spans="2:20" x14ac:dyDescent="0.15">
      <c r="B288" s="4" t="s">
        <v>26</v>
      </c>
      <c r="C288" s="14" t="s">
        <v>27</v>
      </c>
      <c r="D288" s="17">
        <f t="shared" si="16"/>
        <v>23</v>
      </c>
      <c r="E288" s="5">
        <f t="shared" si="16"/>
        <v>27</v>
      </c>
      <c r="F288" s="5">
        <f t="shared" si="16"/>
        <v>29</v>
      </c>
      <c r="G288" s="6">
        <f t="shared" si="16"/>
        <v>31</v>
      </c>
      <c r="H288" s="20">
        <f t="shared" si="16"/>
        <v>20</v>
      </c>
      <c r="I288" s="20">
        <f t="shared" si="16"/>
        <v>4</v>
      </c>
      <c r="J288" s="17">
        <f t="shared" si="16"/>
        <v>40</v>
      </c>
      <c r="K288" s="6">
        <f t="shared" si="16"/>
        <v>43</v>
      </c>
      <c r="L288" s="20">
        <f t="shared" si="16"/>
        <v>14</v>
      </c>
      <c r="M288" s="20">
        <f t="shared" si="16"/>
        <v>40</v>
      </c>
      <c r="N288" s="20">
        <f t="shared" si="16"/>
        <v>38</v>
      </c>
      <c r="O288" s="132">
        <f t="shared" si="16"/>
        <v>36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6"/>
        <v>10</v>
      </c>
      <c r="E289" s="5">
        <f t="shared" si="16"/>
        <v>54</v>
      </c>
      <c r="F289" s="5">
        <f t="shared" si="16"/>
        <v>11</v>
      </c>
      <c r="G289" s="6">
        <f t="shared" si="16"/>
        <v>9</v>
      </c>
      <c r="H289" s="20">
        <f t="shared" si="16"/>
        <v>62</v>
      </c>
      <c r="I289" s="20">
        <f t="shared" si="16"/>
        <v>12</v>
      </c>
      <c r="J289" s="17">
        <f t="shared" si="16"/>
        <v>31</v>
      </c>
      <c r="K289" s="6">
        <f t="shared" si="16"/>
        <v>18</v>
      </c>
      <c r="L289" s="20">
        <f t="shared" si="16"/>
        <v>42</v>
      </c>
      <c r="M289" s="20">
        <f t="shared" si="16"/>
        <v>36</v>
      </c>
      <c r="N289" s="20">
        <f t="shared" si="16"/>
        <v>26</v>
      </c>
      <c r="O289" s="132">
        <f t="shared" si="16"/>
        <v>24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6"/>
        <v>31</v>
      </c>
      <c r="E290" s="5">
        <f t="shared" si="16"/>
        <v>49</v>
      </c>
      <c r="F290" s="5">
        <f t="shared" si="16"/>
        <v>21</v>
      </c>
      <c r="G290" s="6">
        <f t="shared" si="16"/>
        <v>48</v>
      </c>
      <c r="H290" s="20">
        <f t="shared" si="16"/>
        <v>17</v>
      </c>
      <c r="I290" s="20">
        <f t="shared" si="16"/>
        <v>25</v>
      </c>
      <c r="J290" s="17">
        <f t="shared" si="16"/>
        <v>43</v>
      </c>
      <c r="K290" s="6">
        <f t="shared" si="16"/>
        <v>44</v>
      </c>
      <c r="L290" s="20">
        <f t="shared" si="16"/>
        <v>49</v>
      </c>
      <c r="M290" s="20">
        <f t="shared" si="16"/>
        <v>21</v>
      </c>
      <c r="N290" s="20">
        <f t="shared" si="16"/>
        <v>24</v>
      </c>
      <c r="O290" s="132">
        <f t="shared" si="16"/>
        <v>28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6"/>
        <v>15</v>
      </c>
      <c r="E291" s="5">
        <f t="shared" si="16"/>
        <v>50</v>
      </c>
      <c r="F291" s="5">
        <f t="shared" si="16"/>
        <v>16</v>
      </c>
      <c r="G291" s="6">
        <f t="shared" si="16"/>
        <v>20</v>
      </c>
      <c r="H291" s="20">
        <f t="shared" si="16"/>
        <v>15</v>
      </c>
      <c r="I291" s="20">
        <f t="shared" si="16"/>
        <v>13</v>
      </c>
      <c r="J291" s="17">
        <f t="shared" si="16"/>
        <v>45</v>
      </c>
      <c r="K291" s="6">
        <f t="shared" si="16"/>
        <v>60</v>
      </c>
      <c r="L291" s="20">
        <f t="shared" si="16"/>
        <v>21</v>
      </c>
      <c r="M291" s="20">
        <f t="shared" si="16"/>
        <v>58</v>
      </c>
      <c r="N291" s="20">
        <f t="shared" si="16"/>
        <v>13</v>
      </c>
      <c r="O291" s="132">
        <f t="shared" si="16"/>
        <v>35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6"/>
        <v>36</v>
      </c>
      <c r="E292" s="5">
        <f t="shared" si="16"/>
        <v>36</v>
      </c>
      <c r="F292" s="5">
        <f t="shared" si="16"/>
        <v>30</v>
      </c>
      <c r="G292" s="6">
        <f t="shared" si="16"/>
        <v>34</v>
      </c>
      <c r="H292" s="20">
        <f t="shared" si="16"/>
        <v>29</v>
      </c>
      <c r="I292" s="20">
        <f t="shared" si="16"/>
        <v>51</v>
      </c>
      <c r="J292" s="17">
        <f t="shared" si="16"/>
        <v>37</v>
      </c>
      <c r="K292" s="6">
        <f t="shared" si="16"/>
        <v>41</v>
      </c>
      <c r="L292" s="20">
        <f t="shared" si="16"/>
        <v>11</v>
      </c>
      <c r="M292" s="20">
        <f t="shared" si="16"/>
        <v>31</v>
      </c>
      <c r="N292" s="20">
        <f t="shared" si="16"/>
        <v>21</v>
      </c>
      <c r="O292" s="132">
        <f t="shared" si="16"/>
        <v>27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6"/>
        <v>13</v>
      </c>
      <c r="E293" s="5">
        <f t="shared" si="16"/>
        <v>24</v>
      </c>
      <c r="F293" s="5">
        <f t="shared" si="16"/>
        <v>28</v>
      </c>
      <c r="G293" s="6">
        <f t="shared" si="16"/>
        <v>16</v>
      </c>
      <c r="H293" s="20">
        <f t="shared" si="16"/>
        <v>32</v>
      </c>
      <c r="I293" s="20">
        <f t="shared" si="16"/>
        <v>46</v>
      </c>
      <c r="J293" s="17">
        <f t="shared" si="16"/>
        <v>53</v>
      </c>
      <c r="K293" s="6">
        <f t="shared" si="16"/>
        <v>61</v>
      </c>
      <c r="L293" s="20">
        <f t="shared" si="16"/>
        <v>39</v>
      </c>
      <c r="M293" s="20">
        <f t="shared" si="16"/>
        <v>24</v>
      </c>
      <c r="N293" s="20">
        <f t="shared" si="16"/>
        <v>9</v>
      </c>
      <c r="O293" s="132">
        <f t="shared" si="16"/>
        <v>32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6"/>
        <v>28</v>
      </c>
      <c r="E294" s="68">
        <f t="shared" si="16"/>
        <v>53</v>
      </c>
      <c r="F294" s="68">
        <f t="shared" si="16"/>
        <v>38</v>
      </c>
      <c r="G294" s="69">
        <f t="shared" si="16"/>
        <v>5</v>
      </c>
      <c r="H294" s="70">
        <f t="shared" si="16"/>
        <v>18</v>
      </c>
      <c r="I294" s="70">
        <f t="shared" si="16"/>
        <v>14</v>
      </c>
      <c r="J294" s="67">
        <f t="shared" si="16"/>
        <v>30</v>
      </c>
      <c r="K294" s="69">
        <f t="shared" si="16"/>
        <v>30</v>
      </c>
      <c r="L294" s="70">
        <f t="shared" si="16"/>
        <v>50</v>
      </c>
      <c r="M294" s="70">
        <f t="shared" si="16"/>
        <v>42</v>
      </c>
      <c r="N294" s="70">
        <f t="shared" si="16"/>
        <v>40</v>
      </c>
      <c r="O294" s="133">
        <f t="shared" si="16"/>
        <v>22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6"/>
        <v>25</v>
      </c>
      <c r="E295" s="5">
        <f t="shared" si="16"/>
        <v>29</v>
      </c>
      <c r="F295" s="5">
        <f t="shared" si="16"/>
        <v>17</v>
      </c>
      <c r="G295" s="6">
        <f t="shared" si="16"/>
        <v>63</v>
      </c>
      <c r="H295" s="20">
        <f t="shared" si="16"/>
        <v>37</v>
      </c>
      <c r="I295" s="20">
        <f t="shared" si="16"/>
        <v>59</v>
      </c>
      <c r="J295" s="17">
        <f t="shared" si="16"/>
        <v>51</v>
      </c>
      <c r="K295" s="6">
        <f t="shared" si="16"/>
        <v>53</v>
      </c>
      <c r="L295" s="20">
        <f t="shared" si="16"/>
        <v>54</v>
      </c>
      <c r="M295" s="20">
        <f t="shared" si="16"/>
        <v>25</v>
      </c>
      <c r="N295" s="20">
        <f t="shared" si="16"/>
        <v>16</v>
      </c>
      <c r="O295" s="132">
        <f t="shared" si="16"/>
        <v>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6"/>
        <v>3</v>
      </c>
      <c r="E296" s="68">
        <f t="shared" si="16"/>
        <v>23</v>
      </c>
      <c r="F296" s="68">
        <f t="shared" si="16"/>
        <v>9</v>
      </c>
      <c r="G296" s="69">
        <f t="shared" si="16"/>
        <v>21</v>
      </c>
      <c r="H296" s="70">
        <f t="shared" si="16"/>
        <v>41</v>
      </c>
      <c r="I296" s="70">
        <f t="shared" si="16"/>
        <v>60</v>
      </c>
      <c r="J296" s="67">
        <f t="shared" si="16"/>
        <v>44</v>
      </c>
      <c r="K296" s="69">
        <f t="shared" si="16"/>
        <v>59</v>
      </c>
      <c r="L296" s="70">
        <f t="shared" si="16"/>
        <v>19</v>
      </c>
      <c r="M296" s="70">
        <f t="shared" si="16"/>
        <v>52</v>
      </c>
      <c r="N296" s="70">
        <f t="shared" si="16"/>
        <v>10</v>
      </c>
      <c r="O296" s="133">
        <f t="shared" si="16"/>
        <v>52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7">+RANK(D228,D$211:D$273)</f>
        <v>51</v>
      </c>
      <c r="E297" s="5">
        <f t="shared" si="17"/>
        <v>59</v>
      </c>
      <c r="F297" s="5">
        <f t="shared" si="17"/>
        <v>37</v>
      </c>
      <c r="G297" s="6">
        <f t="shared" si="17"/>
        <v>50</v>
      </c>
      <c r="H297" s="20">
        <f t="shared" si="17"/>
        <v>39</v>
      </c>
      <c r="I297" s="20">
        <f t="shared" si="17"/>
        <v>62</v>
      </c>
      <c r="J297" s="17">
        <f t="shared" si="17"/>
        <v>1</v>
      </c>
      <c r="K297" s="6">
        <f t="shared" si="17"/>
        <v>39</v>
      </c>
      <c r="L297" s="20">
        <f t="shared" si="17"/>
        <v>63</v>
      </c>
      <c r="M297" s="20">
        <f t="shared" si="17"/>
        <v>60</v>
      </c>
      <c r="N297" s="20">
        <f t="shared" si="17"/>
        <v>35</v>
      </c>
      <c r="O297" s="132">
        <f t="shared" si="17"/>
        <v>19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7"/>
        <v>22</v>
      </c>
      <c r="E298" s="5">
        <f t="shared" si="17"/>
        <v>33</v>
      </c>
      <c r="F298" s="5">
        <f t="shared" si="17"/>
        <v>14</v>
      </c>
      <c r="G298" s="6">
        <f t="shared" si="17"/>
        <v>53</v>
      </c>
      <c r="H298" s="20">
        <f t="shared" si="17"/>
        <v>49</v>
      </c>
      <c r="I298" s="20">
        <f t="shared" si="17"/>
        <v>52</v>
      </c>
      <c r="J298" s="17">
        <f t="shared" si="17"/>
        <v>56</v>
      </c>
      <c r="K298" s="6">
        <f t="shared" si="17"/>
        <v>57</v>
      </c>
      <c r="L298" s="20">
        <f t="shared" si="17"/>
        <v>56</v>
      </c>
      <c r="M298" s="20">
        <f t="shared" si="17"/>
        <v>18</v>
      </c>
      <c r="N298" s="20">
        <f t="shared" si="17"/>
        <v>42</v>
      </c>
      <c r="O298" s="132">
        <f t="shared" si="17"/>
        <v>7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7"/>
        <v>9</v>
      </c>
      <c r="E299" s="5">
        <f t="shared" si="17"/>
        <v>42</v>
      </c>
      <c r="F299" s="5">
        <f t="shared" si="17"/>
        <v>2</v>
      </c>
      <c r="G299" s="6">
        <f t="shared" si="17"/>
        <v>60</v>
      </c>
      <c r="H299" s="20">
        <f t="shared" si="17"/>
        <v>54</v>
      </c>
      <c r="I299" s="20">
        <f t="shared" si="17"/>
        <v>61</v>
      </c>
      <c r="J299" s="17">
        <f t="shared" si="17"/>
        <v>41</v>
      </c>
      <c r="K299" s="6">
        <f t="shared" si="17"/>
        <v>52</v>
      </c>
      <c r="L299" s="20">
        <f t="shared" si="17"/>
        <v>48</v>
      </c>
      <c r="M299" s="20">
        <f t="shared" si="17"/>
        <v>30</v>
      </c>
      <c r="N299" s="20">
        <f t="shared" si="17"/>
        <v>17</v>
      </c>
      <c r="O299" s="132">
        <f t="shared" si="17"/>
        <v>25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7"/>
        <v>32</v>
      </c>
      <c r="E300" s="5">
        <f t="shared" si="17"/>
        <v>58</v>
      </c>
      <c r="F300" s="5">
        <f t="shared" si="17"/>
        <v>10</v>
      </c>
      <c r="G300" s="6">
        <f t="shared" si="17"/>
        <v>62</v>
      </c>
      <c r="H300" s="20">
        <f t="shared" si="17"/>
        <v>11</v>
      </c>
      <c r="I300" s="20">
        <f t="shared" si="17"/>
        <v>55</v>
      </c>
      <c r="J300" s="17">
        <f t="shared" si="17"/>
        <v>61</v>
      </c>
      <c r="K300" s="6">
        <f t="shared" si="17"/>
        <v>54</v>
      </c>
      <c r="L300" s="20">
        <f t="shared" si="17"/>
        <v>62</v>
      </c>
      <c r="M300" s="20">
        <f t="shared" si="17"/>
        <v>10</v>
      </c>
      <c r="N300" s="20">
        <f t="shared" si="17"/>
        <v>20</v>
      </c>
      <c r="O300" s="132">
        <f t="shared" si="17"/>
        <v>3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7"/>
        <v>16</v>
      </c>
      <c r="E301" s="5">
        <f t="shared" si="17"/>
        <v>20</v>
      </c>
      <c r="F301" s="5">
        <f t="shared" si="17"/>
        <v>22</v>
      </c>
      <c r="G301" s="6">
        <f t="shared" si="17"/>
        <v>36</v>
      </c>
      <c r="H301" s="20">
        <f t="shared" si="17"/>
        <v>28</v>
      </c>
      <c r="I301" s="20">
        <f t="shared" si="17"/>
        <v>34</v>
      </c>
      <c r="J301" s="17">
        <f t="shared" si="17"/>
        <v>22</v>
      </c>
      <c r="K301" s="6">
        <f t="shared" si="17"/>
        <v>34</v>
      </c>
      <c r="L301" s="20">
        <f t="shared" si="17"/>
        <v>15</v>
      </c>
      <c r="M301" s="20">
        <f t="shared" si="17"/>
        <v>48</v>
      </c>
      <c r="N301" s="20">
        <f t="shared" si="17"/>
        <v>51</v>
      </c>
      <c r="O301" s="132">
        <f t="shared" si="17"/>
        <v>50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7"/>
        <v>5</v>
      </c>
      <c r="E302" s="5">
        <f t="shared" si="17"/>
        <v>45</v>
      </c>
      <c r="F302" s="5">
        <f t="shared" si="17"/>
        <v>1</v>
      </c>
      <c r="G302" s="6">
        <f t="shared" si="17"/>
        <v>57</v>
      </c>
      <c r="H302" s="20">
        <f t="shared" si="17"/>
        <v>13</v>
      </c>
      <c r="I302" s="20">
        <f t="shared" si="17"/>
        <v>27</v>
      </c>
      <c r="J302" s="17">
        <f t="shared" si="17"/>
        <v>38</v>
      </c>
      <c r="K302" s="6">
        <f t="shared" si="17"/>
        <v>49</v>
      </c>
      <c r="L302" s="20">
        <f t="shared" si="17"/>
        <v>59</v>
      </c>
      <c r="M302" s="20">
        <f t="shared" si="17"/>
        <v>49</v>
      </c>
      <c r="N302" s="20">
        <f t="shared" si="17"/>
        <v>39</v>
      </c>
      <c r="O302" s="132">
        <f t="shared" si="17"/>
        <v>41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7"/>
        <v>29</v>
      </c>
      <c r="E303" s="5">
        <f t="shared" si="17"/>
        <v>61</v>
      </c>
      <c r="F303" s="5">
        <f t="shared" si="17"/>
        <v>12</v>
      </c>
      <c r="G303" s="6">
        <f t="shared" si="17"/>
        <v>55</v>
      </c>
      <c r="H303" s="20">
        <f t="shared" si="17"/>
        <v>21</v>
      </c>
      <c r="I303" s="20">
        <f t="shared" si="17"/>
        <v>33</v>
      </c>
      <c r="J303" s="17">
        <f t="shared" si="17"/>
        <v>27</v>
      </c>
      <c r="K303" s="6">
        <f t="shared" si="17"/>
        <v>32</v>
      </c>
      <c r="L303" s="20">
        <f t="shared" si="17"/>
        <v>58</v>
      </c>
      <c r="M303" s="20">
        <f t="shared" si="17"/>
        <v>34</v>
      </c>
      <c r="N303" s="20">
        <f t="shared" si="17"/>
        <v>46</v>
      </c>
      <c r="O303" s="132">
        <f t="shared" si="17"/>
        <v>21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7"/>
        <v>33</v>
      </c>
      <c r="E304" s="5">
        <f t="shared" si="17"/>
        <v>60</v>
      </c>
      <c r="F304" s="5">
        <f t="shared" si="17"/>
        <v>13</v>
      </c>
      <c r="G304" s="6">
        <f t="shared" si="17"/>
        <v>56</v>
      </c>
      <c r="H304" s="20">
        <f t="shared" si="17"/>
        <v>9</v>
      </c>
      <c r="I304" s="20">
        <f t="shared" si="17"/>
        <v>53</v>
      </c>
      <c r="J304" s="17">
        <f t="shared" si="17"/>
        <v>59</v>
      </c>
      <c r="K304" s="6">
        <f t="shared" si="17"/>
        <v>48</v>
      </c>
      <c r="L304" s="20">
        <f t="shared" si="17"/>
        <v>60</v>
      </c>
      <c r="M304" s="20">
        <f t="shared" si="17"/>
        <v>8</v>
      </c>
      <c r="N304" s="20">
        <f t="shared" si="17"/>
        <v>41</v>
      </c>
      <c r="O304" s="132">
        <f t="shared" si="17"/>
        <v>12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7"/>
        <v>14</v>
      </c>
      <c r="E305" s="5">
        <f t="shared" si="17"/>
        <v>63</v>
      </c>
      <c r="F305" s="5">
        <f t="shared" si="17"/>
        <v>5</v>
      </c>
      <c r="G305" s="6">
        <f t="shared" si="17"/>
        <v>41</v>
      </c>
      <c r="H305" s="20">
        <f t="shared" si="17"/>
        <v>61</v>
      </c>
      <c r="I305" s="20">
        <f t="shared" si="17"/>
        <v>43</v>
      </c>
      <c r="J305" s="17">
        <f t="shared" si="17"/>
        <v>19</v>
      </c>
      <c r="K305" s="6">
        <f t="shared" si="17"/>
        <v>37</v>
      </c>
      <c r="L305" s="20">
        <f t="shared" si="17"/>
        <v>29</v>
      </c>
      <c r="M305" s="20">
        <f t="shared" si="17"/>
        <v>7</v>
      </c>
      <c r="N305" s="20">
        <f t="shared" si="17"/>
        <v>34</v>
      </c>
      <c r="O305" s="132">
        <f t="shared" si="17"/>
        <v>53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7"/>
        <v>17</v>
      </c>
      <c r="E306" s="68">
        <f t="shared" si="17"/>
        <v>37</v>
      </c>
      <c r="F306" s="68">
        <f t="shared" si="17"/>
        <v>24</v>
      </c>
      <c r="G306" s="69">
        <f t="shared" si="17"/>
        <v>17</v>
      </c>
      <c r="H306" s="70">
        <f t="shared" si="17"/>
        <v>31</v>
      </c>
      <c r="I306" s="70">
        <f t="shared" si="17"/>
        <v>30</v>
      </c>
      <c r="J306" s="67">
        <f t="shared" si="17"/>
        <v>46</v>
      </c>
      <c r="K306" s="69">
        <f t="shared" si="17"/>
        <v>38</v>
      </c>
      <c r="L306" s="70">
        <f t="shared" si="17"/>
        <v>37</v>
      </c>
      <c r="M306" s="70">
        <f t="shared" si="17"/>
        <v>47</v>
      </c>
      <c r="N306" s="70">
        <f t="shared" si="17"/>
        <v>30</v>
      </c>
      <c r="O306" s="133">
        <f t="shared" si="17"/>
        <v>18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7"/>
        <v>40</v>
      </c>
      <c r="E307" s="5">
        <f t="shared" si="17"/>
        <v>57</v>
      </c>
      <c r="F307" s="5">
        <f t="shared" si="17"/>
        <v>26</v>
      </c>
      <c r="G307" s="6">
        <f t="shared" si="17"/>
        <v>40</v>
      </c>
      <c r="H307" s="20">
        <f t="shared" si="17"/>
        <v>36</v>
      </c>
      <c r="I307" s="20">
        <f t="shared" si="17"/>
        <v>50</v>
      </c>
      <c r="J307" s="17">
        <f t="shared" si="17"/>
        <v>12</v>
      </c>
      <c r="K307" s="6">
        <f t="shared" si="17"/>
        <v>3</v>
      </c>
      <c r="L307" s="20">
        <f t="shared" si="17"/>
        <v>25</v>
      </c>
      <c r="M307" s="20">
        <f t="shared" si="17"/>
        <v>46</v>
      </c>
      <c r="N307" s="20">
        <f t="shared" si="17"/>
        <v>50</v>
      </c>
      <c r="O307" s="132">
        <f t="shared" si="17"/>
        <v>31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7"/>
        <v>18</v>
      </c>
      <c r="E308" s="54">
        <f t="shared" si="17"/>
        <v>39</v>
      </c>
      <c r="F308" s="54">
        <f t="shared" si="17"/>
        <v>31</v>
      </c>
      <c r="G308" s="55">
        <f t="shared" si="17"/>
        <v>7</v>
      </c>
      <c r="H308" s="56">
        <f t="shared" si="17"/>
        <v>4</v>
      </c>
      <c r="I308" s="56">
        <f t="shared" si="17"/>
        <v>63</v>
      </c>
      <c r="J308" s="53">
        <f t="shared" si="17"/>
        <v>32</v>
      </c>
      <c r="K308" s="55">
        <f t="shared" si="17"/>
        <v>26</v>
      </c>
      <c r="L308" s="56">
        <f t="shared" si="17"/>
        <v>33</v>
      </c>
      <c r="M308" s="56">
        <f t="shared" si="17"/>
        <v>11</v>
      </c>
      <c r="N308" s="56">
        <f t="shared" si="17"/>
        <v>33</v>
      </c>
      <c r="O308" s="134">
        <f t="shared" si="17"/>
        <v>62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7"/>
        <v>47</v>
      </c>
      <c r="E309" s="5">
        <f t="shared" si="17"/>
        <v>51</v>
      </c>
      <c r="F309" s="5">
        <f t="shared" si="17"/>
        <v>40</v>
      </c>
      <c r="G309" s="6">
        <f t="shared" si="17"/>
        <v>30</v>
      </c>
      <c r="H309" s="20">
        <f t="shared" si="17"/>
        <v>8</v>
      </c>
      <c r="I309" s="20">
        <f t="shared" si="17"/>
        <v>54</v>
      </c>
      <c r="J309" s="17">
        <f t="shared" si="17"/>
        <v>8</v>
      </c>
      <c r="K309" s="6">
        <f t="shared" si="17"/>
        <v>35</v>
      </c>
      <c r="L309" s="20">
        <f t="shared" si="17"/>
        <v>36</v>
      </c>
      <c r="M309" s="20">
        <f t="shared" si="17"/>
        <v>27</v>
      </c>
      <c r="N309" s="20">
        <f t="shared" si="17"/>
        <v>23</v>
      </c>
      <c r="O309" s="132">
        <f t="shared" si="17"/>
        <v>57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7"/>
        <v>11</v>
      </c>
      <c r="E310" s="5">
        <f t="shared" si="17"/>
        <v>46</v>
      </c>
      <c r="F310" s="5">
        <f t="shared" si="17"/>
        <v>4</v>
      </c>
      <c r="G310" s="6">
        <f t="shared" si="17"/>
        <v>45</v>
      </c>
      <c r="H310" s="20">
        <f t="shared" si="17"/>
        <v>42</v>
      </c>
      <c r="I310" s="20">
        <f t="shared" si="17"/>
        <v>48</v>
      </c>
      <c r="J310" s="17">
        <f t="shared" si="17"/>
        <v>26</v>
      </c>
      <c r="K310" s="6">
        <f t="shared" si="17"/>
        <v>28</v>
      </c>
      <c r="L310" s="20">
        <f t="shared" si="17"/>
        <v>55</v>
      </c>
      <c r="M310" s="20">
        <f t="shared" si="17"/>
        <v>61</v>
      </c>
      <c r="N310" s="20">
        <f t="shared" si="17"/>
        <v>52</v>
      </c>
      <c r="O310" s="132">
        <f t="shared" si="17"/>
        <v>23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7"/>
        <v>6</v>
      </c>
      <c r="E311" s="5">
        <f t="shared" si="17"/>
        <v>47</v>
      </c>
      <c r="F311" s="5">
        <f t="shared" si="17"/>
        <v>6</v>
      </c>
      <c r="G311" s="6">
        <f t="shared" si="17"/>
        <v>26</v>
      </c>
      <c r="H311" s="20">
        <f t="shared" si="17"/>
        <v>50</v>
      </c>
      <c r="I311" s="20">
        <f t="shared" si="17"/>
        <v>6</v>
      </c>
      <c r="J311" s="17">
        <f t="shared" si="17"/>
        <v>57</v>
      </c>
      <c r="K311" s="6">
        <f t="shared" si="17"/>
        <v>56</v>
      </c>
      <c r="L311" s="20">
        <f t="shared" si="17"/>
        <v>40</v>
      </c>
      <c r="M311" s="20">
        <f t="shared" si="17"/>
        <v>16</v>
      </c>
      <c r="N311" s="20">
        <f t="shared" si="17"/>
        <v>15</v>
      </c>
      <c r="O311" s="132">
        <f t="shared" si="17"/>
        <v>38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7"/>
        <v>30</v>
      </c>
      <c r="E312" s="61">
        <f t="shared" si="17"/>
        <v>11</v>
      </c>
      <c r="F312" s="61">
        <f t="shared" si="17"/>
        <v>39</v>
      </c>
      <c r="G312" s="62">
        <f t="shared" si="17"/>
        <v>51</v>
      </c>
      <c r="H312" s="63">
        <f t="shared" si="17"/>
        <v>44</v>
      </c>
      <c r="I312" s="63">
        <f t="shared" si="17"/>
        <v>58</v>
      </c>
      <c r="J312" s="60">
        <f t="shared" si="17"/>
        <v>39</v>
      </c>
      <c r="K312" s="62">
        <f t="shared" si="17"/>
        <v>47</v>
      </c>
      <c r="L312" s="63">
        <f t="shared" si="17"/>
        <v>7</v>
      </c>
      <c r="M312" s="63">
        <f t="shared" si="17"/>
        <v>4</v>
      </c>
      <c r="N312" s="63">
        <f t="shared" si="17"/>
        <v>45</v>
      </c>
      <c r="O312" s="135">
        <f t="shared" si="17"/>
        <v>42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8">+RANK(D244,D$211:D$273)</f>
        <v>42</v>
      </c>
      <c r="E313" s="5">
        <f t="shared" si="18"/>
        <v>55</v>
      </c>
      <c r="F313" s="5">
        <f t="shared" si="18"/>
        <v>33</v>
      </c>
      <c r="G313" s="6">
        <f t="shared" si="18"/>
        <v>22</v>
      </c>
      <c r="H313" s="20">
        <f t="shared" si="18"/>
        <v>14</v>
      </c>
      <c r="I313" s="20">
        <f t="shared" si="18"/>
        <v>32</v>
      </c>
      <c r="J313" s="17">
        <f t="shared" si="18"/>
        <v>24</v>
      </c>
      <c r="K313" s="6">
        <f t="shared" si="18"/>
        <v>33</v>
      </c>
      <c r="L313" s="20">
        <f t="shared" si="18"/>
        <v>35</v>
      </c>
      <c r="M313" s="20">
        <f t="shared" si="18"/>
        <v>12</v>
      </c>
      <c r="N313" s="20">
        <f t="shared" si="18"/>
        <v>49</v>
      </c>
      <c r="O313" s="132">
        <f t="shared" si="18"/>
        <v>45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8"/>
        <v>45</v>
      </c>
      <c r="E314" s="5">
        <f t="shared" si="18"/>
        <v>35</v>
      </c>
      <c r="F314" s="5">
        <f t="shared" si="18"/>
        <v>35</v>
      </c>
      <c r="G314" s="6">
        <f t="shared" si="18"/>
        <v>46</v>
      </c>
      <c r="H314" s="20">
        <f t="shared" si="18"/>
        <v>23</v>
      </c>
      <c r="I314" s="20">
        <f t="shared" si="18"/>
        <v>41</v>
      </c>
      <c r="J314" s="17">
        <f t="shared" si="18"/>
        <v>11</v>
      </c>
      <c r="K314" s="6">
        <f t="shared" si="18"/>
        <v>31</v>
      </c>
      <c r="L314" s="20">
        <f t="shared" si="18"/>
        <v>16</v>
      </c>
      <c r="M314" s="20">
        <f t="shared" si="18"/>
        <v>32</v>
      </c>
      <c r="N314" s="20">
        <f t="shared" si="18"/>
        <v>37</v>
      </c>
      <c r="O314" s="132">
        <f t="shared" si="18"/>
        <v>49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8"/>
        <v>38</v>
      </c>
      <c r="E315" s="61">
        <f t="shared" si="18"/>
        <v>48</v>
      </c>
      <c r="F315" s="61">
        <f t="shared" si="18"/>
        <v>27</v>
      </c>
      <c r="G315" s="62">
        <f t="shared" si="18"/>
        <v>49</v>
      </c>
      <c r="H315" s="63">
        <f t="shared" si="18"/>
        <v>53</v>
      </c>
      <c r="I315" s="63">
        <f t="shared" si="18"/>
        <v>21</v>
      </c>
      <c r="J315" s="60">
        <f t="shared" si="18"/>
        <v>16</v>
      </c>
      <c r="K315" s="62">
        <f t="shared" si="18"/>
        <v>17</v>
      </c>
      <c r="L315" s="63">
        <f t="shared" si="18"/>
        <v>47</v>
      </c>
      <c r="M315" s="63">
        <f t="shared" si="18"/>
        <v>5</v>
      </c>
      <c r="N315" s="63">
        <f t="shared" si="18"/>
        <v>19</v>
      </c>
      <c r="O315" s="135">
        <f t="shared" si="18"/>
        <v>39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8"/>
        <v>24</v>
      </c>
      <c r="E316" s="61">
        <f t="shared" si="18"/>
        <v>41</v>
      </c>
      <c r="F316" s="61">
        <f t="shared" si="18"/>
        <v>23</v>
      </c>
      <c r="G316" s="62">
        <f t="shared" si="18"/>
        <v>33</v>
      </c>
      <c r="H316" s="63">
        <f t="shared" si="18"/>
        <v>22</v>
      </c>
      <c r="I316" s="63">
        <f t="shared" si="18"/>
        <v>16</v>
      </c>
      <c r="J316" s="60">
        <f t="shared" si="18"/>
        <v>48</v>
      </c>
      <c r="K316" s="62">
        <f t="shared" si="18"/>
        <v>36</v>
      </c>
      <c r="L316" s="63">
        <f t="shared" si="18"/>
        <v>28</v>
      </c>
      <c r="M316" s="63">
        <f t="shared" si="18"/>
        <v>23</v>
      </c>
      <c r="N316" s="63">
        <f t="shared" si="18"/>
        <v>48</v>
      </c>
      <c r="O316" s="135">
        <f t="shared" si="18"/>
        <v>29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8"/>
        <v>8</v>
      </c>
      <c r="E317" s="5">
        <f t="shared" si="18"/>
        <v>43</v>
      </c>
      <c r="F317" s="5">
        <f t="shared" si="18"/>
        <v>8</v>
      </c>
      <c r="G317" s="6">
        <f t="shared" si="18"/>
        <v>28</v>
      </c>
      <c r="H317" s="20">
        <f t="shared" si="18"/>
        <v>35</v>
      </c>
      <c r="I317" s="20">
        <f t="shared" si="18"/>
        <v>26</v>
      </c>
      <c r="J317" s="17">
        <f t="shared" si="18"/>
        <v>25</v>
      </c>
      <c r="K317" s="6">
        <f t="shared" si="18"/>
        <v>23</v>
      </c>
      <c r="L317" s="20">
        <f t="shared" si="18"/>
        <v>46</v>
      </c>
      <c r="M317" s="20">
        <f t="shared" si="18"/>
        <v>50</v>
      </c>
      <c r="N317" s="20">
        <f t="shared" si="18"/>
        <v>18</v>
      </c>
      <c r="O317" s="132">
        <f t="shared" si="18"/>
        <v>44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8"/>
        <v>21</v>
      </c>
      <c r="E318" s="5">
        <f t="shared" si="18"/>
        <v>62</v>
      </c>
      <c r="F318" s="5">
        <f t="shared" si="18"/>
        <v>15</v>
      </c>
      <c r="G318" s="6">
        <f t="shared" si="18"/>
        <v>18</v>
      </c>
      <c r="H318" s="20">
        <f t="shared" si="18"/>
        <v>12</v>
      </c>
      <c r="I318" s="20">
        <f t="shared" si="18"/>
        <v>28</v>
      </c>
      <c r="J318" s="17">
        <f t="shared" si="18"/>
        <v>55</v>
      </c>
      <c r="K318" s="6">
        <f t="shared" si="18"/>
        <v>46</v>
      </c>
      <c r="L318" s="20">
        <f t="shared" si="18"/>
        <v>52</v>
      </c>
      <c r="M318" s="20">
        <f t="shared" si="18"/>
        <v>17</v>
      </c>
      <c r="N318" s="20">
        <f t="shared" si="18"/>
        <v>55</v>
      </c>
      <c r="O318" s="132">
        <f t="shared" si="18"/>
        <v>20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8"/>
        <v>35</v>
      </c>
      <c r="E319" s="8">
        <f t="shared" si="18"/>
        <v>26</v>
      </c>
      <c r="F319" s="8">
        <f t="shared" si="18"/>
        <v>34</v>
      </c>
      <c r="G319" s="9">
        <f t="shared" si="18"/>
        <v>39</v>
      </c>
      <c r="H319" s="21">
        <f t="shared" si="18"/>
        <v>27</v>
      </c>
      <c r="I319" s="21">
        <f t="shared" si="18"/>
        <v>36</v>
      </c>
      <c r="J319" s="18">
        <f t="shared" si="18"/>
        <v>9</v>
      </c>
      <c r="K319" s="9">
        <f t="shared" si="18"/>
        <v>15</v>
      </c>
      <c r="L319" s="21">
        <f t="shared" si="18"/>
        <v>30</v>
      </c>
      <c r="M319" s="21">
        <f t="shared" si="18"/>
        <v>56</v>
      </c>
      <c r="N319" s="21">
        <f t="shared" si="18"/>
        <v>11</v>
      </c>
      <c r="O319" s="136">
        <f t="shared" si="18"/>
        <v>51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8"/>
        <v>7</v>
      </c>
      <c r="E320" s="11">
        <f t="shared" si="18"/>
        <v>3</v>
      </c>
      <c r="F320" s="11">
        <f t="shared" si="18"/>
        <v>36</v>
      </c>
      <c r="G320" s="12">
        <f t="shared" si="18"/>
        <v>25</v>
      </c>
      <c r="H320" s="19">
        <f t="shared" si="18"/>
        <v>2</v>
      </c>
      <c r="I320" s="19">
        <f t="shared" si="18"/>
        <v>10</v>
      </c>
      <c r="J320" s="16">
        <f t="shared" si="18"/>
        <v>33</v>
      </c>
      <c r="K320" s="12">
        <f t="shared" si="18"/>
        <v>58</v>
      </c>
      <c r="L320" s="19">
        <f t="shared" si="18"/>
        <v>53</v>
      </c>
      <c r="M320" s="19">
        <f t="shared" si="18"/>
        <v>41</v>
      </c>
      <c r="N320" s="19">
        <f t="shared" si="18"/>
        <v>44</v>
      </c>
      <c r="O320" s="137">
        <f t="shared" si="18"/>
        <v>60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8"/>
        <v>39</v>
      </c>
      <c r="E321" s="5">
        <f t="shared" si="18"/>
        <v>25</v>
      </c>
      <c r="F321" s="5">
        <f t="shared" si="18"/>
        <v>49</v>
      </c>
      <c r="G321" s="6">
        <f t="shared" si="18"/>
        <v>6</v>
      </c>
      <c r="H321" s="20">
        <f t="shared" si="18"/>
        <v>10</v>
      </c>
      <c r="I321" s="20">
        <f t="shared" si="18"/>
        <v>42</v>
      </c>
      <c r="J321" s="17">
        <f t="shared" si="18"/>
        <v>29</v>
      </c>
      <c r="K321" s="6">
        <f t="shared" si="18"/>
        <v>29</v>
      </c>
      <c r="L321" s="20">
        <f t="shared" si="18"/>
        <v>32</v>
      </c>
      <c r="M321" s="20">
        <f t="shared" si="18"/>
        <v>9</v>
      </c>
      <c r="N321" s="20">
        <f t="shared" si="18"/>
        <v>32</v>
      </c>
      <c r="O321" s="132">
        <f t="shared" si="18"/>
        <v>47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8"/>
        <v>43</v>
      </c>
      <c r="E322" s="5">
        <f t="shared" si="18"/>
        <v>17</v>
      </c>
      <c r="F322" s="5">
        <f t="shared" si="18"/>
        <v>45</v>
      </c>
      <c r="G322" s="6">
        <f t="shared" si="18"/>
        <v>19</v>
      </c>
      <c r="H322" s="20">
        <f t="shared" si="18"/>
        <v>60</v>
      </c>
      <c r="I322" s="20">
        <f t="shared" si="18"/>
        <v>44</v>
      </c>
      <c r="J322" s="17">
        <f t="shared" si="18"/>
        <v>2</v>
      </c>
      <c r="K322" s="6">
        <f t="shared" si="18"/>
        <v>2</v>
      </c>
      <c r="L322" s="20">
        <f t="shared" si="18"/>
        <v>8</v>
      </c>
      <c r="M322" s="20">
        <f t="shared" si="18"/>
        <v>14</v>
      </c>
      <c r="N322" s="20">
        <f t="shared" si="18"/>
        <v>27</v>
      </c>
      <c r="O322" s="132">
        <f t="shared" si="18"/>
        <v>63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8"/>
        <v>59</v>
      </c>
      <c r="E323" s="5">
        <f t="shared" si="18"/>
        <v>7</v>
      </c>
      <c r="F323" s="5">
        <f t="shared" si="18"/>
        <v>55</v>
      </c>
      <c r="G323" s="6">
        <f t="shared" si="18"/>
        <v>58</v>
      </c>
      <c r="H323" s="20">
        <f t="shared" si="18"/>
        <v>46</v>
      </c>
      <c r="I323" s="20">
        <f t="shared" si="18"/>
        <v>40</v>
      </c>
      <c r="J323" s="17">
        <f t="shared" si="18"/>
        <v>21</v>
      </c>
      <c r="K323" s="6">
        <f t="shared" si="18"/>
        <v>1</v>
      </c>
      <c r="L323" s="20">
        <f t="shared" si="18"/>
        <v>9</v>
      </c>
      <c r="M323" s="20">
        <f t="shared" si="18"/>
        <v>20</v>
      </c>
      <c r="N323" s="20">
        <f t="shared" si="18"/>
        <v>12</v>
      </c>
      <c r="O323" s="132">
        <f t="shared" si="18"/>
        <v>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8"/>
        <v>34</v>
      </c>
      <c r="E324" s="5">
        <f t="shared" si="18"/>
        <v>40</v>
      </c>
      <c r="F324" s="5">
        <f t="shared" si="18"/>
        <v>32</v>
      </c>
      <c r="G324" s="6">
        <f t="shared" si="18"/>
        <v>27</v>
      </c>
      <c r="H324" s="20">
        <f t="shared" si="18"/>
        <v>3</v>
      </c>
      <c r="I324" s="20">
        <f t="shared" si="18"/>
        <v>37</v>
      </c>
      <c r="J324" s="17">
        <f t="shared" si="18"/>
        <v>10</v>
      </c>
      <c r="K324" s="6">
        <f t="shared" si="18"/>
        <v>13</v>
      </c>
      <c r="L324" s="20">
        <f t="shared" si="18"/>
        <v>23</v>
      </c>
      <c r="M324" s="20">
        <f t="shared" si="18"/>
        <v>39</v>
      </c>
      <c r="N324" s="20">
        <f t="shared" si="18"/>
        <v>57</v>
      </c>
      <c r="O324" s="132">
        <f t="shared" si="18"/>
        <v>61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8"/>
        <v>27</v>
      </c>
      <c r="E325" s="5">
        <f t="shared" si="18"/>
        <v>12</v>
      </c>
      <c r="F325" s="5">
        <f t="shared" si="18"/>
        <v>48</v>
      </c>
      <c r="G325" s="6">
        <f t="shared" si="18"/>
        <v>8</v>
      </c>
      <c r="H325" s="20">
        <f t="shared" si="18"/>
        <v>40</v>
      </c>
      <c r="I325" s="20">
        <f t="shared" si="18"/>
        <v>56</v>
      </c>
      <c r="J325" s="17">
        <f t="shared" si="18"/>
        <v>14</v>
      </c>
      <c r="K325" s="6">
        <f t="shared" si="18"/>
        <v>10</v>
      </c>
      <c r="L325" s="20">
        <f t="shared" si="18"/>
        <v>22</v>
      </c>
      <c r="M325" s="20">
        <f t="shared" si="18"/>
        <v>22</v>
      </c>
      <c r="N325" s="20">
        <f t="shared" si="18"/>
        <v>57</v>
      </c>
      <c r="O325" s="132">
        <f t="shared" si="18"/>
        <v>54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8"/>
        <v>46</v>
      </c>
      <c r="E326" s="5">
        <f t="shared" si="18"/>
        <v>10</v>
      </c>
      <c r="F326" s="5">
        <f t="shared" si="18"/>
        <v>53</v>
      </c>
      <c r="G326" s="6">
        <f t="shared" si="18"/>
        <v>15</v>
      </c>
      <c r="H326" s="20">
        <f t="shared" si="18"/>
        <v>55</v>
      </c>
      <c r="I326" s="20">
        <f t="shared" si="18"/>
        <v>47</v>
      </c>
      <c r="J326" s="17">
        <f t="shared" si="18"/>
        <v>7</v>
      </c>
      <c r="K326" s="6">
        <f t="shared" si="18"/>
        <v>4</v>
      </c>
      <c r="L326" s="20">
        <f t="shared" si="18"/>
        <v>6</v>
      </c>
      <c r="M326" s="20">
        <f t="shared" si="18"/>
        <v>45</v>
      </c>
      <c r="N326" s="20">
        <f t="shared" si="18"/>
        <v>57</v>
      </c>
      <c r="O326" s="132">
        <f t="shared" si="18"/>
        <v>30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8"/>
        <v>57</v>
      </c>
      <c r="E327" s="5">
        <f t="shared" si="18"/>
        <v>13</v>
      </c>
      <c r="F327" s="5">
        <f t="shared" si="18"/>
        <v>56</v>
      </c>
      <c r="G327" s="6">
        <f t="shared" si="18"/>
        <v>29</v>
      </c>
      <c r="H327" s="20">
        <f t="shared" si="18"/>
        <v>6</v>
      </c>
      <c r="I327" s="20">
        <f t="shared" si="18"/>
        <v>8</v>
      </c>
      <c r="J327" s="17">
        <f t="shared" si="18"/>
        <v>18</v>
      </c>
      <c r="K327" s="6">
        <f t="shared" si="18"/>
        <v>16</v>
      </c>
      <c r="L327" s="20">
        <f t="shared" si="18"/>
        <v>26</v>
      </c>
      <c r="M327" s="20">
        <f t="shared" si="18"/>
        <v>44</v>
      </c>
      <c r="N327" s="20">
        <f t="shared" si="18"/>
        <v>6</v>
      </c>
      <c r="O327" s="132">
        <f t="shared" si="18"/>
        <v>17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8"/>
        <v>58</v>
      </c>
      <c r="E328" s="5">
        <f t="shared" si="18"/>
        <v>8</v>
      </c>
      <c r="F328" s="5">
        <f t="shared" si="18"/>
        <v>59</v>
      </c>
      <c r="G328" s="6">
        <f t="shared" si="18"/>
        <v>42</v>
      </c>
      <c r="H328" s="20">
        <f t="shared" si="18"/>
        <v>26</v>
      </c>
      <c r="I328" s="20">
        <f t="shared" si="18"/>
        <v>7</v>
      </c>
      <c r="J328" s="17">
        <f t="shared" si="18"/>
        <v>35</v>
      </c>
      <c r="K328" s="6">
        <f t="shared" si="18"/>
        <v>22</v>
      </c>
      <c r="L328" s="20">
        <f t="shared" si="18"/>
        <v>1</v>
      </c>
      <c r="M328" s="20">
        <f t="shared" si="18"/>
        <v>53</v>
      </c>
      <c r="N328" s="20">
        <f t="shared" si="18"/>
        <v>57</v>
      </c>
      <c r="O328" s="132">
        <f t="shared" si="18"/>
        <v>10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9">+RANK(D260,D$211:D$273)</f>
        <v>63</v>
      </c>
      <c r="E329" s="5">
        <f t="shared" si="19"/>
        <v>34</v>
      </c>
      <c r="F329" s="5">
        <f t="shared" si="19"/>
        <v>60</v>
      </c>
      <c r="G329" s="6">
        <f t="shared" si="19"/>
        <v>12</v>
      </c>
      <c r="H329" s="20">
        <f t="shared" si="19"/>
        <v>59</v>
      </c>
      <c r="I329" s="20">
        <f t="shared" si="19"/>
        <v>39</v>
      </c>
      <c r="J329" s="17">
        <f t="shared" si="19"/>
        <v>28</v>
      </c>
      <c r="K329" s="6">
        <f t="shared" si="19"/>
        <v>11</v>
      </c>
      <c r="L329" s="20">
        <f t="shared" si="19"/>
        <v>20</v>
      </c>
      <c r="M329" s="20">
        <f t="shared" si="19"/>
        <v>13</v>
      </c>
      <c r="N329" s="20">
        <f t="shared" si="19"/>
        <v>47</v>
      </c>
      <c r="O329" s="132">
        <f t="shared" si="19"/>
        <v>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9"/>
        <v>41</v>
      </c>
      <c r="E330" s="5">
        <f t="shared" si="19"/>
        <v>4</v>
      </c>
      <c r="F330" s="5">
        <f t="shared" si="19"/>
        <v>57</v>
      </c>
      <c r="G330" s="6">
        <f t="shared" si="19"/>
        <v>2</v>
      </c>
      <c r="H330" s="20">
        <f t="shared" si="19"/>
        <v>33</v>
      </c>
      <c r="I330" s="20">
        <f t="shared" si="19"/>
        <v>11</v>
      </c>
      <c r="J330" s="17">
        <f t="shared" si="19"/>
        <v>42</v>
      </c>
      <c r="K330" s="6">
        <f t="shared" si="19"/>
        <v>9</v>
      </c>
      <c r="L330" s="20">
        <f t="shared" si="19"/>
        <v>31</v>
      </c>
      <c r="M330" s="20">
        <f t="shared" si="19"/>
        <v>15</v>
      </c>
      <c r="N330" s="20">
        <f t="shared" si="19"/>
        <v>36</v>
      </c>
      <c r="O330" s="132">
        <f t="shared" si="19"/>
        <v>26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9"/>
        <v>61</v>
      </c>
      <c r="E331" s="5">
        <f t="shared" si="19"/>
        <v>14</v>
      </c>
      <c r="F331" s="5">
        <f t="shared" si="19"/>
        <v>58</v>
      </c>
      <c r="G331" s="6">
        <f t="shared" si="19"/>
        <v>37</v>
      </c>
      <c r="H331" s="20">
        <f t="shared" si="19"/>
        <v>16</v>
      </c>
      <c r="I331" s="20">
        <f t="shared" si="19"/>
        <v>9</v>
      </c>
      <c r="J331" s="17">
        <f t="shared" si="19"/>
        <v>54</v>
      </c>
      <c r="K331" s="6">
        <f t="shared" si="19"/>
        <v>19</v>
      </c>
      <c r="L331" s="20">
        <f t="shared" si="19"/>
        <v>3</v>
      </c>
      <c r="M331" s="20">
        <f t="shared" si="19"/>
        <v>26</v>
      </c>
      <c r="N331" s="20">
        <f t="shared" si="19"/>
        <v>5</v>
      </c>
      <c r="O331" s="132">
        <f t="shared" si="19"/>
        <v>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9"/>
        <v>56</v>
      </c>
      <c r="E332" s="5">
        <f t="shared" si="19"/>
        <v>22</v>
      </c>
      <c r="F332" s="5">
        <f t="shared" si="19"/>
        <v>52</v>
      </c>
      <c r="G332" s="6">
        <f t="shared" si="19"/>
        <v>35</v>
      </c>
      <c r="H332" s="20">
        <f t="shared" si="19"/>
        <v>52</v>
      </c>
      <c r="I332" s="20">
        <f t="shared" si="19"/>
        <v>1</v>
      </c>
      <c r="J332" s="17">
        <f t="shared" si="19"/>
        <v>6</v>
      </c>
      <c r="K332" s="6">
        <f t="shared" si="19"/>
        <v>14</v>
      </c>
      <c r="L332" s="20">
        <f t="shared" si="19"/>
        <v>41</v>
      </c>
      <c r="M332" s="20">
        <f t="shared" si="19"/>
        <v>37</v>
      </c>
      <c r="N332" s="20">
        <f t="shared" si="19"/>
        <v>7</v>
      </c>
      <c r="O332" s="132">
        <f t="shared" si="19"/>
        <v>43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9"/>
        <v>48</v>
      </c>
      <c r="E333" s="5">
        <f t="shared" si="19"/>
        <v>9</v>
      </c>
      <c r="F333" s="5">
        <f t="shared" si="19"/>
        <v>54</v>
      </c>
      <c r="G333" s="6">
        <f t="shared" si="19"/>
        <v>13</v>
      </c>
      <c r="H333" s="20">
        <f t="shared" si="19"/>
        <v>30</v>
      </c>
      <c r="I333" s="20">
        <f t="shared" si="19"/>
        <v>57</v>
      </c>
      <c r="J333" s="17">
        <f t="shared" si="19"/>
        <v>13</v>
      </c>
      <c r="K333" s="6">
        <f t="shared" si="19"/>
        <v>8</v>
      </c>
      <c r="L333" s="20">
        <f t="shared" si="19"/>
        <v>24</v>
      </c>
      <c r="M333" s="20">
        <f t="shared" si="19"/>
        <v>19</v>
      </c>
      <c r="N333" s="20">
        <f t="shared" si="19"/>
        <v>4</v>
      </c>
      <c r="O333" s="132">
        <f t="shared" si="19"/>
        <v>56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9"/>
        <v>52</v>
      </c>
      <c r="E334" s="5">
        <f t="shared" si="19"/>
        <v>5</v>
      </c>
      <c r="F334" s="5">
        <f t="shared" si="19"/>
        <v>62</v>
      </c>
      <c r="G334" s="6">
        <f t="shared" si="19"/>
        <v>3</v>
      </c>
      <c r="H334" s="20">
        <f t="shared" si="19"/>
        <v>7</v>
      </c>
      <c r="I334" s="20">
        <f t="shared" si="19"/>
        <v>31</v>
      </c>
      <c r="J334" s="17">
        <f t="shared" si="19"/>
        <v>47</v>
      </c>
      <c r="K334" s="6">
        <f t="shared" si="19"/>
        <v>25</v>
      </c>
      <c r="L334" s="20">
        <f t="shared" si="19"/>
        <v>51</v>
      </c>
      <c r="M334" s="20">
        <f t="shared" si="19"/>
        <v>54</v>
      </c>
      <c r="N334" s="20">
        <f t="shared" si="19"/>
        <v>3</v>
      </c>
      <c r="O334" s="132">
        <f t="shared" si="19"/>
        <v>8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9"/>
        <v>62</v>
      </c>
      <c r="E335" s="5">
        <f t="shared" si="19"/>
        <v>2</v>
      </c>
      <c r="F335" s="5">
        <f t="shared" si="19"/>
        <v>63</v>
      </c>
      <c r="G335" s="6">
        <f t="shared" si="19"/>
        <v>38</v>
      </c>
      <c r="H335" s="20">
        <f t="shared" si="19"/>
        <v>1</v>
      </c>
      <c r="I335" s="20">
        <f t="shared" si="19"/>
        <v>38</v>
      </c>
      <c r="J335" s="17">
        <f t="shared" si="19"/>
        <v>62</v>
      </c>
      <c r="K335" s="6">
        <f t="shared" si="19"/>
        <v>6</v>
      </c>
      <c r="L335" s="20">
        <f t="shared" si="19"/>
        <v>4</v>
      </c>
      <c r="M335" s="20">
        <f t="shared" si="19"/>
        <v>1</v>
      </c>
      <c r="N335" s="20">
        <f t="shared" si="19"/>
        <v>57</v>
      </c>
      <c r="O335" s="132">
        <f t="shared" si="19"/>
        <v>33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9"/>
        <v>60</v>
      </c>
      <c r="E336" s="5">
        <f t="shared" si="19"/>
        <v>44</v>
      </c>
      <c r="F336" s="5">
        <f t="shared" si="19"/>
        <v>51</v>
      </c>
      <c r="G336" s="6">
        <f t="shared" si="19"/>
        <v>32</v>
      </c>
      <c r="H336" s="20">
        <f t="shared" si="19"/>
        <v>51</v>
      </c>
      <c r="I336" s="20">
        <f t="shared" si="19"/>
        <v>3</v>
      </c>
      <c r="J336" s="17">
        <f t="shared" si="19"/>
        <v>50</v>
      </c>
      <c r="K336" s="6">
        <f t="shared" si="19"/>
        <v>20</v>
      </c>
      <c r="L336" s="20">
        <f t="shared" si="19"/>
        <v>2</v>
      </c>
      <c r="M336" s="20">
        <f t="shared" si="19"/>
        <v>3</v>
      </c>
      <c r="N336" s="20">
        <f t="shared" si="19"/>
        <v>54</v>
      </c>
      <c r="O336" s="132">
        <f t="shared" si="19"/>
        <v>13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9"/>
        <v>50</v>
      </c>
      <c r="E337" s="5">
        <f t="shared" si="19"/>
        <v>6</v>
      </c>
      <c r="F337" s="5">
        <f t="shared" si="19"/>
        <v>61</v>
      </c>
      <c r="G337" s="6">
        <f t="shared" si="19"/>
        <v>1</v>
      </c>
      <c r="H337" s="20">
        <f t="shared" si="19"/>
        <v>58</v>
      </c>
      <c r="I337" s="20">
        <f t="shared" si="19"/>
        <v>35</v>
      </c>
      <c r="J337" s="17">
        <f t="shared" si="19"/>
        <v>60</v>
      </c>
      <c r="K337" s="6">
        <f t="shared" si="19"/>
        <v>21</v>
      </c>
      <c r="L337" s="20">
        <f t="shared" si="19"/>
        <v>17</v>
      </c>
      <c r="M337" s="20">
        <f t="shared" si="19"/>
        <v>38</v>
      </c>
      <c r="N337" s="20">
        <f t="shared" si="19"/>
        <v>53</v>
      </c>
      <c r="O337" s="132">
        <f t="shared" si="19"/>
        <v>1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9"/>
        <v>49</v>
      </c>
      <c r="E338" s="5">
        <f t="shared" si="19"/>
        <v>56</v>
      </c>
      <c r="F338" s="5">
        <f t="shared" si="19"/>
        <v>44</v>
      </c>
      <c r="G338" s="6">
        <f t="shared" si="19"/>
        <v>23</v>
      </c>
      <c r="H338" s="20">
        <f t="shared" si="19"/>
        <v>56</v>
      </c>
      <c r="I338" s="20">
        <f t="shared" si="19"/>
        <v>19</v>
      </c>
      <c r="J338" s="17">
        <f t="shared" si="19"/>
        <v>4</v>
      </c>
      <c r="K338" s="6">
        <f t="shared" si="19"/>
        <v>5</v>
      </c>
      <c r="L338" s="20">
        <f t="shared" si="19"/>
        <v>38</v>
      </c>
      <c r="M338" s="20">
        <f t="shared" si="19"/>
        <v>2</v>
      </c>
      <c r="N338" s="20">
        <f t="shared" si="19"/>
        <v>28</v>
      </c>
      <c r="O338" s="132">
        <f t="shared" si="19"/>
        <v>58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9"/>
        <v>53</v>
      </c>
      <c r="E339" s="5">
        <f t="shared" si="19"/>
        <v>38</v>
      </c>
      <c r="F339" s="5">
        <f t="shared" si="19"/>
        <v>46</v>
      </c>
      <c r="G339" s="6">
        <f t="shared" si="19"/>
        <v>47</v>
      </c>
      <c r="H339" s="20">
        <f t="shared" si="19"/>
        <v>48</v>
      </c>
      <c r="I339" s="20">
        <f t="shared" si="19"/>
        <v>2</v>
      </c>
      <c r="J339" s="17">
        <f t="shared" si="19"/>
        <v>23</v>
      </c>
      <c r="K339" s="6">
        <f t="shared" si="19"/>
        <v>50</v>
      </c>
      <c r="L339" s="20">
        <f t="shared" si="19"/>
        <v>12</v>
      </c>
      <c r="M339" s="20">
        <f t="shared" si="19"/>
        <v>35</v>
      </c>
      <c r="N339" s="20">
        <f t="shared" si="19"/>
        <v>22</v>
      </c>
      <c r="O339" s="132">
        <f t="shared" si="19"/>
        <v>14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9"/>
        <v>55</v>
      </c>
      <c r="E340" s="5">
        <f t="shared" si="19"/>
        <v>32</v>
      </c>
      <c r="F340" s="5">
        <f t="shared" si="19"/>
        <v>47</v>
      </c>
      <c r="G340" s="6">
        <f t="shared" si="19"/>
        <v>54</v>
      </c>
      <c r="H340" s="20">
        <f t="shared" si="19"/>
        <v>43</v>
      </c>
      <c r="I340" s="20">
        <f t="shared" si="19"/>
        <v>45</v>
      </c>
      <c r="J340" s="17">
        <f t="shared" si="19"/>
        <v>5</v>
      </c>
      <c r="K340" s="6">
        <f t="shared" si="19"/>
        <v>7</v>
      </c>
      <c r="L340" s="20">
        <f t="shared" si="19"/>
        <v>5</v>
      </c>
      <c r="M340" s="20">
        <f t="shared" si="19"/>
        <v>28</v>
      </c>
      <c r="N340" s="20">
        <f t="shared" si="19"/>
        <v>31</v>
      </c>
      <c r="O340" s="132">
        <f t="shared" si="19"/>
        <v>37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9"/>
        <v>54</v>
      </c>
      <c r="E341" s="5">
        <f t="shared" si="19"/>
        <v>16</v>
      </c>
      <c r="F341" s="5">
        <f t="shared" si="19"/>
        <v>50</v>
      </c>
      <c r="G341" s="6">
        <f t="shared" si="19"/>
        <v>44</v>
      </c>
      <c r="H341" s="20">
        <f t="shared" si="19"/>
        <v>5</v>
      </c>
      <c r="I341" s="20">
        <f t="shared" si="19"/>
        <v>20</v>
      </c>
      <c r="J341" s="17">
        <f t="shared" si="19"/>
        <v>17</v>
      </c>
      <c r="K341" s="6">
        <f t="shared" si="19"/>
        <v>24</v>
      </c>
      <c r="L341" s="20">
        <f t="shared" si="19"/>
        <v>13</v>
      </c>
      <c r="M341" s="20">
        <f t="shared" si="19"/>
        <v>63</v>
      </c>
      <c r="N341" s="20">
        <f t="shared" si="19"/>
        <v>56</v>
      </c>
      <c r="O341" s="132">
        <f t="shared" si="19"/>
        <v>15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9"/>
        <v>44</v>
      </c>
      <c r="E342" s="8">
        <f t="shared" si="19"/>
        <v>15</v>
      </c>
      <c r="F342" s="8">
        <f t="shared" si="19"/>
        <v>43</v>
      </c>
      <c r="G342" s="9">
        <f t="shared" si="19"/>
        <v>43</v>
      </c>
      <c r="H342" s="21">
        <f t="shared" si="19"/>
        <v>25</v>
      </c>
      <c r="I342" s="21">
        <f t="shared" si="19"/>
        <v>22</v>
      </c>
      <c r="J342" s="18">
        <f t="shared" si="19"/>
        <v>3</v>
      </c>
      <c r="K342" s="9">
        <f t="shared" si="19"/>
        <v>12</v>
      </c>
      <c r="L342" s="21">
        <f t="shared" si="19"/>
        <v>18</v>
      </c>
      <c r="M342" s="21">
        <f t="shared" si="19"/>
        <v>33</v>
      </c>
      <c r="N342" s="21">
        <f t="shared" si="19"/>
        <v>57</v>
      </c>
      <c r="O342" s="136">
        <f t="shared" si="19"/>
        <v>59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D902-85CE-4B16-A032-4E53A6FD3A04}">
  <sheetPr>
    <pageSetUpPr fitToPage="1"/>
  </sheetPr>
  <dimension ref="B1:Q343"/>
  <sheetViews>
    <sheetView topLeftCell="B55" zoomScaleNormal="100" workbookViewId="0">
      <selection activeCell="G30" sqref="G30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132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310587254</v>
      </c>
      <c r="E5" s="41">
        <v>124642267</v>
      </c>
      <c r="F5" s="41">
        <v>131405883</v>
      </c>
      <c r="G5" s="42">
        <v>54539104</v>
      </c>
      <c r="H5" s="43">
        <v>72095413</v>
      </c>
      <c r="I5" s="43">
        <v>5166897</v>
      </c>
      <c r="J5" s="40">
        <v>26550921</v>
      </c>
      <c r="K5" s="42">
        <v>20645</v>
      </c>
      <c r="L5" s="43">
        <v>32183272</v>
      </c>
      <c r="M5" s="43">
        <v>3122463</v>
      </c>
      <c r="N5" s="43">
        <v>24409024</v>
      </c>
      <c r="O5" s="131">
        <v>73315060</v>
      </c>
      <c r="P5" s="44">
        <v>547430304</v>
      </c>
    </row>
    <row r="6" spans="2:17" x14ac:dyDescent="0.15">
      <c r="B6" s="4" t="s">
        <v>12</v>
      </c>
      <c r="C6" s="14" t="s">
        <v>13</v>
      </c>
      <c r="D6" s="17">
        <v>60867370</v>
      </c>
      <c r="E6" s="5">
        <v>18398071</v>
      </c>
      <c r="F6" s="5">
        <v>32032221</v>
      </c>
      <c r="G6" s="6">
        <v>10437078</v>
      </c>
      <c r="H6" s="20">
        <v>18333746</v>
      </c>
      <c r="I6" s="20">
        <v>1140964</v>
      </c>
      <c r="J6" s="17">
        <v>10335729</v>
      </c>
      <c r="K6" s="6">
        <v>4542337</v>
      </c>
      <c r="L6" s="20">
        <v>9641553</v>
      </c>
      <c r="M6" s="20">
        <v>166318</v>
      </c>
      <c r="N6" s="20">
        <v>208498</v>
      </c>
      <c r="O6" s="132">
        <v>8400603</v>
      </c>
      <c r="P6" s="23">
        <v>109094781</v>
      </c>
    </row>
    <row r="7" spans="2:17" x14ac:dyDescent="0.15">
      <c r="B7" s="4" t="s">
        <v>14</v>
      </c>
      <c r="C7" s="14" t="s">
        <v>15</v>
      </c>
      <c r="D7" s="17">
        <v>33296145</v>
      </c>
      <c r="E7" s="5">
        <v>11472448</v>
      </c>
      <c r="F7" s="5">
        <v>17519494</v>
      </c>
      <c r="G7" s="6">
        <v>4304203</v>
      </c>
      <c r="H7" s="20">
        <v>8555957</v>
      </c>
      <c r="I7" s="20">
        <v>677837</v>
      </c>
      <c r="J7" s="17">
        <v>9148277</v>
      </c>
      <c r="K7" s="6">
        <v>1476713</v>
      </c>
      <c r="L7" s="20">
        <v>6991576</v>
      </c>
      <c r="M7" s="20">
        <v>136892</v>
      </c>
      <c r="N7" s="20">
        <v>1074983</v>
      </c>
      <c r="O7" s="132">
        <v>4736105</v>
      </c>
      <c r="P7" s="23">
        <v>64617772</v>
      </c>
    </row>
    <row r="8" spans="2:17" x14ac:dyDescent="0.15">
      <c r="B8" s="4" t="s">
        <v>16</v>
      </c>
      <c r="C8" s="14" t="s">
        <v>17</v>
      </c>
      <c r="D8" s="17">
        <v>103656373</v>
      </c>
      <c r="E8" s="5">
        <v>29215641</v>
      </c>
      <c r="F8" s="5">
        <v>59998476</v>
      </c>
      <c r="G8" s="6">
        <v>14442256</v>
      </c>
      <c r="H8" s="20">
        <v>32966845</v>
      </c>
      <c r="I8" s="20">
        <v>4265225</v>
      </c>
      <c r="J8" s="17">
        <v>11100536</v>
      </c>
      <c r="K8" s="6">
        <v>8777</v>
      </c>
      <c r="L8" s="20">
        <v>16046117</v>
      </c>
      <c r="M8" s="20">
        <v>2050323</v>
      </c>
      <c r="N8" s="20">
        <v>1910469</v>
      </c>
      <c r="O8" s="132">
        <v>31868873</v>
      </c>
      <c r="P8" s="23">
        <v>203864761</v>
      </c>
    </row>
    <row r="9" spans="2:17" x14ac:dyDescent="0.15">
      <c r="B9" s="4" t="s">
        <v>18</v>
      </c>
      <c r="C9" s="14" t="s">
        <v>19</v>
      </c>
      <c r="D9" s="17">
        <v>14484699</v>
      </c>
      <c r="E9" s="5">
        <v>4514100</v>
      </c>
      <c r="F9" s="5">
        <v>7191368</v>
      </c>
      <c r="G9" s="6">
        <v>2779231</v>
      </c>
      <c r="H9" s="20">
        <v>4375610</v>
      </c>
      <c r="I9" s="20">
        <v>276094</v>
      </c>
      <c r="J9" s="17">
        <v>2521582</v>
      </c>
      <c r="K9" s="6">
        <v>295529</v>
      </c>
      <c r="L9" s="20">
        <v>2459554</v>
      </c>
      <c r="M9" s="20">
        <v>457442</v>
      </c>
      <c r="N9" s="20">
        <v>8600</v>
      </c>
      <c r="O9" s="132">
        <v>2204951</v>
      </c>
      <c r="P9" s="23">
        <v>26788532</v>
      </c>
    </row>
    <row r="10" spans="2:17" x14ac:dyDescent="0.15">
      <c r="B10" s="4" t="s">
        <v>20</v>
      </c>
      <c r="C10" s="14" t="s">
        <v>21</v>
      </c>
      <c r="D10" s="17">
        <v>13836169</v>
      </c>
      <c r="E10" s="5">
        <v>4231318</v>
      </c>
      <c r="F10" s="5">
        <v>5872390</v>
      </c>
      <c r="G10" s="6">
        <v>3732461</v>
      </c>
      <c r="H10" s="20">
        <v>3928837</v>
      </c>
      <c r="I10" s="20">
        <v>156910</v>
      </c>
      <c r="J10" s="17">
        <v>3720003</v>
      </c>
      <c r="K10" s="6">
        <v>1451204</v>
      </c>
      <c r="L10" s="20">
        <v>2598692</v>
      </c>
      <c r="M10" s="20">
        <v>1535943</v>
      </c>
      <c r="N10" s="20">
        <v>1183082</v>
      </c>
      <c r="O10" s="132">
        <v>2972019</v>
      </c>
      <c r="P10" s="23">
        <v>29931655</v>
      </c>
    </row>
    <row r="11" spans="2:17" x14ac:dyDescent="0.15">
      <c r="B11" s="4" t="s">
        <v>22</v>
      </c>
      <c r="C11" s="14" t="s">
        <v>23</v>
      </c>
      <c r="D11" s="17">
        <v>51856984</v>
      </c>
      <c r="E11" s="5">
        <v>15994289</v>
      </c>
      <c r="F11" s="5">
        <v>29249494</v>
      </c>
      <c r="G11" s="6">
        <v>6613201</v>
      </c>
      <c r="H11" s="20">
        <v>15668778</v>
      </c>
      <c r="I11" s="20">
        <v>1114285</v>
      </c>
      <c r="J11" s="17">
        <v>12466686</v>
      </c>
      <c r="K11" s="6">
        <v>3880662</v>
      </c>
      <c r="L11" s="20">
        <v>9303756</v>
      </c>
      <c r="M11" s="20">
        <v>3516449</v>
      </c>
      <c r="N11" s="20">
        <v>0</v>
      </c>
      <c r="O11" s="132">
        <v>19147652</v>
      </c>
      <c r="P11" s="23">
        <v>113074590</v>
      </c>
    </row>
    <row r="12" spans="2:17" x14ac:dyDescent="0.15">
      <c r="B12" s="4" t="s">
        <v>24</v>
      </c>
      <c r="C12" s="14" t="s">
        <v>25</v>
      </c>
      <c r="D12" s="17">
        <v>13705880</v>
      </c>
      <c r="E12" s="5">
        <v>4852905</v>
      </c>
      <c r="F12" s="5">
        <v>6021411</v>
      </c>
      <c r="G12" s="6">
        <v>2831564</v>
      </c>
      <c r="H12" s="20">
        <v>4349341</v>
      </c>
      <c r="I12" s="20">
        <v>370035</v>
      </c>
      <c r="J12" s="17">
        <v>3610762</v>
      </c>
      <c r="K12" s="6">
        <v>1158045</v>
      </c>
      <c r="L12" s="20">
        <v>2569374</v>
      </c>
      <c r="M12" s="20">
        <v>254579</v>
      </c>
      <c r="N12" s="20">
        <v>111040</v>
      </c>
      <c r="O12" s="132">
        <v>4192016</v>
      </c>
      <c r="P12" s="23">
        <v>29163027</v>
      </c>
    </row>
    <row r="13" spans="2:17" x14ac:dyDescent="0.15">
      <c r="B13" s="4" t="s">
        <v>26</v>
      </c>
      <c r="C13" s="14" t="s">
        <v>27</v>
      </c>
      <c r="D13" s="17">
        <v>18390345</v>
      </c>
      <c r="E13" s="5">
        <v>5572320</v>
      </c>
      <c r="F13" s="5">
        <v>9461782</v>
      </c>
      <c r="G13" s="6">
        <v>3356243</v>
      </c>
      <c r="H13" s="20">
        <v>6479344</v>
      </c>
      <c r="I13" s="20">
        <v>771604</v>
      </c>
      <c r="J13" s="17">
        <v>4217827</v>
      </c>
      <c r="K13" s="6">
        <v>1470715</v>
      </c>
      <c r="L13" s="20">
        <v>4080478</v>
      </c>
      <c r="M13" s="20">
        <v>863604</v>
      </c>
      <c r="N13" s="20">
        <v>185661</v>
      </c>
      <c r="O13" s="132">
        <v>5182381</v>
      </c>
      <c r="P13" s="23">
        <v>40171244</v>
      </c>
    </row>
    <row r="14" spans="2:17" x14ac:dyDescent="0.15">
      <c r="B14" s="4" t="s">
        <v>28</v>
      </c>
      <c r="C14" s="14" t="s">
        <v>29</v>
      </c>
      <c r="D14" s="17">
        <v>14228639</v>
      </c>
      <c r="E14" s="5">
        <v>3860638</v>
      </c>
      <c r="F14" s="5">
        <v>7178433</v>
      </c>
      <c r="G14" s="6">
        <v>3189568</v>
      </c>
      <c r="H14" s="20">
        <v>2964854</v>
      </c>
      <c r="I14" s="20">
        <v>316237</v>
      </c>
      <c r="J14" s="17">
        <v>4233800</v>
      </c>
      <c r="K14" s="6">
        <v>1951584</v>
      </c>
      <c r="L14" s="20">
        <v>2511927</v>
      </c>
      <c r="M14" s="20">
        <v>1003812</v>
      </c>
      <c r="N14" s="20">
        <v>99474</v>
      </c>
      <c r="O14" s="132">
        <v>2350292</v>
      </c>
      <c r="P14" s="23">
        <v>27709035</v>
      </c>
    </row>
    <row r="15" spans="2:17" x14ac:dyDescent="0.15">
      <c r="B15" s="4" t="s">
        <v>30</v>
      </c>
      <c r="C15" s="14" t="s">
        <v>31</v>
      </c>
      <c r="D15" s="17">
        <v>15043389</v>
      </c>
      <c r="E15" s="5">
        <v>4578995</v>
      </c>
      <c r="F15" s="5">
        <v>8077978</v>
      </c>
      <c r="G15" s="6">
        <v>2386416</v>
      </c>
      <c r="H15" s="20">
        <v>5152997</v>
      </c>
      <c r="I15" s="20">
        <v>301818</v>
      </c>
      <c r="J15" s="17">
        <v>3738191</v>
      </c>
      <c r="K15" s="6">
        <v>1183770</v>
      </c>
      <c r="L15" s="20">
        <v>2739338</v>
      </c>
      <c r="M15" s="20">
        <v>1443627</v>
      </c>
      <c r="N15" s="20">
        <v>124047</v>
      </c>
      <c r="O15" s="132">
        <v>3428150</v>
      </c>
      <c r="P15" s="23">
        <v>31971557</v>
      </c>
    </row>
    <row r="16" spans="2:17" x14ac:dyDescent="0.15">
      <c r="B16" s="4" t="s">
        <v>32</v>
      </c>
      <c r="C16" s="14" t="s">
        <v>33</v>
      </c>
      <c r="D16" s="17">
        <v>38742553</v>
      </c>
      <c r="E16" s="5">
        <v>11354804</v>
      </c>
      <c r="F16" s="5">
        <v>20128208</v>
      </c>
      <c r="G16" s="6">
        <v>7259541</v>
      </c>
      <c r="H16" s="20">
        <v>11855253</v>
      </c>
      <c r="I16" s="20">
        <v>712979</v>
      </c>
      <c r="J16" s="17">
        <v>5571642</v>
      </c>
      <c r="K16" s="6">
        <v>168764</v>
      </c>
      <c r="L16" s="20">
        <v>7701009</v>
      </c>
      <c r="M16" s="20">
        <v>74470</v>
      </c>
      <c r="N16" s="20">
        <v>659642</v>
      </c>
      <c r="O16" s="132">
        <v>4344962</v>
      </c>
      <c r="P16" s="23">
        <v>69662510</v>
      </c>
    </row>
    <row r="17" spans="2:16" x14ac:dyDescent="0.15">
      <c r="B17" s="4" t="s">
        <v>34</v>
      </c>
      <c r="C17" s="14" t="s">
        <v>35</v>
      </c>
      <c r="D17" s="17">
        <v>21886941</v>
      </c>
      <c r="E17" s="5">
        <v>6976833</v>
      </c>
      <c r="F17" s="5">
        <v>11141863</v>
      </c>
      <c r="G17" s="6">
        <v>3768245</v>
      </c>
      <c r="H17" s="20">
        <v>8294965</v>
      </c>
      <c r="I17" s="20">
        <v>161713</v>
      </c>
      <c r="J17" s="17">
        <v>4271369</v>
      </c>
      <c r="K17" s="6">
        <v>1942590</v>
      </c>
      <c r="L17" s="20">
        <v>4798769</v>
      </c>
      <c r="M17" s="20">
        <v>1740389</v>
      </c>
      <c r="N17" s="20">
        <v>313368</v>
      </c>
      <c r="O17" s="132">
        <v>4458149</v>
      </c>
      <c r="P17" s="23">
        <v>45925663</v>
      </c>
    </row>
    <row r="18" spans="2:16" x14ac:dyDescent="0.15">
      <c r="B18" s="4" t="s">
        <v>36</v>
      </c>
      <c r="C18" s="14" t="s">
        <v>37</v>
      </c>
      <c r="D18" s="17">
        <v>9469325</v>
      </c>
      <c r="E18" s="5">
        <v>3118851</v>
      </c>
      <c r="F18" s="5">
        <v>4439258</v>
      </c>
      <c r="G18" s="6">
        <v>1911216</v>
      </c>
      <c r="H18" s="20">
        <v>3103084</v>
      </c>
      <c r="I18" s="20">
        <v>120426</v>
      </c>
      <c r="J18" s="17">
        <v>782918</v>
      </c>
      <c r="K18" s="6">
        <v>2525</v>
      </c>
      <c r="L18" s="20">
        <v>2286339</v>
      </c>
      <c r="M18" s="20">
        <v>954407</v>
      </c>
      <c r="N18" s="20">
        <v>145000</v>
      </c>
      <c r="O18" s="132">
        <v>1762572</v>
      </c>
      <c r="P18" s="23">
        <v>18624071</v>
      </c>
    </row>
    <row r="19" spans="2:16" x14ac:dyDescent="0.15">
      <c r="B19" s="65" t="s">
        <v>38</v>
      </c>
      <c r="C19" s="66" t="s">
        <v>39</v>
      </c>
      <c r="D19" s="67">
        <v>19466935</v>
      </c>
      <c r="E19" s="68">
        <v>5574947</v>
      </c>
      <c r="F19" s="68">
        <v>9030142</v>
      </c>
      <c r="G19" s="69">
        <v>4861846</v>
      </c>
      <c r="H19" s="70">
        <v>5938160</v>
      </c>
      <c r="I19" s="70">
        <v>484662</v>
      </c>
      <c r="J19" s="67">
        <v>4687097</v>
      </c>
      <c r="K19" s="69">
        <v>2150401</v>
      </c>
      <c r="L19" s="70">
        <v>3318509</v>
      </c>
      <c r="M19" s="70">
        <v>592815</v>
      </c>
      <c r="N19" s="70">
        <v>67280</v>
      </c>
      <c r="O19" s="133">
        <v>3405318</v>
      </c>
      <c r="P19" s="71">
        <v>37960776</v>
      </c>
    </row>
    <row r="20" spans="2:16" x14ac:dyDescent="0.15">
      <c r="B20" s="4" t="s">
        <v>40</v>
      </c>
      <c r="C20" s="14" t="s">
        <v>41</v>
      </c>
      <c r="D20" s="17">
        <v>25316505</v>
      </c>
      <c r="E20" s="5">
        <v>8329567</v>
      </c>
      <c r="F20" s="5">
        <v>13981379</v>
      </c>
      <c r="G20" s="6">
        <v>3005559</v>
      </c>
      <c r="H20" s="20">
        <v>6926465</v>
      </c>
      <c r="I20" s="20">
        <v>111951</v>
      </c>
      <c r="J20" s="17">
        <v>4604012</v>
      </c>
      <c r="K20" s="6">
        <v>1074942</v>
      </c>
      <c r="L20" s="20">
        <v>4127838</v>
      </c>
      <c r="M20" s="20">
        <v>1633507</v>
      </c>
      <c r="N20" s="20">
        <v>428674</v>
      </c>
      <c r="O20" s="132">
        <v>11380527</v>
      </c>
      <c r="P20" s="23">
        <v>54529479</v>
      </c>
    </row>
    <row r="21" spans="2:16" x14ac:dyDescent="0.15">
      <c r="B21" s="65" t="s">
        <v>42</v>
      </c>
      <c r="C21" s="66" t="s">
        <v>43</v>
      </c>
      <c r="D21" s="67">
        <v>37080789</v>
      </c>
      <c r="E21" s="68">
        <v>11151521</v>
      </c>
      <c r="F21" s="68">
        <v>19032449</v>
      </c>
      <c r="G21" s="69">
        <v>6896819</v>
      </c>
      <c r="H21" s="70">
        <v>9836433</v>
      </c>
      <c r="I21" s="70">
        <v>86259</v>
      </c>
      <c r="J21" s="67">
        <v>3193821</v>
      </c>
      <c r="K21" s="69">
        <v>196067</v>
      </c>
      <c r="L21" s="70">
        <v>6714290</v>
      </c>
      <c r="M21" s="70">
        <v>45644</v>
      </c>
      <c r="N21" s="70">
        <v>774440</v>
      </c>
      <c r="O21" s="133">
        <v>5469032</v>
      </c>
      <c r="P21" s="71">
        <v>63200708</v>
      </c>
    </row>
    <row r="22" spans="2:16" x14ac:dyDescent="0.15">
      <c r="B22" s="4" t="s">
        <v>44</v>
      </c>
      <c r="C22" s="14" t="s">
        <v>45</v>
      </c>
      <c r="D22" s="17">
        <v>32888704</v>
      </c>
      <c r="E22" s="5">
        <v>9097762</v>
      </c>
      <c r="F22" s="5">
        <v>18202229</v>
      </c>
      <c r="G22" s="6">
        <v>5588713</v>
      </c>
      <c r="H22" s="20">
        <v>12465576</v>
      </c>
      <c r="I22" s="20">
        <v>148068</v>
      </c>
      <c r="J22" s="17">
        <v>14132963</v>
      </c>
      <c r="K22" s="6">
        <v>3210059</v>
      </c>
      <c r="L22" s="20">
        <v>7530846</v>
      </c>
      <c r="M22" s="20">
        <v>1557495</v>
      </c>
      <c r="N22" s="20">
        <v>322654</v>
      </c>
      <c r="O22" s="132">
        <v>7683562</v>
      </c>
      <c r="P22" s="23">
        <v>76729868</v>
      </c>
    </row>
    <row r="23" spans="2:16" x14ac:dyDescent="0.15">
      <c r="B23" s="4" t="s">
        <v>46</v>
      </c>
      <c r="C23" s="14" t="s">
        <v>47</v>
      </c>
      <c r="D23" s="17">
        <v>55690399</v>
      </c>
      <c r="E23" s="5">
        <v>17706957</v>
      </c>
      <c r="F23" s="5">
        <v>29723964</v>
      </c>
      <c r="G23" s="6">
        <v>8259478</v>
      </c>
      <c r="H23" s="20">
        <v>15881774</v>
      </c>
      <c r="I23" s="20">
        <v>441006</v>
      </c>
      <c r="J23" s="17">
        <v>5614341</v>
      </c>
      <c r="K23" s="6">
        <v>993784</v>
      </c>
      <c r="L23" s="20">
        <v>11854442</v>
      </c>
      <c r="M23" s="20">
        <v>3509644</v>
      </c>
      <c r="N23" s="20">
        <v>166653</v>
      </c>
      <c r="O23" s="132">
        <v>9285680</v>
      </c>
      <c r="P23" s="23">
        <v>102443939</v>
      </c>
    </row>
    <row r="24" spans="2:16" x14ac:dyDescent="0.15">
      <c r="B24" s="4" t="s">
        <v>48</v>
      </c>
      <c r="C24" s="14" t="s">
        <v>49</v>
      </c>
      <c r="D24" s="17">
        <v>13211207</v>
      </c>
      <c r="E24" s="5">
        <v>3896280</v>
      </c>
      <c r="F24" s="5">
        <v>7733873</v>
      </c>
      <c r="G24" s="6">
        <v>1581054</v>
      </c>
      <c r="H24" s="20">
        <v>3546948</v>
      </c>
      <c r="I24" s="20">
        <v>40010</v>
      </c>
      <c r="J24" s="17">
        <v>1839522</v>
      </c>
      <c r="K24" s="6">
        <v>601261</v>
      </c>
      <c r="L24" s="20">
        <v>3148164</v>
      </c>
      <c r="M24" s="20">
        <v>25381</v>
      </c>
      <c r="N24" s="20">
        <v>158770</v>
      </c>
      <c r="O24" s="132">
        <v>2115739</v>
      </c>
      <c r="P24" s="23">
        <v>24085741</v>
      </c>
    </row>
    <row r="25" spans="2:16" x14ac:dyDescent="0.15">
      <c r="B25" s="4" t="s">
        <v>50</v>
      </c>
      <c r="C25" s="14" t="s">
        <v>51</v>
      </c>
      <c r="D25" s="17">
        <v>26309001</v>
      </c>
      <c r="E25" s="5">
        <v>7248939</v>
      </c>
      <c r="F25" s="5">
        <v>15851742</v>
      </c>
      <c r="G25" s="6">
        <v>3208320</v>
      </c>
      <c r="H25" s="20">
        <v>9611935</v>
      </c>
      <c r="I25" s="20">
        <v>195721</v>
      </c>
      <c r="J25" s="17">
        <v>5130339</v>
      </c>
      <c r="K25" s="6">
        <v>783765</v>
      </c>
      <c r="L25" s="20">
        <v>3205781</v>
      </c>
      <c r="M25" s="20">
        <v>3379317</v>
      </c>
      <c r="N25" s="20">
        <v>133880</v>
      </c>
      <c r="O25" s="132">
        <v>7381495</v>
      </c>
      <c r="P25" s="23">
        <v>55347469</v>
      </c>
    </row>
    <row r="26" spans="2:16" x14ac:dyDescent="0.15">
      <c r="B26" s="4" t="s">
        <v>52</v>
      </c>
      <c r="C26" s="14" t="s">
        <v>53</v>
      </c>
      <c r="D26" s="17">
        <v>21515027</v>
      </c>
      <c r="E26" s="5">
        <v>6655758</v>
      </c>
      <c r="F26" s="5">
        <v>11407142</v>
      </c>
      <c r="G26" s="6">
        <v>3452127</v>
      </c>
      <c r="H26" s="20">
        <v>7640200</v>
      </c>
      <c r="I26" s="20">
        <v>324397</v>
      </c>
      <c r="J26" s="17">
        <v>4264190</v>
      </c>
      <c r="K26" s="6">
        <v>2166470</v>
      </c>
      <c r="L26" s="20">
        <v>4450003</v>
      </c>
      <c r="M26" s="20">
        <v>311198</v>
      </c>
      <c r="N26" s="20">
        <v>19660</v>
      </c>
      <c r="O26" s="132">
        <v>2536372</v>
      </c>
      <c r="P26" s="23">
        <v>41061047</v>
      </c>
    </row>
    <row r="27" spans="2:16" x14ac:dyDescent="0.15">
      <c r="B27" s="4" t="s">
        <v>54</v>
      </c>
      <c r="C27" s="14" t="s">
        <v>55</v>
      </c>
      <c r="D27" s="17">
        <v>24279033</v>
      </c>
      <c r="E27" s="5">
        <v>7059360</v>
      </c>
      <c r="F27" s="5">
        <v>14170207</v>
      </c>
      <c r="G27" s="6">
        <v>3049466</v>
      </c>
      <c r="H27" s="20">
        <v>7593286</v>
      </c>
      <c r="I27" s="20">
        <v>408901</v>
      </c>
      <c r="J27" s="17">
        <v>3344996</v>
      </c>
      <c r="K27" s="6">
        <v>1343717</v>
      </c>
      <c r="L27" s="20">
        <v>3578136</v>
      </c>
      <c r="M27" s="20">
        <v>570449</v>
      </c>
      <c r="N27" s="20">
        <v>78229</v>
      </c>
      <c r="O27" s="132">
        <v>3413430</v>
      </c>
      <c r="P27" s="23">
        <v>43266460</v>
      </c>
    </row>
    <row r="28" spans="2:16" x14ac:dyDescent="0.15">
      <c r="B28" s="4" t="s">
        <v>56</v>
      </c>
      <c r="C28" s="14" t="s">
        <v>57</v>
      </c>
      <c r="D28" s="17">
        <v>11948447</v>
      </c>
      <c r="E28" s="5">
        <v>3240909</v>
      </c>
      <c r="F28" s="5">
        <v>7079670</v>
      </c>
      <c r="G28" s="6">
        <v>1627868</v>
      </c>
      <c r="H28" s="20">
        <v>4259928</v>
      </c>
      <c r="I28" s="20">
        <v>218670</v>
      </c>
      <c r="J28" s="17">
        <v>3413469</v>
      </c>
      <c r="K28" s="6">
        <v>1262430</v>
      </c>
      <c r="L28" s="20">
        <v>1936916</v>
      </c>
      <c r="M28" s="20">
        <v>486228</v>
      </c>
      <c r="N28" s="20">
        <v>18490</v>
      </c>
      <c r="O28" s="132">
        <v>1688380</v>
      </c>
      <c r="P28" s="23">
        <v>23970528</v>
      </c>
    </row>
    <row r="29" spans="2:16" x14ac:dyDescent="0.15">
      <c r="B29" s="4" t="s">
        <v>58</v>
      </c>
      <c r="C29" s="14" t="s">
        <v>59</v>
      </c>
      <c r="D29" s="17">
        <v>13727343</v>
      </c>
      <c r="E29" s="5">
        <v>3852343</v>
      </c>
      <c r="F29" s="5">
        <v>7943104</v>
      </c>
      <c r="G29" s="6">
        <v>1931896</v>
      </c>
      <c r="H29" s="20">
        <v>5183974</v>
      </c>
      <c r="I29" s="20">
        <v>100583</v>
      </c>
      <c r="J29" s="17">
        <v>2307174</v>
      </c>
      <c r="K29" s="6">
        <v>873858</v>
      </c>
      <c r="L29" s="20">
        <v>1998759</v>
      </c>
      <c r="M29" s="20">
        <v>1122047</v>
      </c>
      <c r="N29" s="20">
        <v>165361</v>
      </c>
      <c r="O29" s="132">
        <v>3164522</v>
      </c>
      <c r="P29" s="23">
        <v>27769763</v>
      </c>
    </row>
    <row r="30" spans="2:16" x14ac:dyDescent="0.15">
      <c r="B30" s="4" t="s">
        <v>60</v>
      </c>
      <c r="C30" s="14" t="s">
        <v>61</v>
      </c>
      <c r="D30" s="17">
        <v>28190787</v>
      </c>
      <c r="E30" s="5">
        <v>6957139</v>
      </c>
      <c r="F30" s="5">
        <v>16718362</v>
      </c>
      <c r="G30" s="6">
        <v>4515286</v>
      </c>
      <c r="H30" s="20">
        <v>6228441</v>
      </c>
      <c r="I30" s="20">
        <v>292058</v>
      </c>
      <c r="J30" s="17">
        <v>5776361</v>
      </c>
      <c r="K30" s="6">
        <v>2378188</v>
      </c>
      <c r="L30" s="20">
        <v>5869806</v>
      </c>
      <c r="M30" s="20">
        <v>2929805</v>
      </c>
      <c r="N30" s="20">
        <v>61750</v>
      </c>
      <c r="O30" s="132">
        <v>6672832</v>
      </c>
      <c r="P30" s="23">
        <v>56021840</v>
      </c>
    </row>
    <row r="31" spans="2:16" x14ac:dyDescent="0.15">
      <c r="B31" s="65" t="s">
        <v>62</v>
      </c>
      <c r="C31" s="66" t="s">
        <v>63</v>
      </c>
      <c r="D31" s="67">
        <v>12377332</v>
      </c>
      <c r="E31" s="68">
        <v>3652784</v>
      </c>
      <c r="F31" s="68">
        <v>6287718</v>
      </c>
      <c r="G31" s="69">
        <v>2436830</v>
      </c>
      <c r="H31" s="70">
        <v>3648861</v>
      </c>
      <c r="I31" s="70">
        <v>207852</v>
      </c>
      <c r="J31" s="67">
        <v>2210780</v>
      </c>
      <c r="K31" s="69">
        <v>1076268</v>
      </c>
      <c r="L31" s="70">
        <v>2301726</v>
      </c>
      <c r="M31" s="70">
        <v>442459</v>
      </c>
      <c r="N31" s="70">
        <v>72946</v>
      </c>
      <c r="O31" s="133">
        <v>3215301</v>
      </c>
      <c r="P31" s="71">
        <v>24477257</v>
      </c>
    </row>
    <row r="32" spans="2:16" x14ac:dyDescent="0.15">
      <c r="B32" s="4" t="s">
        <v>64</v>
      </c>
      <c r="C32" s="14" t="s">
        <v>65</v>
      </c>
      <c r="D32" s="17">
        <v>24640233</v>
      </c>
      <c r="E32" s="5">
        <v>7085328</v>
      </c>
      <c r="F32" s="5">
        <v>12809576</v>
      </c>
      <c r="G32" s="6">
        <v>4745329</v>
      </c>
      <c r="H32" s="20">
        <v>7170900</v>
      </c>
      <c r="I32" s="20">
        <v>151429</v>
      </c>
      <c r="J32" s="17">
        <v>7902333</v>
      </c>
      <c r="K32" s="6">
        <v>4552455</v>
      </c>
      <c r="L32" s="20">
        <v>4806157</v>
      </c>
      <c r="M32" s="20">
        <v>655108</v>
      </c>
      <c r="N32" s="20">
        <v>8699</v>
      </c>
      <c r="O32" s="132">
        <v>3416903</v>
      </c>
      <c r="P32" s="23">
        <v>48751762</v>
      </c>
    </row>
    <row r="33" spans="2:16" x14ac:dyDescent="0.15">
      <c r="B33" s="51" t="s">
        <v>66</v>
      </c>
      <c r="C33" s="52" t="s">
        <v>67</v>
      </c>
      <c r="D33" s="53">
        <v>10490166</v>
      </c>
      <c r="E33" s="54">
        <v>3328089</v>
      </c>
      <c r="F33" s="54">
        <v>4859900</v>
      </c>
      <c r="G33" s="55">
        <v>2302177</v>
      </c>
      <c r="H33" s="56">
        <v>3353570</v>
      </c>
      <c r="I33" s="56">
        <v>33044</v>
      </c>
      <c r="J33" s="53">
        <v>2400832</v>
      </c>
      <c r="K33" s="55">
        <v>1159189</v>
      </c>
      <c r="L33" s="56">
        <v>1784066</v>
      </c>
      <c r="M33" s="56">
        <v>847796</v>
      </c>
      <c r="N33" s="56">
        <v>65482</v>
      </c>
      <c r="O33" s="134">
        <v>1266848</v>
      </c>
      <c r="P33" s="57">
        <v>20241804</v>
      </c>
    </row>
    <row r="34" spans="2:16" x14ac:dyDescent="0.15">
      <c r="B34" s="4" t="s">
        <v>68</v>
      </c>
      <c r="C34" s="14" t="s">
        <v>69</v>
      </c>
      <c r="D34" s="17">
        <v>13687681</v>
      </c>
      <c r="E34" s="5">
        <v>4302116</v>
      </c>
      <c r="F34" s="5">
        <v>6727698</v>
      </c>
      <c r="G34" s="6">
        <v>2657867</v>
      </c>
      <c r="H34" s="20">
        <v>5868858</v>
      </c>
      <c r="I34" s="20">
        <v>156379</v>
      </c>
      <c r="J34" s="17">
        <v>4013324</v>
      </c>
      <c r="K34" s="6">
        <v>1377073</v>
      </c>
      <c r="L34" s="20">
        <v>3441245</v>
      </c>
      <c r="M34" s="20">
        <v>1626277</v>
      </c>
      <c r="N34" s="20">
        <v>154423</v>
      </c>
      <c r="O34" s="132">
        <v>1973035</v>
      </c>
      <c r="P34" s="23">
        <v>30921222</v>
      </c>
    </row>
    <row r="35" spans="2:16" x14ac:dyDescent="0.15">
      <c r="B35" s="4" t="s">
        <v>70</v>
      </c>
      <c r="C35" s="14" t="s">
        <v>71</v>
      </c>
      <c r="D35" s="17">
        <v>17913457</v>
      </c>
      <c r="E35" s="5">
        <v>4786431</v>
      </c>
      <c r="F35" s="5">
        <v>10513560</v>
      </c>
      <c r="G35" s="6">
        <v>2613466</v>
      </c>
      <c r="H35" s="20">
        <v>5078548</v>
      </c>
      <c r="I35" s="20">
        <v>180345</v>
      </c>
      <c r="J35" s="17">
        <v>3952636</v>
      </c>
      <c r="K35" s="6">
        <v>1963704</v>
      </c>
      <c r="L35" s="20">
        <v>2964485</v>
      </c>
      <c r="M35" s="20">
        <v>420446</v>
      </c>
      <c r="N35" s="20">
        <v>2465</v>
      </c>
      <c r="O35" s="132">
        <v>3622168</v>
      </c>
      <c r="P35" s="23">
        <v>34134550</v>
      </c>
    </row>
    <row r="36" spans="2:16" x14ac:dyDescent="0.15">
      <c r="B36" s="4" t="s">
        <v>72</v>
      </c>
      <c r="C36" s="14" t="s">
        <v>73</v>
      </c>
      <c r="D36" s="17">
        <v>25555878</v>
      </c>
      <c r="E36" s="5">
        <v>6772283</v>
      </c>
      <c r="F36" s="5">
        <v>14211129</v>
      </c>
      <c r="G36" s="6">
        <v>4572466</v>
      </c>
      <c r="H36" s="20">
        <v>7381473</v>
      </c>
      <c r="I36" s="20">
        <v>961032</v>
      </c>
      <c r="J36" s="17">
        <v>2312586</v>
      </c>
      <c r="K36" s="6">
        <v>515160</v>
      </c>
      <c r="L36" s="20">
        <v>6032218</v>
      </c>
      <c r="M36" s="20">
        <v>1640960</v>
      </c>
      <c r="N36" s="20">
        <v>337800</v>
      </c>
      <c r="O36" s="132">
        <v>4735771</v>
      </c>
      <c r="P36" s="23">
        <v>48957718</v>
      </c>
    </row>
    <row r="37" spans="2:16" x14ac:dyDescent="0.15">
      <c r="B37" s="58" t="s">
        <v>74</v>
      </c>
      <c r="C37" s="59" t="s">
        <v>75</v>
      </c>
      <c r="D37" s="60">
        <v>9401462</v>
      </c>
      <c r="E37" s="61">
        <v>3756199</v>
      </c>
      <c r="F37" s="61">
        <v>4183908</v>
      </c>
      <c r="G37" s="62">
        <v>1461355</v>
      </c>
      <c r="H37" s="63">
        <v>2422678</v>
      </c>
      <c r="I37" s="63">
        <v>79087</v>
      </c>
      <c r="J37" s="60">
        <v>2248711</v>
      </c>
      <c r="K37" s="62">
        <v>652130</v>
      </c>
      <c r="L37" s="63">
        <v>2806609</v>
      </c>
      <c r="M37" s="63">
        <v>657168</v>
      </c>
      <c r="N37" s="63">
        <v>12000</v>
      </c>
      <c r="O37" s="135">
        <v>1710171</v>
      </c>
      <c r="P37" s="64">
        <v>19337886</v>
      </c>
    </row>
    <row r="38" spans="2:16" x14ac:dyDescent="0.15">
      <c r="B38" s="4" t="s">
        <v>76</v>
      </c>
      <c r="C38" s="14" t="s">
        <v>77</v>
      </c>
      <c r="D38" s="17">
        <v>14741428</v>
      </c>
      <c r="E38" s="5">
        <v>4419326</v>
      </c>
      <c r="F38" s="5">
        <v>7294403</v>
      </c>
      <c r="G38" s="6">
        <v>3027699</v>
      </c>
      <c r="H38" s="20">
        <v>5476856</v>
      </c>
      <c r="I38" s="20">
        <v>440577</v>
      </c>
      <c r="J38" s="17">
        <v>2618098</v>
      </c>
      <c r="K38" s="6">
        <v>1516504</v>
      </c>
      <c r="L38" s="20">
        <v>3819378</v>
      </c>
      <c r="M38" s="20">
        <v>939214</v>
      </c>
      <c r="N38" s="20">
        <v>12180</v>
      </c>
      <c r="O38" s="132">
        <v>2745950</v>
      </c>
      <c r="P38" s="23">
        <v>30793681</v>
      </c>
    </row>
    <row r="39" spans="2:16" x14ac:dyDescent="0.15">
      <c r="B39" s="4" t="s">
        <v>78</v>
      </c>
      <c r="C39" s="14" t="s">
        <v>79</v>
      </c>
      <c r="D39" s="17">
        <v>7436318</v>
      </c>
      <c r="E39" s="5">
        <v>2486015</v>
      </c>
      <c r="F39" s="5">
        <v>3729427</v>
      </c>
      <c r="G39" s="6">
        <v>1220876</v>
      </c>
      <c r="H39" s="20">
        <v>2847302</v>
      </c>
      <c r="I39" s="20">
        <v>109545</v>
      </c>
      <c r="J39" s="17">
        <v>2391459</v>
      </c>
      <c r="K39" s="6">
        <v>852410</v>
      </c>
      <c r="L39" s="20">
        <v>1592178</v>
      </c>
      <c r="M39" s="20">
        <v>422546</v>
      </c>
      <c r="N39" s="20">
        <v>31500</v>
      </c>
      <c r="O39" s="132">
        <v>1553270</v>
      </c>
      <c r="P39" s="23">
        <v>16384118</v>
      </c>
    </row>
    <row r="40" spans="2:16" x14ac:dyDescent="0.15">
      <c r="B40" s="58" t="s">
        <v>80</v>
      </c>
      <c r="C40" s="59" t="s">
        <v>81</v>
      </c>
      <c r="D40" s="60">
        <v>11018550</v>
      </c>
      <c r="E40" s="61">
        <v>3580944</v>
      </c>
      <c r="F40" s="61">
        <v>5715809</v>
      </c>
      <c r="G40" s="62">
        <v>1721797</v>
      </c>
      <c r="H40" s="63">
        <v>2788886</v>
      </c>
      <c r="I40" s="63">
        <v>228258</v>
      </c>
      <c r="J40" s="60">
        <v>2818653</v>
      </c>
      <c r="K40" s="62">
        <v>1769322</v>
      </c>
      <c r="L40" s="63">
        <v>2268796</v>
      </c>
      <c r="M40" s="63">
        <v>886424</v>
      </c>
      <c r="N40" s="63">
        <v>16800</v>
      </c>
      <c r="O40" s="135">
        <v>2016097</v>
      </c>
      <c r="P40" s="64">
        <v>22042464</v>
      </c>
    </row>
    <row r="41" spans="2:16" x14ac:dyDescent="0.15">
      <c r="B41" s="58" t="s">
        <v>82</v>
      </c>
      <c r="C41" s="59" t="s">
        <v>83</v>
      </c>
      <c r="D41" s="60">
        <v>9112357</v>
      </c>
      <c r="E41" s="61">
        <v>2806256</v>
      </c>
      <c r="F41" s="61">
        <v>4858587</v>
      </c>
      <c r="G41" s="62">
        <v>1447514</v>
      </c>
      <c r="H41" s="63">
        <v>2939060</v>
      </c>
      <c r="I41" s="63">
        <v>227296</v>
      </c>
      <c r="J41" s="60">
        <v>1565374</v>
      </c>
      <c r="K41" s="62">
        <v>870542</v>
      </c>
      <c r="L41" s="63">
        <v>1800639</v>
      </c>
      <c r="M41" s="63">
        <v>952441</v>
      </c>
      <c r="N41" s="63">
        <v>5500</v>
      </c>
      <c r="O41" s="135">
        <v>1447273</v>
      </c>
      <c r="P41" s="64">
        <v>18049940</v>
      </c>
    </row>
    <row r="42" spans="2:16" x14ac:dyDescent="0.15">
      <c r="B42" s="4" t="s">
        <v>84</v>
      </c>
      <c r="C42" s="14" t="s">
        <v>85</v>
      </c>
      <c r="D42" s="17">
        <v>11644016</v>
      </c>
      <c r="E42" s="5">
        <v>3322207</v>
      </c>
      <c r="F42" s="5">
        <v>6351441</v>
      </c>
      <c r="G42" s="6">
        <v>1970368</v>
      </c>
      <c r="H42" s="20">
        <v>3679648</v>
      </c>
      <c r="I42" s="20">
        <v>159088</v>
      </c>
      <c r="J42" s="17">
        <v>2261333</v>
      </c>
      <c r="K42" s="6">
        <v>1349987</v>
      </c>
      <c r="L42" s="20">
        <v>1873978</v>
      </c>
      <c r="M42" s="20">
        <v>2222</v>
      </c>
      <c r="N42" s="20">
        <v>116313</v>
      </c>
      <c r="O42" s="132">
        <v>6060746</v>
      </c>
      <c r="P42" s="23">
        <v>25797344</v>
      </c>
    </row>
    <row r="43" spans="2:16" x14ac:dyDescent="0.15">
      <c r="B43" s="4">
        <v>39</v>
      </c>
      <c r="C43" s="14" t="s">
        <v>86</v>
      </c>
      <c r="D43" s="17">
        <v>19941472</v>
      </c>
      <c r="E43" s="5">
        <v>5014408</v>
      </c>
      <c r="F43" s="5">
        <v>10812976</v>
      </c>
      <c r="G43" s="6">
        <v>4114088</v>
      </c>
      <c r="H43" s="20">
        <v>6990420</v>
      </c>
      <c r="I43" s="20">
        <v>347478</v>
      </c>
      <c r="J43" s="17">
        <v>3203707</v>
      </c>
      <c r="K43" s="6">
        <v>1440511</v>
      </c>
      <c r="L43" s="20">
        <v>3387019</v>
      </c>
      <c r="M43" s="20">
        <v>1288452</v>
      </c>
      <c r="N43" s="20">
        <v>4600</v>
      </c>
      <c r="O43" s="132">
        <v>1978380</v>
      </c>
      <c r="P43" s="23">
        <v>37141528</v>
      </c>
    </row>
    <row r="44" spans="2:16" x14ac:dyDescent="0.15">
      <c r="B44" s="7">
        <v>40</v>
      </c>
      <c r="C44" s="15" t="s">
        <v>87</v>
      </c>
      <c r="D44" s="18">
        <v>7229558</v>
      </c>
      <c r="E44" s="8">
        <v>2508949</v>
      </c>
      <c r="F44" s="8">
        <v>3407611</v>
      </c>
      <c r="G44" s="9">
        <v>1312998</v>
      </c>
      <c r="H44" s="21">
        <v>2269580</v>
      </c>
      <c r="I44" s="21">
        <v>61187</v>
      </c>
      <c r="J44" s="18">
        <v>1780508</v>
      </c>
      <c r="K44" s="9">
        <v>1220435</v>
      </c>
      <c r="L44" s="21">
        <v>2014025</v>
      </c>
      <c r="M44" s="21">
        <v>35608</v>
      </c>
      <c r="N44" s="21">
        <v>9800</v>
      </c>
      <c r="O44" s="136">
        <v>1083071</v>
      </c>
      <c r="P44" s="24">
        <v>14483337</v>
      </c>
    </row>
    <row r="45" spans="2:16" x14ac:dyDescent="0.15">
      <c r="B45" s="10">
        <v>41</v>
      </c>
      <c r="C45" s="13" t="s">
        <v>88</v>
      </c>
      <c r="D45" s="16">
        <v>6432095</v>
      </c>
      <c r="E45" s="11">
        <v>2547635</v>
      </c>
      <c r="F45" s="11">
        <v>2784926</v>
      </c>
      <c r="G45" s="12">
        <v>1099534</v>
      </c>
      <c r="H45" s="19">
        <v>2387938</v>
      </c>
      <c r="I45" s="19">
        <v>181021</v>
      </c>
      <c r="J45" s="16">
        <v>579515</v>
      </c>
      <c r="K45" s="12">
        <v>38639</v>
      </c>
      <c r="L45" s="19">
        <v>1231542</v>
      </c>
      <c r="M45" s="19">
        <v>370034</v>
      </c>
      <c r="N45" s="19">
        <v>10750</v>
      </c>
      <c r="O45" s="137">
        <v>494605</v>
      </c>
      <c r="P45" s="22">
        <v>11687500</v>
      </c>
    </row>
    <row r="46" spans="2:16" x14ac:dyDescent="0.15">
      <c r="B46" s="4">
        <v>42</v>
      </c>
      <c r="C46" s="14" t="s">
        <v>89</v>
      </c>
      <c r="D46" s="17">
        <v>5974395</v>
      </c>
      <c r="E46" s="5">
        <v>2075453</v>
      </c>
      <c r="F46" s="5">
        <v>2319650</v>
      </c>
      <c r="G46" s="6">
        <v>1579292</v>
      </c>
      <c r="H46" s="20">
        <v>2072619</v>
      </c>
      <c r="I46" s="20">
        <v>108245</v>
      </c>
      <c r="J46" s="17">
        <v>1819235</v>
      </c>
      <c r="K46" s="6">
        <v>722469</v>
      </c>
      <c r="L46" s="20">
        <v>1169274</v>
      </c>
      <c r="M46" s="20">
        <v>855693</v>
      </c>
      <c r="N46" s="20">
        <v>3600</v>
      </c>
      <c r="O46" s="132">
        <v>1058752</v>
      </c>
      <c r="P46" s="23">
        <v>13061813</v>
      </c>
    </row>
    <row r="47" spans="2:16" x14ac:dyDescent="0.15">
      <c r="B47" s="4">
        <v>43</v>
      </c>
      <c r="C47" s="14" t="s">
        <v>90</v>
      </c>
      <c r="D47" s="17">
        <v>4676790</v>
      </c>
      <c r="E47" s="5">
        <v>1736671</v>
      </c>
      <c r="F47" s="5">
        <v>1957641</v>
      </c>
      <c r="G47" s="6">
        <v>982478</v>
      </c>
      <c r="H47" s="20">
        <v>1234955</v>
      </c>
      <c r="I47" s="20">
        <v>51349</v>
      </c>
      <c r="J47" s="17">
        <v>1747913</v>
      </c>
      <c r="K47" s="6">
        <v>1048258</v>
      </c>
      <c r="L47" s="20">
        <v>1110548</v>
      </c>
      <c r="M47" s="20">
        <v>513617</v>
      </c>
      <c r="N47" s="20">
        <v>32500</v>
      </c>
      <c r="O47" s="132">
        <v>434810</v>
      </c>
      <c r="P47" s="23">
        <v>9802482</v>
      </c>
    </row>
    <row r="48" spans="2:16" x14ac:dyDescent="0.15">
      <c r="B48" s="4">
        <v>44</v>
      </c>
      <c r="C48" s="14" t="s">
        <v>91</v>
      </c>
      <c r="D48" s="17">
        <v>1673767</v>
      </c>
      <c r="E48" s="5">
        <v>844804</v>
      </c>
      <c r="F48" s="5">
        <v>556962</v>
      </c>
      <c r="G48" s="6">
        <v>272001</v>
      </c>
      <c r="H48" s="20">
        <v>578144</v>
      </c>
      <c r="I48" s="20">
        <v>25808</v>
      </c>
      <c r="J48" s="17">
        <v>797820</v>
      </c>
      <c r="K48" s="6">
        <v>457512</v>
      </c>
      <c r="L48" s="20">
        <v>445274</v>
      </c>
      <c r="M48" s="20">
        <v>204219</v>
      </c>
      <c r="N48" s="20">
        <v>30000</v>
      </c>
      <c r="O48" s="132">
        <v>476067</v>
      </c>
      <c r="P48" s="23">
        <v>4231099</v>
      </c>
    </row>
    <row r="49" spans="2:16" x14ac:dyDescent="0.15">
      <c r="B49" s="4">
        <v>45</v>
      </c>
      <c r="C49" s="14" t="s">
        <v>92</v>
      </c>
      <c r="D49" s="17">
        <v>3119734</v>
      </c>
      <c r="E49" s="5">
        <v>953220</v>
      </c>
      <c r="F49" s="5">
        <v>1533237</v>
      </c>
      <c r="G49" s="6">
        <v>633277</v>
      </c>
      <c r="H49" s="20">
        <v>1257678</v>
      </c>
      <c r="I49" s="20">
        <v>44373</v>
      </c>
      <c r="J49" s="17">
        <v>982371</v>
      </c>
      <c r="K49" s="6">
        <v>533895</v>
      </c>
      <c r="L49" s="20">
        <v>619322</v>
      </c>
      <c r="M49" s="20">
        <v>58991</v>
      </c>
      <c r="N49" s="20">
        <v>0</v>
      </c>
      <c r="O49" s="132">
        <v>302105</v>
      </c>
      <c r="P49" s="23">
        <v>6384574</v>
      </c>
    </row>
    <row r="50" spans="2:16" x14ac:dyDescent="0.15">
      <c r="B50" s="4">
        <v>46</v>
      </c>
      <c r="C50" s="14" t="s">
        <v>93</v>
      </c>
      <c r="D50" s="17">
        <v>2968013</v>
      </c>
      <c r="E50" s="5">
        <v>1128846</v>
      </c>
      <c r="F50" s="5">
        <v>1165127</v>
      </c>
      <c r="G50" s="6">
        <v>674040</v>
      </c>
      <c r="H50" s="20">
        <v>976792</v>
      </c>
      <c r="I50" s="20">
        <v>15393</v>
      </c>
      <c r="J50" s="17">
        <v>849102</v>
      </c>
      <c r="K50" s="6">
        <v>548645</v>
      </c>
      <c r="L50" s="20">
        <v>827117</v>
      </c>
      <c r="M50" s="20">
        <v>191982</v>
      </c>
      <c r="N50" s="20">
        <v>0</v>
      </c>
      <c r="O50" s="132">
        <v>727876</v>
      </c>
      <c r="P50" s="23">
        <v>6556275</v>
      </c>
    </row>
    <row r="51" spans="2:16" x14ac:dyDescent="0.15">
      <c r="B51" s="4">
        <v>47</v>
      </c>
      <c r="C51" s="14" t="s">
        <v>94</v>
      </c>
      <c r="D51" s="17">
        <v>4366772</v>
      </c>
      <c r="E51" s="5">
        <v>1876986</v>
      </c>
      <c r="F51" s="5">
        <v>1524496</v>
      </c>
      <c r="G51" s="6">
        <v>965290</v>
      </c>
      <c r="H51" s="20">
        <v>1316762</v>
      </c>
      <c r="I51" s="20">
        <v>50127</v>
      </c>
      <c r="J51" s="17">
        <v>1272174</v>
      </c>
      <c r="K51" s="6">
        <v>862221</v>
      </c>
      <c r="L51" s="20">
        <v>1349733</v>
      </c>
      <c r="M51" s="20">
        <v>9700</v>
      </c>
      <c r="N51" s="20">
        <v>0</v>
      </c>
      <c r="O51" s="132">
        <v>388170</v>
      </c>
      <c r="P51" s="23">
        <v>8753438</v>
      </c>
    </row>
    <row r="52" spans="2:16" x14ac:dyDescent="0.15">
      <c r="B52" s="4">
        <v>48</v>
      </c>
      <c r="C52" s="14" t="s">
        <v>95</v>
      </c>
      <c r="D52" s="17">
        <v>2677341</v>
      </c>
      <c r="E52" s="5">
        <v>1182490</v>
      </c>
      <c r="F52" s="5">
        <v>885436</v>
      </c>
      <c r="G52" s="6">
        <v>609415</v>
      </c>
      <c r="H52" s="20">
        <v>1544168</v>
      </c>
      <c r="I52" s="20">
        <v>107644</v>
      </c>
      <c r="J52" s="17">
        <v>938541</v>
      </c>
      <c r="K52" s="6">
        <v>533055</v>
      </c>
      <c r="L52" s="20">
        <v>869758</v>
      </c>
      <c r="M52" s="20">
        <v>84064</v>
      </c>
      <c r="N52" s="20">
        <v>0</v>
      </c>
      <c r="O52" s="132">
        <v>498950</v>
      </c>
      <c r="P52" s="23">
        <v>6720466</v>
      </c>
    </row>
    <row r="53" spans="2:16" x14ac:dyDescent="0.15">
      <c r="B53" s="4">
        <v>49</v>
      </c>
      <c r="C53" s="14" t="s">
        <v>96</v>
      </c>
      <c r="D53" s="17">
        <v>2765354</v>
      </c>
      <c r="E53" s="5">
        <v>1290474</v>
      </c>
      <c r="F53" s="5">
        <v>873679</v>
      </c>
      <c r="G53" s="6">
        <v>601201</v>
      </c>
      <c r="H53" s="20">
        <v>1092250</v>
      </c>
      <c r="I53" s="20">
        <v>91207</v>
      </c>
      <c r="J53" s="17">
        <v>853647</v>
      </c>
      <c r="K53" s="6">
        <v>469665</v>
      </c>
      <c r="L53" s="20">
        <v>944784</v>
      </c>
      <c r="M53" s="20">
        <v>30075</v>
      </c>
      <c r="N53" s="20">
        <v>794</v>
      </c>
      <c r="O53" s="132">
        <v>859567</v>
      </c>
      <c r="P53" s="23">
        <v>6637678</v>
      </c>
    </row>
    <row r="54" spans="2:16" x14ac:dyDescent="0.15">
      <c r="B54" s="4">
        <v>50</v>
      </c>
      <c r="C54" s="14" t="s">
        <v>97</v>
      </c>
      <c r="D54" s="17">
        <v>2203367</v>
      </c>
      <c r="E54" s="5">
        <v>946222</v>
      </c>
      <c r="F54" s="5">
        <v>682959</v>
      </c>
      <c r="G54" s="6">
        <v>574186</v>
      </c>
      <c r="H54" s="20">
        <v>673316</v>
      </c>
      <c r="I54" s="20">
        <v>26823</v>
      </c>
      <c r="J54" s="17">
        <v>989986</v>
      </c>
      <c r="K54" s="6">
        <v>513649</v>
      </c>
      <c r="L54" s="20">
        <v>612490</v>
      </c>
      <c r="M54" s="20">
        <v>241766</v>
      </c>
      <c r="N54" s="20">
        <v>3000</v>
      </c>
      <c r="O54" s="132">
        <v>703990</v>
      </c>
      <c r="P54" s="23">
        <v>5454738</v>
      </c>
    </row>
    <row r="55" spans="2:16" x14ac:dyDescent="0.15">
      <c r="B55" s="4">
        <v>51</v>
      </c>
      <c r="C55" s="14" t="s">
        <v>98</v>
      </c>
      <c r="D55" s="17">
        <v>2290540</v>
      </c>
      <c r="E55" s="5">
        <v>960940</v>
      </c>
      <c r="F55" s="5">
        <v>671752</v>
      </c>
      <c r="G55" s="6">
        <v>657848</v>
      </c>
      <c r="H55" s="20">
        <v>927015</v>
      </c>
      <c r="I55" s="20">
        <v>30005</v>
      </c>
      <c r="J55" s="17">
        <v>798926</v>
      </c>
      <c r="K55" s="6">
        <v>454416</v>
      </c>
      <c r="L55" s="20">
        <v>498589</v>
      </c>
      <c r="M55" s="20">
        <v>290991</v>
      </c>
      <c r="N55" s="20">
        <v>12600</v>
      </c>
      <c r="O55" s="132">
        <v>437567</v>
      </c>
      <c r="P55" s="23">
        <v>5286233</v>
      </c>
    </row>
    <row r="56" spans="2:16" x14ac:dyDescent="0.15">
      <c r="B56" s="4">
        <v>52</v>
      </c>
      <c r="C56" s="14" t="s">
        <v>99</v>
      </c>
      <c r="D56" s="17">
        <v>1423840</v>
      </c>
      <c r="E56" s="5">
        <v>656496</v>
      </c>
      <c r="F56" s="5">
        <v>477272</v>
      </c>
      <c r="G56" s="6">
        <v>290072</v>
      </c>
      <c r="H56" s="20">
        <v>616024</v>
      </c>
      <c r="I56" s="20">
        <v>41616</v>
      </c>
      <c r="J56" s="17">
        <v>505997</v>
      </c>
      <c r="K56" s="6">
        <v>242906</v>
      </c>
      <c r="L56" s="20">
        <v>476018</v>
      </c>
      <c r="M56" s="20">
        <v>65026</v>
      </c>
      <c r="N56" s="20">
        <v>39460</v>
      </c>
      <c r="O56" s="132">
        <v>334973</v>
      </c>
      <c r="P56" s="23">
        <v>3502954</v>
      </c>
    </row>
    <row r="57" spans="2:16" x14ac:dyDescent="0.15">
      <c r="B57" s="4">
        <v>53</v>
      </c>
      <c r="C57" s="14" t="s">
        <v>100</v>
      </c>
      <c r="D57" s="17">
        <v>1682239</v>
      </c>
      <c r="E57" s="5">
        <v>663246</v>
      </c>
      <c r="F57" s="5">
        <v>679572</v>
      </c>
      <c r="G57" s="6">
        <v>339421</v>
      </c>
      <c r="H57" s="20">
        <v>493065</v>
      </c>
      <c r="I57" s="20">
        <v>231610</v>
      </c>
      <c r="J57" s="17">
        <v>865706</v>
      </c>
      <c r="K57" s="6">
        <v>321187</v>
      </c>
      <c r="L57" s="20">
        <v>366953</v>
      </c>
      <c r="M57" s="20">
        <v>14834</v>
      </c>
      <c r="N57" s="20">
        <v>40020</v>
      </c>
      <c r="O57" s="132">
        <v>365060</v>
      </c>
      <c r="P57" s="23">
        <v>4059487</v>
      </c>
    </row>
    <row r="58" spans="2:16" x14ac:dyDescent="0.15">
      <c r="B58" s="4">
        <v>54</v>
      </c>
      <c r="C58" s="14" t="s">
        <v>101</v>
      </c>
      <c r="D58" s="17">
        <v>1408997</v>
      </c>
      <c r="E58" s="5">
        <v>612232</v>
      </c>
      <c r="F58" s="5">
        <v>464617</v>
      </c>
      <c r="G58" s="6">
        <v>332148</v>
      </c>
      <c r="H58" s="20">
        <v>420248</v>
      </c>
      <c r="I58" s="20">
        <v>10315</v>
      </c>
      <c r="J58" s="17">
        <v>697531</v>
      </c>
      <c r="K58" s="6">
        <v>257548</v>
      </c>
      <c r="L58" s="20">
        <v>291489</v>
      </c>
      <c r="M58" s="20">
        <v>116518</v>
      </c>
      <c r="N58" s="20">
        <v>42857</v>
      </c>
      <c r="O58" s="132">
        <v>139789</v>
      </c>
      <c r="P58" s="23">
        <v>3127744</v>
      </c>
    </row>
    <row r="59" spans="2:16" x14ac:dyDescent="0.15">
      <c r="B59" s="4">
        <v>55</v>
      </c>
      <c r="C59" s="14" t="s">
        <v>102</v>
      </c>
      <c r="D59" s="17">
        <v>2625978</v>
      </c>
      <c r="E59" s="5">
        <v>1180504</v>
      </c>
      <c r="F59" s="5">
        <v>665389</v>
      </c>
      <c r="G59" s="6">
        <v>780085</v>
      </c>
      <c r="H59" s="20">
        <v>1356274</v>
      </c>
      <c r="I59" s="20">
        <v>86303</v>
      </c>
      <c r="J59" s="17">
        <v>1173965</v>
      </c>
      <c r="K59" s="6">
        <v>366227</v>
      </c>
      <c r="L59" s="20">
        <v>536906</v>
      </c>
      <c r="M59" s="20">
        <v>51017</v>
      </c>
      <c r="N59" s="20">
        <v>179071</v>
      </c>
      <c r="O59" s="132">
        <v>807760</v>
      </c>
      <c r="P59" s="23">
        <v>6817274</v>
      </c>
    </row>
    <row r="60" spans="2:16" x14ac:dyDescent="0.15">
      <c r="B60" s="4">
        <v>56</v>
      </c>
      <c r="C60" s="14" t="s">
        <v>103</v>
      </c>
      <c r="D60" s="17">
        <v>703885</v>
      </c>
      <c r="E60" s="5">
        <v>435820</v>
      </c>
      <c r="F60" s="5">
        <v>131882</v>
      </c>
      <c r="G60" s="6">
        <v>136183</v>
      </c>
      <c r="H60" s="20">
        <v>534262</v>
      </c>
      <c r="I60" s="20">
        <v>13459</v>
      </c>
      <c r="J60" s="17">
        <v>310500</v>
      </c>
      <c r="K60" s="6">
        <v>188034</v>
      </c>
      <c r="L60" s="20">
        <v>226189</v>
      </c>
      <c r="M60" s="20">
        <v>71405</v>
      </c>
      <c r="N60" s="20">
        <v>0</v>
      </c>
      <c r="O60" s="132">
        <v>175515</v>
      </c>
      <c r="P60" s="23">
        <v>2035215</v>
      </c>
    </row>
    <row r="61" spans="2:16" x14ac:dyDescent="0.15">
      <c r="B61" s="4">
        <v>57</v>
      </c>
      <c r="C61" s="14" t="s">
        <v>104</v>
      </c>
      <c r="D61" s="17">
        <v>1888856</v>
      </c>
      <c r="E61" s="5">
        <v>719056</v>
      </c>
      <c r="F61" s="5">
        <v>810110</v>
      </c>
      <c r="G61" s="6">
        <v>359690</v>
      </c>
      <c r="H61" s="20">
        <v>623758</v>
      </c>
      <c r="I61" s="20">
        <v>69593</v>
      </c>
      <c r="J61" s="17">
        <v>687150</v>
      </c>
      <c r="K61" s="6">
        <v>329726</v>
      </c>
      <c r="L61" s="20">
        <v>621712</v>
      </c>
      <c r="M61" s="20">
        <v>373307</v>
      </c>
      <c r="N61" s="20">
        <v>630</v>
      </c>
      <c r="O61" s="132">
        <v>812997</v>
      </c>
      <c r="P61" s="23">
        <v>5078003</v>
      </c>
    </row>
    <row r="62" spans="2:16" x14ac:dyDescent="0.15">
      <c r="B62" s="4">
        <v>58</v>
      </c>
      <c r="C62" s="14" t="s">
        <v>105</v>
      </c>
      <c r="D62" s="17">
        <v>2510569</v>
      </c>
      <c r="E62" s="5">
        <v>1062174</v>
      </c>
      <c r="F62" s="5">
        <v>629952</v>
      </c>
      <c r="G62" s="6">
        <v>818443</v>
      </c>
      <c r="H62" s="20">
        <v>835434</v>
      </c>
      <c r="I62" s="20">
        <v>50623</v>
      </c>
      <c r="J62" s="17">
        <v>719338</v>
      </c>
      <c r="K62" s="6">
        <v>410115</v>
      </c>
      <c r="L62" s="20">
        <v>616559</v>
      </c>
      <c r="M62" s="20">
        <v>154320</v>
      </c>
      <c r="N62" s="20">
        <v>480</v>
      </c>
      <c r="O62" s="132">
        <v>789276</v>
      </c>
      <c r="P62" s="23">
        <v>5676599</v>
      </c>
    </row>
    <row r="63" spans="2:16" x14ac:dyDescent="0.15">
      <c r="B63" s="4">
        <v>59</v>
      </c>
      <c r="C63" s="14" t="s">
        <v>106</v>
      </c>
      <c r="D63" s="17">
        <v>4056418</v>
      </c>
      <c r="E63" s="5">
        <v>1225392</v>
      </c>
      <c r="F63" s="5">
        <v>1958123</v>
      </c>
      <c r="G63" s="6">
        <v>872903</v>
      </c>
      <c r="H63" s="20">
        <v>1244608</v>
      </c>
      <c r="I63" s="20">
        <v>73655</v>
      </c>
      <c r="J63" s="17">
        <v>1894085</v>
      </c>
      <c r="K63" s="6">
        <v>880234</v>
      </c>
      <c r="L63" s="20">
        <v>904130</v>
      </c>
      <c r="M63" s="20">
        <v>879044</v>
      </c>
      <c r="N63" s="20">
        <v>9814</v>
      </c>
      <c r="O63" s="132">
        <v>1363466</v>
      </c>
      <c r="P63" s="23">
        <v>10425220</v>
      </c>
    </row>
    <row r="64" spans="2:16" x14ac:dyDescent="0.15">
      <c r="B64" s="4">
        <v>60</v>
      </c>
      <c r="C64" s="14" t="s">
        <v>107</v>
      </c>
      <c r="D64" s="17">
        <v>4817525</v>
      </c>
      <c r="E64" s="5">
        <v>1690339</v>
      </c>
      <c r="F64" s="5">
        <v>2298153</v>
      </c>
      <c r="G64" s="6">
        <v>829033</v>
      </c>
      <c r="H64" s="20">
        <v>1722752</v>
      </c>
      <c r="I64" s="20">
        <v>346924</v>
      </c>
      <c r="J64" s="17">
        <v>1344505</v>
      </c>
      <c r="K64" s="6">
        <v>304785</v>
      </c>
      <c r="L64" s="20">
        <v>1438764</v>
      </c>
      <c r="M64" s="20">
        <v>67583</v>
      </c>
      <c r="N64" s="20">
        <v>15500</v>
      </c>
      <c r="O64" s="132">
        <v>2352376</v>
      </c>
      <c r="P64" s="23">
        <v>12105929</v>
      </c>
    </row>
    <row r="65" spans="2:17" x14ac:dyDescent="0.15">
      <c r="B65" s="4">
        <v>61</v>
      </c>
      <c r="C65" s="14" t="s">
        <v>108</v>
      </c>
      <c r="D65" s="17">
        <v>4361987</v>
      </c>
      <c r="E65" s="5">
        <v>1687134</v>
      </c>
      <c r="F65" s="5">
        <v>1925857</v>
      </c>
      <c r="G65" s="6">
        <v>748996</v>
      </c>
      <c r="H65" s="20">
        <v>1562382</v>
      </c>
      <c r="I65" s="20">
        <v>60475</v>
      </c>
      <c r="J65" s="17">
        <v>1307243</v>
      </c>
      <c r="K65" s="6">
        <v>944245</v>
      </c>
      <c r="L65" s="20">
        <v>1840139</v>
      </c>
      <c r="M65" s="20">
        <v>341401</v>
      </c>
      <c r="N65" s="20">
        <v>400</v>
      </c>
      <c r="O65" s="132">
        <v>753531</v>
      </c>
      <c r="P65" s="23">
        <v>10227558</v>
      </c>
    </row>
    <row r="66" spans="2:17" x14ac:dyDescent="0.15">
      <c r="B66" s="4">
        <v>62</v>
      </c>
      <c r="C66" s="14" t="s">
        <v>109</v>
      </c>
      <c r="D66" s="17">
        <v>5655606</v>
      </c>
      <c r="E66" s="5">
        <v>2411286</v>
      </c>
      <c r="F66" s="5">
        <v>2241579</v>
      </c>
      <c r="G66" s="6">
        <v>1002741</v>
      </c>
      <c r="H66" s="20">
        <v>2478783</v>
      </c>
      <c r="I66" s="20">
        <v>141541</v>
      </c>
      <c r="J66" s="17">
        <v>1171120</v>
      </c>
      <c r="K66" s="6">
        <v>788362</v>
      </c>
      <c r="L66" s="20">
        <v>1730339</v>
      </c>
      <c r="M66" s="20">
        <v>22184</v>
      </c>
      <c r="N66" s="20">
        <v>8500</v>
      </c>
      <c r="O66" s="132">
        <v>1315884</v>
      </c>
      <c r="P66" s="23">
        <v>12523957</v>
      </c>
    </row>
    <row r="67" spans="2:17" ht="12.75" thickBot="1" x14ac:dyDescent="0.2">
      <c r="B67" s="31">
        <v>63</v>
      </c>
      <c r="C67" s="32" t="s">
        <v>110</v>
      </c>
      <c r="D67" s="33">
        <v>4135240</v>
      </c>
      <c r="E67" s="34">
        <v>1649144</v>
      </c>
      <c r="F67" s="34">
        <v>1822260</v>
      </c>
      <c r="G67" s="35">
        <v>663836</v>
      </c>
      <c r="H67" s="36">
        <v>1287988</v>
      </c>
      <c r="I67" s="36">
        <v>70737</v>
      </c>
      <c r="J67" s="33">
        <v>1049141</v>
      </c>
      <c r="K67" s="35">
        <v>753088</v>
      </c>
      <c r="L67" s="36">
        <v>1203806</v>
      </c>
      <c r="M67" s="36">
        <v>280176</v>
      </c>
      <c r="N67" s="36">
        <v>0</v>
      </c>
      <c r="O67" s="138">
        <v>362909</v>
      </c>
      <c r="P67" s="37">
        <v>8389997</v>
      </c>
    </row>
    <row r="68" spans="2:17" ht="12.75" thickTop="1" x14ac:dyDescent="0.15">
      <c r="B68" s="25"/>
      <c r="C68" s="76" t="s">
        <v>111</v>
      </c>
      <c r="D68" s="26">
        <f>SUM(D5:D67)</f>
        <v>1299285459</v>
      </c>
      <c r="E68" s="27">
        <f t="shared" ref="E68:P68" si="0">SUM(E5:E67)</f>
        <v>426912861</v>
      </c>
      <c r="F68" s="27">
        <f t="shared" si="0"/>
        <v>651416896</v>
      </c>
      <c r="G68" s="28">
        <f t="shared" si="0"/>
        <v>220955702</v>
      </c>
      <c r="H68" s="29">
        <f t="shared" si="0"/>
        <v>382391999</v>
      </c>
      <c r="I68" s="29">
        <f t="shared" si="0"/>
        <v>23676753</v>
      </c>
      <c r="J68" s="26">
        <f t="shared" si="0"/>
        <v>225614373</v>
      </c>
      <c r="K68" s="28">
        <f t="shared" si="0"/>
        <v>68873373</v>
      </c>
      <c r="L68" s="29">
        <f t="shared" si="0"/>
        <v>224469198</v>
      </c>
      <c r="M68" s="29">
        <f t="shared" si="0"/>
        <v>49589316</v>
      </c>
      <c r="N68" s="29">
        <f t="shared" si="0"/>
        <v>34109213</v>
      </c>
      <c r="O68" s="139">
        <f t="shared" si="0"/>
        <v>285341653</v>
      </c>
      <c r="P68" s="30">
        <f t="shared" si="0"/>
        <v>2524477964</v>
      </c>
    </row>
    <row r="70" spans="2:17" ht="13.5" x14ac:dyDescent="0.15">
      <c r="B70" s="74" t="str">
        <f>+B1</f>
        <v>令和元年度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236341.69288777115</v>
      </c>
      <c r="E74" s="41">
        <f t="shared" si="1"/>
        <v>94846.662278515694</v>
      </c>
      <c r="F74" s="41">
        <f t="shared" si="1"/>
        <v>99993.442884917575</v>
      </c>
      <c r="G74" s="42">
        <f t="shared" si="1"/>
        <v>41501.587724337878</v>
      </c>
      <c r="H74" s="43">
        <f t="shared" si="1"/>
        <v>54861.079256855221</v>
      </c>
      <c r="I74" s="43">
        <f t="shared" si="1"/>
        <v>3931.7556281841044</v>
      </c>
      <c r="J74" s="40">
        <f t="shared" si="1"/>
        <v>20203.950857782056</v>
      </c>
      <c r="K74" s="42">
        <f t="shared" si="1"/>
        <v>15.709834150721571</v>
      </c>
      <c r="L74" s="43">
        <f t="shared" si="1"/>
        <v>24489.894189758361</v>
      </c>
      <c r="M74" s="43">
        <f t="shared" si="1"/>
        <v>2376.0414566124741</v>
      </c>
      <c r="N74" s="43">
        <f t="shared" si="1"/>
        <v>18574.072115329738</v>
      </c>
      <c r="O74" s="131">
        <f t="shared" si="1"/>
        <v>55789.17090579807</v>
      </c>
      <c r="P74" s="44">
        <f t="shared" si="1"/>
        <v>416567.65729809116</v>
      </c>
      <c r="Q74" s="44">
        <v>1314145</v>
      </c>
    </row>
    <row r="75" spans="2:17" x14ac:dyDescent="0.15">
      <c r="B75" s="4" t="s">
        <v>12</v>
      </c>
      <c r="C75" s="14" t="s">
        <v>13</v>
      </c>
      <c r="D75" s="17">
        <f t="shared" si="1"/>
        <v>172281.906929219</v>
      </c>
      <c r="E75" s="5">
        <f t="shared" si="1"/>
        <v>52074.777597572611</v>
      </c>
      <c r="F75" s="5">
        <f t="shared" si="1"/>
        <v>90665.525996246826</v>
      </c>
      <c r="G75" s="6">
        <f t="shared" si="1"/>
        <v>29541.603335399559</v>
      </c>
      <c r="H75" s="20">
        <f t="shared" si="1"/>
        <v>51892.709049790406</v>
      </c>
      <c r="I75" s="20">
        <f t="shared" si="1"/>
        <v>3229.4389203540322</v>
      </c>
      <c r="J75" s="17">
        <f t="shared" si="1"/>
        <v>29254.740292272028</v>
      </c>
      <c r="K75" s="6">
        <f t="shared" si="1"/>
        <v>12856.847277533887</v>
      </c>
      <c r="L75" s="20">
        <f t="shared" si="1"/>
        <v>27289.91143529172</v>
      </c>
      <c r="M75" s="20">
        <f t="shared" si="1"/>
        <v>470.75439922332515</v>
      </c>
      <c r="N75" s="20">
        <f t="shared" si="1"/>
        <v>590.14268286814922</v>
      </c>
      <c r="O75" s="132">
        <f t="shared" si="1"/>
        <v>23777.467372014231</v>
      </c>
      <c r="P75" s="23">
        <f t="shared" si="1"/>
        <v>308787.07108103286</v>
      </c>
      <c r="Q75" s="23">
        <v>353301</v>
      </c>
    </row>
    <row r="76" spans="2:17" x14ac:dyDescent="0.15">
      <c r="B76" s="4" t="s">
        <v>14</v>
      </c>
      <c r="C76" s="14" t="s">
        <v>15</v>
      </c>
      <c r="D76" s="17">
        <f t="shared" si="1"/>
        <v>169162.80121323586</v>
      </c>
      <c r="E76" s="5">
        <f t="shared" si="1"/>
        <v>58286.370402735367</v>
      </c>
      <c r="F76" s="5">
        <f t="shared" si="1"/>
        <v>89008.7029858405</v>
      </c>
      <c r="G76" s="6">
        <f t="shared" si="1"/>
        <v>21867.727824659985</v>
      </c>
      <c r="H76" s="20">
        <f t="shared" si="1"/>
        <v>43468.985769373416</v>
      </c>
      <c r="I76" s="20">
        <f t="shared" si="1"/>
        <v>3443.7862306875513</v>
      </c>
      <c r="J76" s="17">
        <f t="shared" si="1"/>
        <v>46478.298421472449</v>
      </c>
      <c r="K76" s="6">
        <f t="shared" si="1"/>
        <v>7502.517413592509</v>
      </c>
      <c r="L76" s="20">
        <f t="shared" si="1"/>
        <v>35521.066509508251</v>
      </c>
      <c r="M76" s="20">
        <f t="shared" si="1"/>
        <v>695.48694552123925</v>
      </c>
      <c r="N76" s="20">
        <f t="shared" si="1"/>
        <v>5461.5071966021269</v>
      </c>
      <c r="O76" s="132">
        <f t="shared" si="1"/>
        <v>24062.028461253169</v>
      </c>
      <c r="P76" s="23">
        <f t="shared" si="1"/>
        <v>328293.96074765408</v>
      </c>
      <c r="Q76" s="23">
        <v>196829</v>
      </c>
    </row>
    <row r="77" spans="2:17" x14ac:dyDescent="0.15">
      <c r="B77" s="4" t="s">
        <v>16</v>
      </c>
      <c r="C77" s="14" t="s">
        <v>17</v>
      </c>
      <c r="D77" s="17">
        <f t="shared" si="1"/>
        <v>170738.78983042471</v>
      </c>
      <c r="E77" s="5">
        <f t="shared" si="1"/>
        <v>48122.879897217121</v>
      </c>
      <c r="F77" s="5">
        <f t="shared" si="1"/>
        <v>98827.181459549829</v>
      </c>
      <c r="G77" s="6">
        <f t="shared" si="1"/>
        <v>23788.728473657768</v>
      </c>
      <c r="H77" s="20">
        <f t="shared" si="1"/>
        <v>54301.718813055399</v>
      </c>
      <c r="I77" s="20">
        <f t="shared" si="1"/>
        <v>7025.5145320825886</v>
      </c>
      <c r="J77" s="17">
        <f t="shared" si="1"/>
        <v>18284.375849317665</v>
      </c>
      <c r="K77" s="6">
        <f t="shared" si="1"/>
        <v>14.457136739114322</v>
      </c>
      <c r="L77" s="20">
        <f t="shared" si="1"/>
        <v>26430.546610553363</v>
      </c>
      <c r="M77" s="20">
        <f t="shared" si="1"/>
        <v>3377.213167409262</v>
      </c>
      <c r="N77" s="20">
        <f t="shared" si="1"/>
        <v>3146.8510389471344</v>
      </c>
      <c r="O77" s="132">
        <f t="shared" si="1"/>
        <v>52493.181574851136</v>
      </c>
      <c r="P77" s="23">
        <f t="shared" si="1"/>
        <v>335798.19141664129</v>
      </c>
      <c r="Q77" s="23">
        <v>607105</v>
      </c>
    </row>
    <row r="78" spans="2:17" x14ac:dyDescent="0.15">
      <c r="B78" s="4" t="s">
        <v>18</v>
      </c>
      <c r="C78" s="14" t="s">
        <v>19</v>
      </c>
      <c r="D78" s="17">
        <f t="shared" si="1"/>
        <v>178964.84876939806</v>
      </c>
      <c r="E78" s="5">
        <f t="shared" si="1"/>
        <v>55773.697736483147</v>
      </c>
      <c r="F78" s="5">
        <f t="shared" si="1"/>
        <v>88852.525452209156</v>
      </c>
      <c r="G78" s="6">
        <f t="shared" si="1"/>
        <v>34338.625580705746</v>
      </c>
      <c r="H78" s="20">
        <f t="shared" si="1"/>
        <v>54062.592665810022</v>
      </c>
      <c r="I78" s="20">
        <f t="shared" si="1"/>
        <v>3411.2632203222297</v>
      </c>
      <c r="J78" s="17">
        <f t="shared" si="1"/>
        <v>31155.258475832758</v>
      </c>
      <c r="K78" s="6">
        <f t="shared" si="1"/>
        <v>3651.3912226944744</v>
      </c>
      <c r="L78" s="20">
        <f t="shared" si="1"/>
        <v>30388.875160620737</v>
      </c>
      <c r="M78" s="20">
        <f t="shared" si="1"/>
        <v>5651.8977957892657</v>
      </c>
      <c r="N78" s="20">
        <f t="shared" si="1"/>
        <v>106.25679549273499</v>
      </c>
      <c r="O78" s="132">
        <f t="shared" si="1"/>
        <v>27243.142730058316</v>
      </c>
      <c r="P78" s="23">
        <f t="shared" si="1"/>
        <v>330984.13561332412</v>
      </c>
      <c r="Q78" s="23">
        <v>80936</v>
      </c>
    </row>
    <row r="79" spans="2:17" x14ac:dyDescent="0.15">
      <c r="B79" s="4" t="s">
        <v>20</v>
      </c>
      <c r="C79" s="14" t="s">
        <v>21</v>
      </c>
      <c r="D79" s="17">
        <f t="shared" si="1"/>
        <v>223146.02048221917</v>
      </c>
      <c r="E79" s="5">
        <f t="shared" si="1"/>
        <v>68241.561164422223</v>
      </c>
      <c r="F79" s="5">
        <f t="shared" si="1"/>
        <v>94708.329973389249</v>
      </c>
      <c r="G79" s="6">
        <f t="shared" si="1"/>
        <v>60196.129344407709</v>
      </c>
      <c r="H79" s="20">
        <f t="shared" si="1"/>
        <v>63363.228771873233</v>
      </c>
      <c r="I79" s="20">
        <f t="shared" si="1"/>
        <v>2530.6023707765503</v>
      </c>
      <c r="J79" s="17">
        <f t="shared" si="1"/>
        <v>59995.210063704537</v>
      </c>
      <c r="K79" s="6">
        <f t="shared" si="1"/>
        <v>23404.628658979116</v>
      </c>
      <c r="L79" s="20">
        <f t="shared" si="1"/>
        <v>41911.007176840576</v>
      </c>
      <c r="M79" s="20">
        <f t="shared" si="1"/>
        <v>24771.276509958876</v>
      </c>
      <c r="N79" s="20">
        <f t="shared" si="1"/>
        <v>19080.428997661478</v>
      </c>
      <c r="O79" s="132">
        <f t="shared" si="1"/>
        <v>47931.924844770583</v>
      </c>
      <c r="P79" s="23">
        <f t="shared" si="1"/>
        <v>482729.699217805</v>
      </c>
      <c r="Q79" s="23">
        <v>62005</v>
      </c>
    </row>
    <row r="80" spans="2:17" x14ac:dyDescent="0.15">
      <c r="B80" s="4" t="s">
        <v>22</v>
      </c>
      <c r="C80" s="14" t="s">
        <v>23</v>
      </c>
      <c r="D80" s="17">
        <f t="shared" si="1"/>
        <v>150645.01079210883</v>
      </c>
      <c r="E80" s="5">
        <f t="shared" si="1"/>
        <v>46463.555208245576</v>
      </c>
      <c r="F80" s="5">
        <f t="shared" si="1"/>
        <v>84970.046451095623</v>
      </c>
      <c r="G80" s="6">
        <f t="shared" si="1"/>
        <v>19211.409132767632</v>
      </c>
      <c r="H80" s="20">
        <f t="shared" si="1"/>
        <v>45517.942788750646</v>
      </c>
      <c r="I80" s="20">
        <f t="shared" si="1"/>
        <v>3237.008073020309</v>
      </c>
      <c r="J80" s="17">
        <f t="shared" si="1"/>
        <v>36215.83636664701</v>
      </c>
      <c r="K80" s="6">
        <f t="shared" si="1"/>
        <v>11273.358451978747</v>
      </c>
      <c r="L80" s="20">
        <f t="shared" si="1"/>
        <v>27027.495911199683</v>
      </c>
      <c r="M80" s="20">
        <f t="shared" si="1"/>
        <v>10215.316370016821</v>
      </c>
      <c r="N80" s="20">
        <f t="shared" si="1"/>
        <v>0</v>
      </c>
      <c r="O80" s="132">
        <f t="shared" si="1"/>
        <v>55624.103441564286</v>
      </c>
      <c r="P80" s="23">
        <f t="shared" si="1"/>
        <v>328482.71374330757</v>
      </c>
      <c r="Q80" s="23">
        <v>344233</v>
      </c>
    </row>
    <row r="81" spans="2:17" x14ac:dyDescent="0.15">
      <c r="B81" s="4" t="s">
        <v>24</v>
      </c>
      <c r="C81" s="14" t="s">
        <v>25</v>
      </c>
      <c r="D81" s="17">
        <f t="shared" si="1"/>
        <v>172286.14885673701</v>
      </c>
      <c r="E81" s="5">
        <f t="shared" si="1"/>
        <v>61002.162080625494</v>
      </c>
      <c r="F81" s="5">
        <f t="shared" si="1"/>
        <v>75690.55849559413</v>
      </c>
      <c r="G81" s="6">
        <f t="shared" si="1"/>
        <v>35593.428280517393</v>
      </c>
      <c r="H81" s="20">
        <f t="shared" si="1"/>
        <v>54672.2436614584</v>
      </c>
      <c r="I81" s="20">
        <f t="shared" si="1"/>
        <v>4651.4273503199129</v>
      </c>
      <c r="J81" s="17">
        <f t="shared" si="1"/>
        <v>45388.131182984929</v>
      </c>
      <c r="K81" s="6">
        <f t="shared" si="1"/>
        <v>14556.899174135482</v>
      </c>
      <c r="L81" s="20">
        <f t="shared" si="1"/>
        <v>32297.638052619008</v>
      </c>
      <c r="M81" s="20">
        <f t="shared" si="1"/>
        <v>3200.1181602202305</v>
      </c>
      <c r="N81" s="20">
        <f t="shared" si="1"/>
        <v>1395.7990270637185</v>
      </c>
      <c r="O81" s="132">
        <f t="shared" si="1"/>
        <v>52694.631252121224</v>
      </c>
      <c r="P81" s="23">
        <f t="shared" si="1"/>
        <v>366586.13754352444</v>
      </c>
      <c r="Q81" s="23">
        <v>79553</v>
      </c>
    </row>
    <row r="82" spans="2:17" x14ac:dyDescent="0.15">
      <c r="B82" s="4" t="s">
        <v>26</v>
      </c>
      <c r="C82" s="14" t="s">
        <v>27</v>
      </c>
      <c r="D82" s="17">
        <f t="shared" si="1"/>
        <v>162684.50943446299</v>
      </c>
      <c r="E82" s="5">
        <f t="shared" si="1"/>
        <v>49293.808550728485</v>
      </c>
      <c r="F82" s="5">
        <f t="shared" si="1"/>
        <v>83700.733349256479</v>
      </c>
      <c r="G82" s="6">
        <f t="shared" si="1"/>
        <v>29689.96753447803</v>
      </c>
      <c r="H82" s="20">
        <f t="shared" si="1"/>
        <v>57317.516343338379</v>
      </c>
      <c r="I82" s="20">
        <f t="shared" si="1"/>
        <v>6825.7565705085672</v>
      </c>
      <c r="J82" s="17">
        <f t="shared" si="1"/>
        <v>37311.704395672445</v>
      </c>
      <c r="K82" s="6">
        <f t="shared" si="1"/>
        <v>13010.226197110835</v>
      </c>
      <c r="L82" s="20">
        <f t="shared" si="1"/>
        <v>36096.688870606762</v>
      </c>
      <c r="M82" s="20">
        <f t="shared" si="1"/>
        <v>7639.6061675645551</v>
      </c>
      <c r="N82" s="20">
        <f t="shared" si="1"/>
        <v>1642.3927178153447</v>
      </c>
      <c r="O82" s="132">
        <f t="shared" si="1"/>
        <v>45844.333572180498</v>
      </c>
      <c r="P82" s="23">
        <f t="shared" si="1"/>
        <v>355362.50807214953</v>
      </c>
      <c r="Q82" s="23">
        <v>113043</v>
      </c>
    </row>
    <row r="83" spans="2:17" x14ac:dyDescent="0.15">
      <c r="B83" s="4" t="s">
        <v>28</v>
      </c>
      <c r="C83" s="14" t="s">
        <v>29</v>
      </c>
      <c r="D83" s="17">
        <f t="shared" si="1"/>
        <v>181851.91007502269</v>
      </c>
      <c r="E83" s="5">
        <f t="shared" si="1"/>
        <v>49341.64078575719</v>
      </c>
      <c r="F83" s="5">
        <f t="shared" si="1"/>
        <v>91745.370192860704</v>
      </c>
      <c r="G83" s="6">
        <f t="shared" si="1"/>
        <v>40764.899096404792</v>
      </c>
      <c r="H83" s="20">
        <f t="shared" si="1"/>
        <v>37892.897767212402</v>
      </c>
      <c r="I83" s="20">
        <f t="shared" si="1"/>
        <v>4041.7289725598457</v>
      </c>
      <c r="J83" s="17">
        <f t="shared" si="1"/>
        <v>54110.910880206538</v>
      </c>
      <c r="K83" s="6">
        <f t="shared" si="1"/>
        <v>24942.601894099153</v>
      </c>
      <c r="L83" s="20">
        <f t="shared" si="1"/>
        <v>32104.175453395193</v>
      </c>
      <c r="M83" s="20">
        <f t="shared" si="1"/>
        <v>12829.416049998083</v>
      </c>
      <c r="N83" s="20">
        <f t="shared" si="1"/>
        <v>1271.3469575553086</v>
      </c>
      <c r="O83" s="132">
        <f t="shared" si="1"/>
        <v>30038.367649502194</v>
      </c>
      <c r="P83" s="23">
        <f t="shared" si="1"/>
        <v>354140.75380545226</v>
      </c>
      <c r="Q83" s="23">
        <v>78243</v>
      </c>
    </row>
    <row r="84" spans="2:17" x14ac:dyDescent="0.15">
      <c r="B84" s="4" t="s">
        <v>30</v>
      </c>
      <c r="C84" s="14" t="s">
        <v>31</v>
      </c>
      <c r="D84" s="17">
        <f t="shared" si="1"/>
        <v>166504.94753619339</v>
      </c>
      <c r="E84" s="5">
        <f t="shared" si="1"/>
        <v>50681.752778146722</v>
      </c>
      <c r="F84" s="5">
        <f t="shared" si="1"/>
        <v>89409.594014255985</v>
      </c>
      <c r="G84" s="6">
        <f t="shared" si="1"/>
        <v>26413.600743790677</v>
      </c>
      <c r="H84" s="20">
        <f t="shared" si="1"/>
        <v>57034.986939389913</v>
      </c>
      <c r="I84" s="20">
        <f t="shared" si="1"/>
        <v>3340.6162837030151</v>
      </c>
      <c r="J84" s="17">
        <f t="shared" si="1"/>
        <v>41375.470403329346</v>
      </c>
      <c r="K84" s="6">
        <f t="shared" si="1"/>
        <v>13102.337627839022</v>
      </c>
      <c r="L84" s="20">
        <f t="shared" si="1"/>
        <v>30319.852127329879</v>
      </c>
      <c r="M84" s="20">
        <f t="shared" si="1"/>
        <v>15978.516403240803</v>
      </c>
      <c r="N84" s="20">
        <f t="shared" si="1"/>
        <v>1372.9911010758401</v>
      </c>
      <c r="O84" s="132">
        <f t="shared" si="1"/>
        <v>37943.839376632575</v>
      </c>
      <c r="P84" s="23">
        <f t="shared" si="1"/>
        <v>353871.22017089475</v>
      </c>
      <c r="Q84" s="23">
        <v>90348</v>
      </c>
    </row>
    <row r="85" spans="2:17" x14ac:dyDescent="0.15">
      <c r="B85" s="4" t="s">
        <v>32</v>
      </c>
      <c r="C85" s="14" t="s">
        <v>33</v>
      </c>
      <c r="D85" s="17">
        <f t="shared" si="1"/>
        <v>165469.58831795061</v>
      </c>
      <c r="E85" s="5">
        <f t="shared" si="1"/>
        <v>48496.410221366124</v>
      </c>
      <c r="F85" s="5">
        <f t="shared" si="1"/>
        <v>85967.651417759684</v>
      </c>
      <c r="G85" s="6">
        <f t="shared" si="1"/>
        <v>31005.52667882479</v>
      </c>
      <c r="H85" s="20">
        <f t="shared" si="1"/>
        <v>50633.829766333387</v>
      </c>
      <c r="I85" s="20">
        <f t="shared" si="1"/>
        <v>3045.1359674036994</v>
      </c>
      <c r="J85" s="17">
        <f t="shared" si="1"/>
        <v>23796.503756347778</v>
      </c>
      <c r="K85" s="6">
        <f t="shared" si="1"/>
        <v>720.79167325113076</v>
      </c>
      <c r="L85" s="20">
        <f t="shared" si="1"/>
        <v>32891.03815287631</v>
      </c>
      <c r="M85" s="20">
        <f t="shared" si="1"/>
        <v>318.06164766781842</v>
      </c>
      <c r="N85" s="20">
        <f t="shared" si="1"/>
        <v>2817.3334415320946</v>
      </c>
      <c r="O85" s="132">
        <f t="shared" si="1"/>
        <v>18557.348902565591</v>
      </c>
      <c r="P85" s="23">
        <f t="shared" si="1"/>
        <v>297528.83995267726</v>
      </c>
      <c r="Q85" s="23">
        <v>234137</v>
      </c>
    </row>
    <row r="86" spans="2:17" x14ac:dyDescent="0.15">
      <c r="B86" s="4" t="s">
        <v>34</v>
      </c>
      <c r="C86" s="14" t="s">
        <v>35</v>
      </c>
      <c r="D86" s="17">
        <f t="shared" si="1"/>
        <v>145216.86715012704</v>
      </c>
      <c r="E86" s="5">
        <f t="shared" si="1"/>
        <v>46290.33499426084</v>
      </c>
      <c r="F86" s="5">
        <f t="shared" si="1"/>
        <v>73924.740742706621</v>
      </c>
      <c r="G86" s="6">
        <f t="shared" si="1"/>
        <v>25001.79141315959</v>
      </c>
      <c r="H86" s="20">
        <f t="shared" si="1"/>
        <v>55035.960960462849</v>
      </c>
      <c r="I86" s="20">
        <f t="shared" si="1"/>
        <v>1072.9436899130169</v>
      </c>
      <c r="J86" s="17">
        <f t="shared" si="1"/>
        <v>28339.950503917888</v>
      </c>
      <c r="K86" s="6">
        <f t="shared" si="1"/>
        <v>12888.819591425103</v>
      </c>
      <c r="L86" s="20">
        <f t="shared" si="1"/>
        <v>31839.177542313842</v>
      </c>
      <c r="M86" s="20">
        <f t="shared" si="1"/>
        <v>11547.243545936477</v>
      </c>
      <c r="N86" s="20">
        <f t="shared" si="1"/>
        <v>2079.1539221995899</v>
      </c>
      <c r="O86" s="132">
        <f t="shared" si="1"/>
        <v>29579.210318539801</v>
      </c>
      <c r="P86" s="23">
        <f t="shared" si="1"/>
        <v>304710.50763341051</v>
      </c>
      <c r="Q86" s="23">
        <v>150719</v>
      </c>
    </row>
    <row r="87" spans="2:17" x14ac:dyDescent="0.15">
      <c r="B87" s="4" t="s">
        <v>36</v>
      </c>
      <c r="C87" s="14" t="s">
        <v>37</v>
      </c>
      <c r="D87" s="17">
        <f t="shared" si="1"/>
        <v>173297.5549943267</v>
      </c>
      <c r="E87" s="5">
        <f t="shared" si="1"/>
        <v>57077.907104425169</v>
      </c>
      <c r="F87" s="5">
        <f t="shared" si="1"/>
        <v>81242.597269499645</v>
      </c>
      <c r="G87" s="6">
        <f t="shared" si="1"/>
        <v>34977.050620401889</v>
      </c>
      <c r="H87" s="20">
        <f t="shared" si="1"/>
        <v>56789.35617290729</v>
      </c>
      <c r="I87" s="20">
        <f t="shared" si="1"/>
        <v>2203.9090809267595</v>
      </c>
      <c r="J87" s="17">
        <f t="shared" si="1"/>
        <v>14328.135866183522</v>
      </c>
      <c r="K87" s="6">
        <f t="shared" si="1"/>
        <v>46.209875187584643</v>
      </c>
      <c r="L87" s="20">
        <f t="shared" si="1"/>
        <v>41842.154386735478</v>
      </c>
      <c r="M87" s="20">
        <f t="shared" si="1"/>
        <v>17466.545880458256</v>
      </c>
      <c r="N87" s="20">
        <f t="shared" si="1"/>
        <v>2653.6363969108011</v>
      </c>
      <c r="O87" s="132">
        <f t="shared" si="1"/>
        <v>32256.725595695618</v>
      </c>
      <c r="P87" s="23">
        <f t="shared" si="1"/>
        <v>340838.01837414445</v>
      </c>
      <c r="Q87" s="23">
        <v>54642</v>
      </c>
    </row>
    <row r="88" spans="2:17" x14ac:dyDescent="0.15">
      <c r="B88" s="65" t="s">
        <v>38</v>
      </c>
      <c r="C88" s="66" t="s">
        <v>39</v>
      </c>
      <c r="D88" s="67">
        <f t="shared" si="1"/>
        <v>164423.62430845897</v>
      </c>
      <c r="E88" s="68">
        <f t="shared" si="1"/>
        <v>47087.689513915284</v>
      </c>
      <c r="F88" s="68">
        <f t="shared" si="1"/>
        <v>76271.312133113723</v>
      </c>
      <c r="G88" s="69">
        <f t="shared" si="1"/>
        <v>41064.622661429959</v>
      </c>
      <c r="H88" s="70">
        <f t="shared" si="1"/>
        <v>50155.496431437139</v>
      </c>
      <c r="I88" s="70">
        <f t="shared" si="1"/>
        <v>4093.6019257569997</v>
      </c>
      <c r="J88" s="67">
        <f t="shared" si="1"/>
        <v>39588.63972296127</v>
      </c>
      <c r="K88" s="69">
        <f t="shared" si="1"/>
        <v>18162.93762405507</v>
      </c>
      <c r="L88" s="70">
        <f t="shared" si="1"/>
        <v>28029.131297774398</v>
      </c>
      <c r="M88" s="70">
        <f t="shared" si="1"/>
        <v>5007.0948942100595</v>
      </c>
      <c r="N88" s="70">
        <f t="shared" si="1"/>
        <v>568.26724101524553</v>
      </c>
      <c r="O88" s="133">
        <f t="shared" si="1"/>
        <v>28762.346382870899</v>
      </c>
      <c r="P88" s="71">
        <f t="shared" si="1"/>
        <v>320628.20220448496</v>
      </c>
      <c r="Q88" s="71">
        <v>118395</v>
      </c>
    </row>
    <row r="89" spans="2:17" x14ac:dyDescent="0.15">
      <c r="B89" s="4" t="s">
        <v>40</v>
      </c>
      <c r="C89" s="14" t="s">
        <v>41</v>
      </c>
      <c r="D89" s="17">
        <f t="shared" si="1"/>
        <v>176767.78220766797</v>
      </c>
      <c r="E89" s="5">
        <f t="shared" si="1"/>
        <v>58159.650605017494</v>
      </c>
      <c r="F89" s="5">
        <f t="shared" si="1"/>
        <v>97622.37552280075</v>
      </c>
      <c r="G89" s="6">
        <f t="shared" si="1"/>
        <v>20985.75607984974</v>
      </c>
      <c r="H89" s="20">
        <f t="shared" si="1"/>
        <v>48362.752148807071</v>
      </c>
      <c r="I89" s="20">
        <f t="shared" si="1"/>
        <v>781.6770121282791</v>
      </c>
      <c r="J89" s="17">
        <f t="shared" si="1"/>
        <v>32146.656519037278</v>
      </c>
      <c r="K89" s="6">
        <f t="shared" si="1"/>
        <v>7505.5823598824181</v>
      </c>
      <c r="L89" s="20">
        <f t="shared" si="1"/>
        <v>28821.860228042369</v>
      </c>
      <c r="M89" s="20">
        <f t="shared" si="1"/>
        <v>11405.658467102829</v>
      </c>
      <c r="N89" s="20">
        <f t="shared" si="1"/>
        <v>2993.1363855354389</v>
      </c>
      <c r="O89" s="132">
        <f t="shared" si="1"/>
        <v>79462.410713662292</v>
      </c>
      <c r="P89" s="23">
        <f t="shared" si="1"/>
        <v>380741.93368198356</v>
      </c>
      <c r="Q89" s="23">
        <v>143219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162081.26182910145</v>
      </c>
      <c r="E90" s="68">
        <f t="shared" si="2"/>
        <v>48743.639057780652</v>
      </c>
      <c r="F90" s="68">
        <f t="shared" si="2"/>
        <v>83191.416170190452</v>
      </c>
      <c r="G90" s="69">
        <f t="shared" si="2"/>
        <v>30146.206601130347</v>
      </c>
      <c r="H90" s="70">
        <f t="shared" si="2"/>
        <v>42995.349223486424</v>
      </c>
      <c r="I90" s="70">
        <f t="shared" si="2"/>
        <v>377.04072489170773</v>
      </c>
      <c r="J90" s="67">
        <f t="shared" si="2"/>
        <v>13960.28918738171</v>
      </c>
      <c r="K90" s="69">
        <f t="shared" si="2"/>
        <v>857.01484839080513</v>
      </c>
      <c r="L90" s="70">
        <f t="shared" si="2"/>
        <v>29348.366764432049</v>
      </c>
      <c r="M90" s="70">
        <f t="shared" si="2"/>
        <v>199.5113187836296</v>
      </c>
      <c r="N90" s="70">
        <f t="shared" si="2"/>
        <v>3385.1009052404283</v>
      </c>
      <c r="O90" s="133">
        <f t="shared" si="2"/>
        <v>23905.305993994203</v>
      </c>
      <c r="P90" s="71">
        <f t="shared" si="2"/>
        <v>276252.22594731161</v>
      </c>
      <c r="Q90" s="71">
        <v>228779</v>
      </c>
    </row>
    <row r="91" spans="2:17" x14ac:dyDescent="0.15">
      <c r="B91" s="4" t="s">
        <v>44</v>
      </c>
      <c r="C91" s="14" t="s">
        <v>45</v>
      </c>
      <c r="D91" s="17">
        <f t="shared" si="2"/>
        <v>131741.88948306596</v>
      </c>
      <c r="E91" s="5">
        <f t="shared" si="2"/>
        <v>36442.796771415407</v>
      </c>
      <c r="F91" s="5">
        <f t="shared" si="2"/>
        <v>72912.451681387567</v>
      </c>
      <c r="G91" s="6">
        <f t="shared" si="2"/>
        <v>22386.641030262974</v>
      </c>
      <c r="H91" s="20">
        <f t="shared" si="2"/>
        <v>49933.209157002944</v>
      </c>
      <c r="I91" s="20">
        <f t="shared" si="2"/>
        <v>593.11422219551764</v>
      </c>
      <c r="J91" s="17">
        <f t="shared" si="2"/>
        <v>56612.241382763525</v>
      </c>
      <c r="K91" s="6">
        <f t="shared" si="2"/>
        <v>12858.495062989445</v>
      </c>
      <c r="L91" s="20">
        <f t="shared" si="2"/>
        <v>30166.220032446072</v>
      </c>
      <c r="M91" s="20">
        <f t="shared" si="2"/>
        <v>6238.8391515952653</v>
      </c>
      <c r="N91" s="20">
        <f t="shared" si="2"/>
        <v>1292.4512808187626</v>
      </c>
      <c r="O91" s="132">
        <f t="shared" si="2"/>
        <v>30777.952692823808</v>
      </c>
      <c r="P91" s="23">
        <f t="shared" si="2"/>
        <v>307355.91740271187</v>
      </c>
      <c r="Q91" s="23">
        <v>249645</v>
      </c>
    </row>
    <row r="92" spans="2:17" x14ac:dyDescent="0.15">
      <c r="B92" s="4" t="s">
        <v>46</v>
      </c>
      <c r="C92" s="14" t="s">
        <v>47</v>
      </c>
      <c r="D92" s="17">
        <f t="shared" si="2"/>
        <v>161642.59218408953</v>
      </c>
      <c r="E92" s="5">
        <f t="shared" si="2"/>
        <v>51394.8271258069</v>
      </c>
      <c r="F92" s="5">
        <f t="shared" si="2"/>
        <v>86274.4508428923</v>
      </c>
      <c r="G92" s="6">
        <f t="shared" si="2"/>
        <v>23973.314215390332</v>
      </c>
      <c r="H92" s="20">
        <f t="shared" si="2"/>
        <v>46097.19384200994</v>
      </c>
      <c r="I92" s="20">
        <f t="shared" si="2"/>
        <v>1280.0294896205824</v>
      </c>
      <c r="J92" s="17">
        <f t="shared" si="2"/>
        <v>16295.746644684903</v>
      </c>
      <c r="K92" s="6">
        <f t="shared" si="2"/>
        <v>2884.4796359076768</v>
      </c>
      <c r="L92" s="20">
        <f t="shared" si="2"/>
        <v>34407.77527515906</v>
      </c>
      <c r="M92" s="20">
        <f t="shared" si="2"/>
        <v>10186.817907397948</v>
      </c>
      <c r="N92" s="20">
        <f t="shared" si="2"/>
        <v>483.7139506803511</v>
      </c>
      <c r="O92" s="132">
        <f t="shared" si="2"/>
        <v>26951.887800120745</v>
      </c>
      <c r="P92" s="23">
        <f t="shared" si="2"/>
        <v>297345.75709376304</v>
      </c>
      <c r="Q92" s="23">
        <v>344528</v>
      </c>
    </row>
    <row r="93" spans="2:17" x14ac:dyDescent="0.15">
      <c r="B93" s="4" t="s">
        <v>48</v>
      </c>
      <c r="C93" s="14" t="s">
        <v>49</v>
      </c>
      <c r="D93" s="17">
        <f t="shared" si="2"/>
        <v>174568.99536198945</v>
      </c>
      <c r="E93" s="5">
        <f t="shared" si="2"/>
        <v>51484.295511304328</v>
      </c>
      <c r="F93" s="5">
        <f t="shared" si="2"/>
        <v>102193.11830230315</v>
      </c>
      <c r="G93" s="6">
        <f t="shared" si="2"/>
        <v>20891.581548381982</v>
      </c>
      <c r="H93" s="20">
        <f t="shared" si="2"/>
        <v>46868.325427133022</v>
      </c>
      <c r="I93" s="20">
        <f t="shared" si="2"/>
        <v>528.68034725617406</v>
      </c>
      <c r="J93" s="17">
        <f t="shared" si="2"/>
        <v>24306.901518254734</v>
      </c>
      <c r="K93" s="6">
        <f t="shared" si="2"/>
        <v>7944.885635381017</v>
      </c>
      <c r="L93" s="20">
        <f t="shared" si="2"/>
        <v>41598.91119068698</v>
      </c>
      <c r="M93" s="20">
        <f t="shared" si="2"/>
        <v>335.37705307945402</v>
      </c>
      <c r="N93" s="20">
        <f t="shared" si="2"/>
        <v>2097.9399833507314</v>
      </c>
      <c r="O93" s="132">
        <f t="shared" si="2"/>
        <v>27956.751542700087</v>
      </c>
      <c r="P93" s="23">
        <f t="shared" si="2"/>
        <v>318261.88242445065</v>
      </c>
      <c r="Q93" s="23">
        <v>75679</v>
      </c>
    </row>
    <row r="94" spans="2:17" x14ac:dyDescent="0.15">
      <c r="B94" s="4" t="s">
        <v>50</v>
      </c>
      <c r="C94" s="14" t="s">
        <v>51</v>
      </c>
      <c r="D94" s="17">
        <f t="shared" si="2"/>
        <v>187063.61542071358</v>
      </c>
      <c r="E94" s="5">
        <f t="shared" si="2"/>
        <v>51541.779838170674</v>
      </c>
      <c r="F94" s="5">
        <f t="shared" si="2"/>
        <v>112709.87329531719</v>
      </c>
      <c r="G94" s="6">
        <f t="shared" si="2"/>
        <v>22811.962287225721</v>
      </c>
      <c r="H94" s="20">
        <f t="shared" si="2"/>
        <v>68343.275835099048</v>
      </c>
      <c r="I94" s="20">
        <f t="shared" si="2"/>
        <v>1391.6255457118073</v>
      </c>
      <c r="J94" s="17">
        <f t="shared" si="2"/>
        <v>36478.000881671192</v>
      </c>
      <c r="K94" s="6">
        <f t="shared" si="2"/>
        <v>5572.7663144722064</v>
      </c>
      <c r="L94" s="20">
        <f t="shared" si="2"/>
        <v>22793.909358513105</v>
      </c>
      <c r="M94" s="20">
        <f t="shared" si="2"/>
        <v>24027.793973350777</v>
      </c>
      <c r="N94" s="20">
        <f t="shared" si="2"/>
        <v>951.92047894654513</v>
      </c>
      <c r="O94" s="132">
        <f t="shared" si="2"/>
        <v>52484.286344050852</v>
      </c>
      <c r="P94" s="23">
        <f t="shared" si="2"/>
        <v>393534.42783805693</v>
      </c>
      <c r="Q94" s="23">
        <v>140642</v>
      </c>
    </row>
    <row r="95" spans="2:17" x14ac:dyDescent="0.15">
      <c r="B95" s="4" t="s">
        <v>52</v>
      </c>
      <c r="C95" s="14" t="s">
        <v>53</v>
      </c>
      <c r="D95" s="17">
        <f t="shared" si="2"/>
        <v>145640.45164391072</v>
      </c>
      <c r="E95" s="5">
        <f t="shared" si="2"/>
        <v>45054.445023590815</v>
      </c>
      <c r="F95" s="5">
        <f t="shared" si="2"/>
        <v>77217.719171173856</v>
      </c>
      <c r="G95" s="6">
        <f t="shared" si="2"/>
        <v>23368.287449146061</v>
      </c>
      <c r="H95" s="20">
        <f t="shared" si="2"/>
        <v>51718.372403149049</v>
      </c>
      <c r="I95" s="20">
        <f t="shared" si="2"/>
        <v>2195.9222078563839</v>
      </c>
      <c r="J95" s="17">
        <f t="shared" si="2"/>
        <v>28865.339443703589</v>
      </c>
      <c r="K95" s="6">
        <f t="shared" si="2"/>
        <v>14665.362459130694</v>
      </c>
      <c r="L95" s="20">
        <f t="shared" si="2"/>
        <v>30123.152842743708</v>
      </c>
      <c r="M95" s="20">
        <f t="shared" si="2"/>
        <v>2106.5749659845524</v>
      </c>
      <c r="N95" s="20">
        <f t="shared" si="2"/>
        <v>133.08332261536484</v>
      </c>
      <c r="O95" s="132">
        <f t="shared" si="2"/>
        <v>17169.319081819842</v>
      </c>
      <c r="P95" s="23">
        <f t="shared" si="2"/>
        <v>277952.21591178322</v>
      </c>
      <c r="Q95" s="23">
        <v>147727</v>
      </c>
    </row>
    <row r="96" spans="2:17" x14ac:dyDescent="0.15">
      <c r="B96" s="4" t="s">
        <v>54</v>
      </c>
      <c r="C96" s="14" t="s">
        <v>55</v>
      </c>
      <c r="D96" s="17">
        <f t="shared" si="2"/>
        <v>171217.84601063456</v>
      </c>
      <c r="E96" s="5">
        <f t="shared" si="2"/>
        <v>49783.218854459032</v>
      </c>
      <c r="F96" s="5">
        <f t="shared" si="2"/>
        <v>99929.528497482403</v>
      </c>
      <c r="G96" s="6">
        <f t="shared" si="2"/>
        <v>21505.098658693107</v>
      </c>
      <c r="H96" s="20">
        <f t="shared" si="2"/>
        <v>53548.511304494998</v>
      </c>
      <c r="I96" s="20">
        <f t="shared" si="2"/>
        <v>2883.605308810877</v>
      </c>
      <c r="J96" s="17">
        <f t="shared" si="2"/>
        <v>23589.201844825882</v>
      </c>
      <c r="K96" s="6">
        <f t="shared" si="2"/>
        <v>9476.0088010042164</v>
      </c>
      <c r="L96" s="20">
        <f t="shared" si="2"/>
        <v>25233.325340968393</v>
      </c>
      <c r="M96" s="20">
        <f t="shared" si="2"/>
        <v>4022.8558130350771</v>
      </c>
      <c r="N96" s="20">
        <f t="shared" si="2"/>
        <v>551.67769142889381</v>
      </c>
      <c r="O96" s="132">
        <f t="shared" si="2"/>
        <v>24071.80434690625</v>
      </c>
      <c r="P96" s="23">
        <f t="shared" si="2"/>
        <v>305118.82766110491</v>
      </c>
      <c r="Q96" s="23">
        <v>141802</v>
      </c>
    </row>
    <row r="97" spans="2:17" x14ac:dyDescent="0.15">
      <c r="B97" s="4" t="s">
        <v>56</v>
      </c>
      <c r="C97" s="14" t="s">
        <v>57</v>
      </c>
      <c r="D97" s="17">
        <f t="shared" si="2"/>
        <v>156241.95151293249</v>
      </c>
      <c r="E97" s="5">
        <f t="shared" si="2"/>
        <v>42379.226926798648</v>
      </c>
      <c r="F97" s="5">
        <f t="shared" si="2"/>
        <v>92576.169678583567</v>
      </c>
      <c r="G97" s="6">
        <f t="shared" si="2"/>
        <v>21286.554907550279</v>
      </c>
      <c r="H97" s="20">
        <f t="shared" si="2"/>
        <v>55704.265502000679</v>
      </c>
      <c r="I97" s="20">
        <f t="shared" si="2"/>
        <v>2859.4031958574155</v>
      </c>
      <c r="J97" s="17">
        <f t="shared" si="2"/>
        <v>44635.680100426289</v>
      </c>
      <c r="K97" s="6">
        <f t="shared" si="2"/>
        <v>16507.963490859638</v>
      </c>
      <c r="L97" s="20">
        <f t="shared" si="2"/>
        <v>25327.771530193269</v>
      </c>
      <c r="M97" s="20">
        <f t="shared" si="2"/>
        <v>6358.0824855506444</v>
      </c>
      <c r="N97" s="20">
        <f t="shared" si="2"/>
        <v>241.78152051677694</v>
      </c>
      <c r="O97" s="132">
        <f t="shared" si="2"/>
        <v>22077.830373721787</v>
      </c>
      <c r="P97" s="23">
        <f t="shared" si="2"/>
        <v>313446.76622119936</v>
      </c>
      <c r="Q97" s="23">
        <v>76474</v>
      </c>
    </row>
    <row r="98" spans="2:17" x14ac:dyDescent="0.15">
      <c r="B98" s="4" t="s">
        <v>58</v>
      </c>
      <c r="C98" s="14" t="s">
        <v>59</v>
      </c>
      <c r="D98" s="17">
        <f t="shared" si="2"/>
        <v>163791.23016346499</v>
      </c>
      <c r="E98" s="5">
        <f t="shared" si="2"/>
        <v>45965.195084118837</v>
      </c>
      <c r="F98" s="5">
        <f t="shared" si="2"/>
        <v>94775.134232191864</v>
      </c>
      <c r="G98" s="6">
        <f t="shared" si="2"/>
        <v>23050.900847154277</v>
      </c>
      <c r="H98" s="20">
        <f t="shared" si="2"/>
        <v>61853.883784751226</v>
      </c>
      <c r="I98" s="20">
        <f t="shared" si="2"/>
        <v>1200.1312492542656</v>
      </c>
      <c r="J98" s="17">
        <f t="shared" si="2"/>
        <v>27528.624269180287</v>
      </c>
      <c r="K98" s="6">
        <f t="shared" si="2"/>
        <v>10426.655530366304</v>
      </c>
      <c r="L98" s="20">
        <f t="shared" si="2"/>
        <v>23848.693473332536</v>
      </c>
      <c r="M98" s="20">
        <f t="shared" si="2"/>
        <v>13387.984727359504</v>
      </c>
      <c r="N98" s="20">
        <f t="shared" si="2"/>
        <v>1973.0461758740007</v>
      </c>
      <c r="O98" s="132">
        <f t="shared" si="2"/>
        <v>37758.286600644315</v>
      </c>
      <c r="P98" s="23">
        <f t="shared" si="2"/>
        <v>331341.88044386113</v>
      </c>
      <c r="Q98" s="23">
        <v>83810</v>
      </c>
    </row>
    <row r="99" spans="2:17" x14ac:dyDescent="0.15">
      <c r="B99" s="4" t="s">
        <v>60</v>
      </c>
      <c r="C99" s="14" t="s">
        <v>61</v>
      </c>
      <c r="D99" s="17">
        <f t="shared" si="2"/>
        <v>170103.76703856341</v>
      </c>
      <c r="E99" s="5">
        <f t="shared" si="2"/>
        <v>41979.5145027666</v>
      </c>
      <c r="F99" s="5">
        <f t="shared" si="2"/>
        <v>100878.9273926397</v>
      </c>
      <c r="G99" s="6">
        <f t="shared" si="2"/>
        <v>27245.325143157119</v>
      </c>
      <c r="H99" s="20">
        <f t="shared" si="2"/>
        <v>37582.536339884267</v>
      </c>
      <c r="I99" s="20">
        <f t="shared" si="2"/>
        <v>1762.2837558152867</v>
      </c>
      <c r="J99" s="17">
        <f t="shared" si="2"/>
        <v>34854.676667048821</v>
      </c>
      <c r="K99" s="6">
        <f t="shared" si="2"/>
        <v>14350.03348880991</v>
      </c>
      <c r="L99" s="20">
        <f t="shared" si="2"/>
        <v>35418.525647601178</v>
      </c>
      <c r="M99" s="20">
        <f t="shared" si="2"/>
        <v>17678.501390841564</v>
      </c>
      <c r="N99" s="20">
        <f t="shared" si="2"/>
        <v>372.6007228755725</v>
      </c>
      <c r="O99" s="132">
        <f t="shared" si="2"/>
        <v>40264.000434449423</v>
      </c>
      <c r="P99" s="23">
        <f t="shared" si="2"/>
        <v>338036.89199707954</v>
      </c>
      <c r="Q99" s="23">
        <v>165727</v>
      </c>
    </row>
    <row r="100" spans="2:17" x14ac:dyDescent="0.15">
      <c r="B100" s="65" t="s">
        <v>62</v>
      </c>
      <c r="C100" s="66" t="s">
        <v>63</v>
      </c>
      <c r="D100" s="67">
        <f t="shared" si="2"/>
        <v>164244.90770843561</v>
      </c>
      <c r="E100" s="68">
        <f t="shared" si="2"/>
        <v>48471.76846826524</v>
      </c>
      <c r="F100" s="68">
        <f t="shared" si="2"/>
        <v>83436.855584601712</v>
      </c>
      <c r="G100" s="69">
        <f t="shared" si="2"/>
        <v>32336.283655568677</v>
      </c>
      <c r="H100" s="70">
        <f t="shared" si="2"/>
        <v>48419.710983425997</v>
      </c>
      <c r="I100" s="70">
        <f t="shared" si="2"/>
        <v>2758.1576188643694</v>
      </c>
      <c r="J100" s="67">
        <f t="shared" si="2"/>
        <v>29336.641940577767</v>
      </c>
      <c r="K100" s="69">
        <f t="shared" si="2"/>
        <v>14281.87741344763</v>
      </c>
      <c r="L100" s="70">
        <f t="shared" si="2"/>
        <v>30543.478549343807</v>
      </c>
      <c r="M100" s="70">
        <f t="shared" si="2"/>
        <v>5871.34914210645</v>
      </c>
      <c r="N100" s="70">
        <f t="shared" si="2"/>
        <v>967.97993603949101</v>
      </c>
      <c r="O100" s="133">
        <f t="shared" si="2"/>
        <v>42666.449926352529</v>
      </c>
      <c r="P100" s="71">
        <f t="shared" si="2"/>
        <v>324808.67580514605</v>
      </c>
      <c r="Q100" s="71">
        <v>75359</v>
      </c>
    </row>
    <row r="101" spans="2:17" x14ac:dyDescent="0.15">
      <c r="B101" s="4" t="s">
        <v>64</v>
      </c>
      <c r="C101" s="14" t="s">
        <v>65</v>
      </c>
      <c r="D101" s="17">
        <f t="shared" si="2"/>
        <v>160977.83309160755</v>
      </c>
      <c r="E101" s="5">
        <f t="shared" si="2"/>
        <v>46289.365371800399</v>
      </c>
      <c r="F101" s="5">
        <f t="shared" si="2"/>
        <v>83686.618844158729</v>
      </c>
      <c r="G101" s="6">
        <f t="shared" si="2"/>
        <v>31001.848875648415</v>
      </c>
      <c r="H101" s="20">
        <f t="shared" si="2"/>
        <v>46848.418329348126</v>
      </c>
      <c r="I101" s="20">
        <f t="shared" si="2"/>
        <v>989.3052670090027</v>
      </c>
      <c r="J101" s="17">
        <f t="shared" si="2"/>
        <v>51626.964838697029</v>
      </c>
      <c r="K101" s="6">
        <f t="shared" si="2"/>
        <v>29741.778056524636</v>
      </c>
      <c r="L101" s="20">
        <f t="shared" si="2"/>
        <v>31399.246076855736</v>
      </c>
      <c r="M101" s="20">
        <f t="shared" si="2"/>
        <v>4279.9054002848443</v>
      </c>
      <c r="N101" s="20">
        <f t="shared" si="2"/>
        <v>56.83169351782891</v>
      </c>
      <c r="O101" s="132">
        <f t="shared" si="2"/>
        <v>22323.069786889315</v>
      </c>
      <c r="P101" s="23">
        <f t="shared" si="2"/>
        <v>318501.57448420941</v>
      </c>
      <c r="Q101" s="23">
        <v>153066</v>
      </c>
    </row>
    <row r="102" spans="2:17" x14ac:dyDescent="0.15">
      <c r="B102" s="51" t="s">
        <v>66</v>
      </c>
      <c r="C102" s="52" t="s">
        <v>67</v>
      </c>
      <c r="D102" s="53">
        <f t="shared" si="2"/>
        <v>158531.16924332411</v>
      </c>
      <c r="E102" s="54">
        <f t="shared" si="2"/>
        <v>50295.280409847212</v>
      </c>
      <c r="F102" s="54">
        <f t="shared" si="2"/>
        <v>73444.560305874169</v>
      </c>
      <c r="G102" s="55">
        <f t="shared" si="2"/>
        <v>34791.328527602724</v>
      </c>
      <c r="H102" s="56">
        <f t="shared" si="2"/>
        <v>50680.358465188678</v>
      </c>
      <c r="I102" s="56">
        <f t="shared" si="2"/>
        <v>499.3728370434178</v>
      </c>
      <c r="J102" s="53">
        <f t="shared" si="2"/>
        <v>36282.238442822381</v>
      </c>
      <c r="K102" s="55">
        <f t="shared" si="2"/>
        <v>17518.081939218086</v>
      </c>
      <c r="L102" s="56">
        <f t="shared" si="2"/>
        <v>26961.448368620695</v>
      </c>
      <c r="M102" s="56">
        <f t="shared" si="2"/>
        <v>12812.198697314534</v>
      </c>
      <c r="N102" s="56">
        <f t="shared" si="2"/>
        <v>989.58758368469569</v>
      </c>
      <c r="O102" s="134">
        <f t="shared" si="2"/>
        <v>19145.063547475482</v>
      </c>
      <c r="P102" s="57">
        <f t="shared" si="2"/>
        <v>305901.43718547397</v>
      </c>
      <c r="Q102" s="57">
        <v>66171</v>
      </c>
    </row>
    <row r="103" spans="2:17" x14ac:dyDescent="0.15">
      <c r="B103" s="4" t="s">
        <v>68</v>
      </c>
      <c r="C103" s="14" t="s">
        <v>69</v>
      </c>
      <c r="D103" s="17">
        <f t="shared" si="2"/>
        <v>148567.59396945653</v>
      </c>
      <c r="E103" s="5">
        <f t="shared" si="2"/>
        <v>46695.639904049669</v>
      </c>
      <c r="F103" s="5">
        <f t="shared" si="2"/>
        <v>73023.173524655111</v>
      </c>
      <c r="G103" s="6">
        <f t="shared" si="2"/>
        <v>28848.780540751755</v>
      </c>
      <c r="H103" s="20">
        <f t="shared" si="2"/>
        <v>63701.229770652659</v>
      </c>
      <c r="I103" s="20">
        <f t="shared" si="2"/>
        <v>1697.3548534152458</v>
      </c>
      <c r="J103" s="17">
        <f t="shared" si="2"/>
        <v>43561.05979529149</v>
      </c>
      <c r="K103" s="6">
        <f t="shared" si="2"/>
        <v>14946.901694326556</v>
      </c>
      <c r="L103" s="20">
        <f t="shared" si="2"/>
        <v>37351.651452822611</v>
      </c>
      <c r="M103" s="20">
        <f t="shared" si="2"/>
        <v>17651.789300018452</v>
      </c>
      <c r="N103" s="20">
        <f t="shared" si="2"/>
        <v>1676.1242144337953</v>
      </c>
      <c r="O103" s="132">
        <f t="shared" si="2"/>
        <v>21415.538743745321</v>
      </c>
      <c r="P103" s="23">
        <f t="shared" si="2"/>
        <v>335622.3420998361</v>
      </c>
      <c r="Q103" s="23">
        <v>92131</v>
      </c>
    </row>
    <row r="104" spans="2:17" x14ac:dyDescent="0.15">
      <c r="B104" s="4" t="s">
        <v>70</v>
      </c>
      <c r="C104" s="14" t="s">
        <v>71</v>
      </c>
      <c r="D104" s="17">
        <f t="shared" si="2"/>
        <v>160486.08672280953</v>
      </c>
      <c r="E104" s="5">
        <f t="shared" si="2"/>
        <v>42881.481813295111</v>
      </c>
      <c r="F104" s="5">
        <f t="shared" si="2"/>
        <v>94190.646837484324</v>
      </c>
      <c r="G104" s="6">
        <f t="shared" si="2"/>
        <v>23413.958072030102</v>
      </c>
      <c r="H104" s="20">
        <f t="shared" si="2"/>
        <v>45498.548647195843</v>
      </c>
      <c r="I104" s="20">
        <f t="shared" si="2"/>
        <v>1615.7050707758467</v>
      </c>
      <c r="J104" s="17">
        <f t="shared" si="2"/>
        <v>35411.539150689838</v>
      </c>
      <c r="K104" s="6">
        <f t="shared" si="2"/>
        <v>17592.761153915068</v>
      </c>
      <c r="L104" s="20">
        <f t="shared" si="2"/>
        <v>26558.726034760795</v>
      </c>
      <c r="M104" s="20">
        <f t="shared" si="2"/>
        <v>3766.7622289912201</v>
      </c>
      <c r="N104" s="20">
        <f t="shared" si="2"/>
        <v>22.083855939795736</v>
      </c>
      <c r="O104" s="132">
        <f t="shared" si="2"/>
        <v>32450.886937824762</v>
      </c>
      <c r="P104" s="23">
        <f t="shared" si="2"/>
        <v>305810.33864898764</v>
      </c>
      <c r="Q104" s="23">
        <v>111620</v>
      </c>
    </row>
    <row r="105" spans="2:17" x14ac:dyDescent="0.15">
      <c r="B105" s="4" t="s">
        <v>72</v>
      </c>
      <c r="C105" s="14" t="s">
        <v>73</v>
      </c>
      <c r="D105" s="17">
        <f t="shared" si="2"/>
        <v>179303.00500249071</v>
      </c>
      <c r="E105" s="5">
        <f t="shared" si="2"/>
        <v>47515.123238077867</v>
      </c>
      <c r="F105" s="5">
        <f t="shared" si="2"/>
        <v>99706.929817791461</v>
      </c>
      <c r="G105" s="6">
        <f t="shared" si="2"/>
        <v>32080.95194662139</v>
      </c>
      <c r="H105" s="20">
        <f t="shared" si="2"/>
        <v>51789.27095538452</v>
      </c>
      <c r="I105" s="20">
        <f t="shared" si="2"/>
        <v>6742.7120094857892</v>
      </c>
      <c r="J105" s="17">
        <f t="shared" si="2"/>
        <v>16225.37167874608</v>
      </c>
      <c r="K105" s="6">
        <f t="shared" si="2"/>
        <v>3614.4223280876172</v>
      </c>
      <c r="L105" s="20">
        <f t="shared" si="2"/>
        <v>42322.741336850748</v>
      </c>
      <c r="M105" s="20">
        <f t="shared" si="2"/>
        <v>11513.165741708704</v>
      </c>
      <c r="N105" s="20">
        <f t="shared" si="2"/>
        <v>2370.0439910474361</v>
      </c>
      <c r="O105" s="132">
        <f t="shared" si="2"/>
        <v>33226.718773021632</v>
      </c>
      <c r="P105" s="23">
        <f t="shared" si="2"/>
        <v>343493.0294887356</v>
      </c>
      <c r="Q105" s="23">
        <v>142529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152695.50105570894</v>
      </c>
      <c r="E106" s="61">
        <f t="shared" si="3"/>
        <v>61006.967679064481</v>
      </c>
      <c r="F106" s="61">
        <f t="shared" si="3"/>
        <v>67953.678739645926</v>
      </c>
      <c r="G106" s="62">
        <f t="shared" si="3"/>
        <v>23734.854636998538</v>
      </c>
      <c r="H106" s="63">
        <f t="shared" si="3"/>
        <v>39348.35146987169</v>
      </c>
      <c r="I106" s="63">
        <f t="shared" si="3"/>
        <v>1284.5054409615072</v>
      </c>
      <c r="J106" s="60">
        <f t="shared" si="3"/>
        <v>36522.835796654217</v>
      </c>
      <c r="K106" s="62">
        <f t="shared" si="3"/>
        <v>10591.684261815819</v>
      </c>
      <c r="L106" s="63">
        <f t="shared" si="3"/>
        <v>45584.034432353415</v>
      </c>
      <c r="M106" s="63">
        <f t="shared" si="3"/>
        <v>10673.509826214065</v>
      </c>
      <c r="N106" s="63">
        <f t="shared" si="3"/>
        <v>194.900113691733</v>
      </c>
      <c r="O106" s="135">
        <f t="shared" si="3"/>
        <v>27776.043527692058</v>
      </c>
      <c r="P106" s="64">
        <f t="shared" si="3"/>
        <v>314079.68166314764</v>
      </c>
      <c r="Q106" s="64">
        <v>61570</v>
      </c>
    </row>
    <row r="107" spans="2:17" x14ac:dyDescent="0.15">
      <c r="B107" s="4" t="s">
        <v>76</v>
      </c>
      <c r="C107" s="14" t="s">
        <v>77</v>
      </c>
      <c r="D107" s="17">
        <f t="shared" si="3"/>
        <v>145917.16983746758</v>
      </c>
      <c r="E107" s="5">
        <f t="shared" si="3"/>
        <v>43744.442024825294</v>
      </c>
      <c r="F107" s="5">
        <f t="shared" si="3"/>
        <v>72203.224912398786</v>
      </c>
      <c r="G107" s="6">
        <f t="shared" si="3"/>
        <v>29969.5029002435</v>
      </c>
      <c r="H107" s="20">
        <f t="shared" si="3"/>
        <v>54212.341377467186</v>
      </c>
      <c r="I107" s="20">
        <f t="shared" si="3"/>
        <v>4361.0258745273495</v>
      </c>
      <c r="J107" s="17">
        <f t="shared" si="3"/>
        <v>25915.091164650683</v>
      </c>
      <c r="K107" s="6">
        <f t="shared" si="3"/>
        <v>15011.026864371548</v>
      </c>
      <c r="L107" s="20">
        <f t="shared" si="3"/>
        <v>37805.891552669607</v>
      </c>
      <c r="M107" s="20">
        <f t="shared" si="3"/>
        <v>9296.7552907172412</v>
      </c>
      <c r="N107" s="20">
        <f t="shared" si="3"/>
        <v>120.56302338011997</v>
      </c>
      <c r="O107" s="132">
        <f t="shared" si="3"/>
        <v>27180.626769346505</v>
      </c>
      <c r="P107" s="23">
        <f t="shared" si="3"/>
        <v>304809.46489022626</v>
      </c>
      <c r="Q107" s="23">
        <v>101026</v>
      </c>
    </row>
    <row r="108" spans="2:17" x14ac:dyDescent="0.15">
      <c r="B108" s="4" t="s">
        <v>78</v>
      </c>
      <c r="C108" s="14" t="s">
        <v>79</v>
      </c>
      <c r="D108" s="17">
        <f t="shared" si="3"/>
        <v>146136.81562708801</v>
      </c>
      <c r="E108" s="5">
        <f t="shared" si="3"/>
        <v>48854.596549149079</v>
      </c>
      <c r="F108" s="5">
        <f t="shared" si="3"/>
        <v>73289.843964941247</v>
      </c>
      <c r="G108" s="6">
        <f t="shared" si="3"/>
        <v>23992.375112997681</v>
      </c>
      <c r="H108" s="20">
        <f t="shared" si="3"/>
        <v>55954.525802774828</v>
      </c>
      <c r="I108" s="20">
        <f t="shared" si="3"/>
        <v>2152.7532130644972</v>
      </c>
      <c r="J108" s="17">
        <f t="shared" si="3"/>
        <v>46996.40372597571</v>
      </c>
      <c r="K108" s="6">
        <f t="shared" si="3"/>
        <v>16751.365798058407</v>
      </c>
      <c r="L108" s="20">
        <f t="shared" si="3"/>
        <v>31289.116849428134</v>
      </c>
      <c r="M108" s="20">
        <f t="shared" si="3"/>
        <v>8303.7770703140359</v>
      </c>
      <c r="N108" s="20">
        <f t="shared" si="3"/>
        <v>619.03077467279797</v>
      </c>
      <c r="O108" s="132">
        <f t="shared" si="3"/>
        <v>30524.505757968793</v>
      </c>
      <c r="P108" s="23">
        <f t="shared" si="3"/>
        <v>321976.92882128683</v>
      </c>
      <c r="Q108" s="23">
        <v>50886</v>
      </c>
    </row>
    <row r="109" spans="2:17" x14ac:dyDescent="0.15">
      <c r="B109" s="58" t="s">
        <v>80</v>
      </c>
      <c r="C109" s="59" t="s">
        <v>81</v>
      </c>
      <c r="D109" s="60">
        <f t="shared" si="3"/>
        <v>157554.15743190105</v>
      </c>
      <c r="E109" s="61">
        <f t="shared" si="3"/>
        <v>51203.889325802527</v>
      </c>
      <c r="F109" s="61">
        <f t="shared" si="3"/>
        <v>81730.306713376704</v>
      </c>
      <c r="G109" s="62">
        <f t="shared" si="3"/>
        <v>24619.961392721812</v>
      </c>
      <c r="H109" s="63">
        <f t="shared" si="3"/>
        <v>39878.258382784014</v>
      </c>
      <c r="I109" s="63">
        <f t="shared" si="3"/>
        <v>3263.8592979194968</v>
      </c>
      <c r="J109" s="60">
        <f t="shared" si="3"/>
        <v>40303.89647529849</v>
      </c>
      <c r="K109" s="62">
        <f t="shared" si="3"/>
        <v>25299.520983770642</v>
      </c>
      <c r="L109" s="63">
        <f t="shared" si="3"/>
        <v>32441.495674554943</v>
      </c>
      <c r="M109" s="63">
        <f t="shared" si="3"/>
        <v>12674.969614642168</v>
      </c>
      <c r="N109" s="63">
        <f t="shared" si="3"/>
        <v>240.22306427396867</v>
      </c>
      <c r="O109" s="135">
        <f t="shared" si="3"/>
        <v>28828.154715092587</v>
      </c>
      <c r="P109" s="64">
        <f t="shared" si="3"/>
        <v>315185.01465646672</v>
      </c>
      <c r="Q109" s="64">
        <v>69935</v>
      </c>
    </row>
    <row r="110" spans="2:17" x14ac:dyDescent="0.15">
      <c r="B110" s="58" t="s">
        <v>82</v>
      </c>
      <c r="C110" s="59" t="s">
        <v>83</v>
      </c>
      <c r="D110" s="60">
        <f t="shared" si="3"/>
        <v>163608.82289571961</v>
      </c>
      <c r="E110" s="61">
        <f t="shared" si="3"/>
        <v>50385.234128124102</v>
      </c>
      <c r="F110" s="61">
        <f t="shared" si="3"/>
        <v>87234.038351048555</v>
      </c>
      <c r="G110" s="62">
        <f t="shared" si="3"/>
        <v>25989.550416546968</v>
      </c>
      <c r="H110" s="63">
        <f t="shared" si="3"/>
        <v>52769.678253375467</v>
      </c>
      <c r="I110" s="63">
        <f t="shared" si="3"/>
        <v>4081.0112036771043</v>
      </c>
      <c r="J110" s="60">
        <f t="shared" si="3"/>
        <v>28105.680838839413</v>
      </c>
      <c r="K110" s="62">
        <f t="shared" si="3"/>
        <v>15630.242746337259</v>
      </c>
      <c r="L110" s="63">
        <f t="shared" si="3"/>
        <v>32329.772335535767</v>
      </c>
      <c r="M110" s="63">
        <f t="shared" si="3"/>
        <v>17100.707411663316</v>
      </c>
      <c r="N110" s="63">
        <f t="shared" si="3"/>
        <v>98.750359092214879</v>
      </c>
      <c r="O110" s="135">
        <f t="shared" si="3"/>
        <v>25985.223355357655</v>
      </c>
      <c r="P110" s="64">
        <f t="shared" si="3"/>
        <v>324079.64665326057</v>
      </c>
      <c r="Q110" s="64">
        <v>55696</v>
      </c>
    </row>
    <row r="111" spans="2:17" x14ac:dyDescent="0.15">
      <c r="B111" s="4" t="s">
        <v>84</v>
      </c>
      <c r="C111" s="14" t="s">
        <v>85</v>
      </c>
      <c r="D111" s="17">
        <f t="shared" si="3"/>
        <v>159397.89185489391</v>
      </c>
      <c r="E111" s="5">
        <f t="shared" si="3"/>
        <v>45478.535249828885</v>
      </c>
      <c r="F111" s="5">
        <f t="shared" si="3"/>
        <v>86946.488706365504</v>
      </c>
      <c r="G111" s="6">
        <f t="shared" si="3"/>
        <v>26972.867898699522</v>
      </c>
      <c r="H111" s="20">
        <f t="shared" si="3"/>
        <v>50371.63586584531</v>
      </c>
      <c r="I111" s="20">
        <f t="shared" si="3"/>
        <v>2177.7960301163585</v>
      </c>
      <c r="J111" s="17">
        <f t="shared" si="3"/>
        <v>30955.961670088982</v>
      </c>
      <c r="K111" s="6">
        <f t="shared" si="3"/>
        <v>18480.314852840522</v>
      </c>
      <c r="L111" s="20">
        <f t="shared" si="3"/>
        <v>25653.360711841204</v>
      </c>
      <c r="M111" s="20">
        <f t="shared" si="3"/>
        <v>30.417522245037645</v>
      </c>
      <c r="N111" s="20">
        <f t="shared" si="3"/>
        <v>1592.2381930184804</v>
      </c>
      <c r="O111" s="132">
        <f t="shared" si="3"/>
        <v>82967.091033538672</v>
      </c>
      <c r="P111" s="23">
        <f t="shared" si="3"/>
        <v>353146.39288158796</v>
      </c>
      <c r="Q111" s="23">
        <v>73050</v>
      </c>
    </row>
    <row r="112" spans="2:17" x14ac:dyDescent="0.15">
      <c r="B112" s="4">
        <v>39</v>
      </c>
      <c r="C112" s="14" t="s">
        <v>86</v>
      </c>
      <c r="D112" s="17">
        <f t="shared" si="3"/>
        <v>174456.91389778315</v>
      </c>
      <c r="E112" s="5">
        <f t="shared" si="3"/>
        <v>43868.2833797001</v>
      </c>
      <c r="F112" s="5">
        <f t="shared" si="3"/>
        <v>94596.749077038825</v>
      </c>
      <c r="G112" s="6">
        <f t="shared" si="3"/>
        <v>35991.881441044214</v>
      </c>
      <c r="H112" s="20">
        <f t="shared" si="3"/>
        <v>61155.3199307123</v>
      </c>
      <c r="I112" s="20">
        <f t="shared" si="3"/>
        <v>3039.8929190068761</v>
      </c>
      <c r="J112" s="17">
        <f t="shared" si="3"/>
        <v>28027.461375605832</v>
      </c>
      <c r="K112" s="6">
        <f t="shared" si="3"/>
        <v>12602.234353402271</v>
      </c>
      <c r="L112" s="20">
        <f t="shared" si="3"/>
        <v>29631.156719682258</v>
      </c>
      <c r="M112" s="20">
        <f t="shared" si="3"/>
        <v>11271.954228124509</v>
      </c>
      <c r="N112" s="20">
        <f t="shared" si="3"/>
        <v>40.242856892901507</v>
      </c>
      <c r="O112" s="132">
        <f t="shared" si="3"/>
        <v>17307.752873864891</v>
      </c>
      <c r="P112" s="23">
        <f t="shared" si="3"/>
        <v>324930.69480167271</v>
      </c>
      <c r="Q112" s="23">
        <v>114306</v>
      </c>
    </row>
    <row r="113" spans="2:17" x14ac:dyDescent="0.15">
      <c r="B113" s="7">
        <v>40</v>
      </c>
      <c r="C113" s="15" t="s">
        <v>87</v>
      </c>
      <c r="D113" s="18">
        <f t="shared" si="3"/>
        <v>137958.13296694908</v>
      </c>
      <c r="E113" s="8">
        <f t="shared" si="3"/>
        <v>47877.05137012442</v>
      </c>
      <c r="F113" s="8">
        <f t="shared" si="3"/>
        <v>65025.780474772917</v>
      </c>
      <c r="G113" s="9">
        <f t="shared" si="3"/>
        <v>25055.301122051751</v>
      </c>
      <c r="H113" s="21">
        <f t="shared" si="3"/>
        <v>43309.289367223879</v>
      </c>
      <c r="I113" s="21">
        <f t="shared" si="3"/>
        <v>1167.6017097931456</v>
      </c>
      <c r="J113" s="18">
        <f t="shared" si="3"/>
        <v>33976.566674299669</v>
      </c>
      <c r="K113" s="9">
        <f t="shared" si="3"/>
        <v>23288.966491107549</v>
      </c>
      <c r="L113" s="21">
        <f t="shared" si="3"/>
        <v>38432.657812380734</v>
      </c>
      <c r="M113" s="21">
        <f t="shared" si="3"/>
        <v>679.49011525837727</v>
      </c>
      <c r="N113" s="21">
        <f t="shared" si="3"/>
        <v>187.00862529577896</v>
      </c>
      <c r="O113" s="136">
        <f t="shared" si="3"/>
        <v>20667.716204869856</v>
      </c>
      <c r="P113" s="24">
        <f t="shared" si="3"/>
        <v>276378.46347607055</v>
      </c>
      <c r="Q113" s="24">
        <v>52404</v>
      </c>
    </row>
    <row r="114" spans="2:17" x14ac:dyDescent="0.15">
      <c r="B114" s="10">
        <v>41</v>
      </c>
      <c r="C114" s="13" t="s">
        <v>88</v>
      </c>
      <c r="D114" s="16">
        <f t="shared" si="3"/>
        <v>143477.47044389916</v>
      </c>
      <c r="E114" s="11">
        <f t="shared" si="3"/>
        <v>56828.797680124917</v>
      </c>
      <c r="F114" s="11">
        <f t="shared" si="3"/>
        <v>62121.927280838725</v>
      </c>
      <c r="G114" s="12">
        <f t="shared" si="3"/>
        <v>24526.745482935534</v>
      </c>
      <c r="H114" s="19">
        <f t="shared" si="3"/>
        <v>53266.517956725409</v>
      </c>
      <c r="I114" s="19">
        <f t="shared" si="3"/>
        <v>4037.9433415123799</v>
      </c>
      <c r="J114" s="16">
        <f t="shared" si="3"/>
        <v>12926.946241356234</v>
      </c>
      <c r="K114" s="12">
        <f t="shared" si="3"/>
        <v>861.90051304929739</v>
      </c>
      <c r="L114" s="19">
        <f t="shared" si="3"/>
        <v>27471.380771804594</v>
      </c>
      <c r="M114" s="19">
        <f t="shared" si="3"/>
        <v>8254.1601606067361</v>
      </c>
      <c r="N114" s="19">
        <f t="shared" si="3"/>
        <v>239.79478028106178</v>
      </c>
      <c r="O114" s="137">
        <f t="shared" si="3"/>
        <v>11032.902074503681</v>
      </c>
      <c r="P114" s="22">
        <f t="shared" si="3"/>
        <v>260707.11577068927</v>
      </c>
      <c r="Q114" s="22">
        <v>44830</v>
      </c>
    </row>
    <row r="115" spans="2:17" x14ac:dyDescent="0.15">
      <c r="B115" s="4">
        <v>42</v>
      </c>
      <c r="C115" s="14" t="s">
        <v>89</v>
      </c>
      <c r="D115" s="17">
        <f t="shared" si="3"/>
        <v>156434.63119583149</v>
      </c>
      <c r="E115" s="5">
        <f t="shared" si="3"/>
        <v>54344.033934696658</v>
      </c>
      <c r="F115" s="5">
        <f t="shared" si="3"/>
        <v>60738.132020633137</v>
      </c>
      <c r="G115" s="6">
        <f t="shared" si="3"/>
        <v>41352.46524050169</v>
      </c>
      <c r="H115" s="20">
        <f t="shared" si="3"/>
        <v>54269.827969940561</v>
      </c>
      <c r="I115" s="20">
        <f t="shared" si="3"/>
        <v>2834.3065120054462</v>
      </c>
      <c r="J115" s="17">
        <f t="shared" si="3"/>
        <v>47635.175826765466</v>
      </c>
      <c r="K115" s="6">
        <f t="shared" si="3"/>
        <v>18917.257992720799</v>
      </c>
      <c r="L115" s="20">
        <f t="shared" si="3"/>
        <v>30616.48032258909</v>
      </c>
      <c r="M115" s="20">
        <f t="shared" si="3"/>
        <v>22405.61912492472</v>
      </c>
      <c r="N115" s="20">
        <f t="shared" si="3"/>
        <v>94.263046267445205</v>
      </c>
      <c r="O115" s="132">
        <f t="shared" si="3"/>
        <v>27722.552433819485</v>
      </c>
      <c r="P115" s="23">
        <f t="shared" si="3"/>
        <v>342012.85643214372</v>
      </c>
      <c r="Q115" s="23">
        <v>38191</v>
      </c>
    </row>
    <row r="116" spans="2:17" x14ac:dyDescent="0.15">
      <c r="B116" s="4">
        <v>43</v>
      </c>
      <c r="C116" s="14" t="s">
        <v>90</v>
      </c>
      <c r="D116" s="17">
        <f t="shared" si="3"/>
        <v>139393.46070161843</v>
      </c>
      <c r="E116" s="5">
        <f t="shared" si="3"/>
        <v>51762.123334624899</v>
      </c>
      <c r="F116" s="5">
        <f t="shared" si="3"/>
        <v>58348.216148549967</v>
      </c>
      <c r="G116" s="6">
        <f t="shared" si="3"/>
        <v>29283.121218443564</v>
      </c>
      <c r="H116" s="20">
        <f t="shared" si="3"/>
        <v>36808.291854192124</v>
      </c>
      <c r="I116" s="20">
        <f t="shared" si="3"/>
        <v>1530.4759917737176</v>
      </c>
      <c r="J116" s="17">
        <f t="shared" si="3"/>
        <v>52097.195314595687</v>
      </c>
      <c r="K116" s="6">
        <f t="shared" si="3"/>
        <v>31243.718518076956</v>
      </c>
      <c r="L116" s="20">
        <f t="shared" si="3"/>
        <v>33100.295073172187</v>
      </c>
      <c r="M116" s="20">
        <f t="shared" si="3"/>
        <v>15308.545199845012</v>
      </c>
      <c r="N116" s="20">
        <f t="shared" si="3"/>
        <v>968.67455515483891</v>
      </c>
      <c r="O116" s="132">
        <f t="shared" si="3"/>
        <v>12959.673333134631</v>
      </c>
      <c r="P116" s="23">
        <f t="shared" si="3"/>
        <v>292166.61202348664</v>
      </c>
      <c r="Q116" s="23">
        <v>33551</v>
      </c>
    </row>
    <row r="117" spans="2:17" x14ac:dyDescent="0.15">
      <c r="B117" s="4">
        <v>44</v>
      </c>
      <c r="C117" s="14" t="s">
        <v>91</v>
      </c>
      <c r="D117" s="17">
        <f t="shared" si="3"/>
        <v>144701.91060776348</v>
      </c>
      <c r="E117" s="5">
        <f t="shared" si="3"/>
        <v>73035.705022909999</v>
      </c>
      <c r="F117" s="5">
        <f t="shared" si="3"/>
        <v>48150.946658597735</v>
      </c>
      <c r="G117" s="6">
        <f t="shared" si="3"/>
        <v>23515.258926255727</v>
      </c>
      <c r="H117" s="20">
        <f t="shared" si="3"/>
        <v>49982.190714964985</v>
      </c>
      <c r="I117" s="20">
        <f t="shared" si="3"/>
        <v>2231.1748940952712</v>
      </c>
      <c r="J117" s="17">
        <f t="shared" si="3"/>
        <v>68973.804789487331</v>
      </c>
      <c r="K117" s="6">
        <f t="shared" si="3"/>
        <v>39553.211723005101</v>
      </c>
      <c r="L117" s="20">
        <f t="shared" si="3"/>
        <v>38495.201867381344</v>
      </c>
      <c r="M117" s="20">
        <f t="shared" si="3"/>
        <v>17655.312527016511</v>
      </c>
      <c r="N117" s="20">
        <f t="shared" si="3"/>
        <v>2593.5851992737962</v>
      </c>
      <c r="O117" s="132">
        <f t="shared" si="3"/>
        <v>41157.344168755946</v>
      </c>
      <c r="P117" s="23">
        <f t="shared" si="3"/>
        <v>365790.52476873866</v>
      </c>
      <c r="Q117" s="23">
        <v>11567</v>
      </c>
    </row>
    <row r="118" spans="2:17" x14ac:dyDescent="0.15">
      <c r="B118" s="4">
        <v>45</v>
      </c>
      <c r="C118" s="14" t="s">
        <v>92</v>
      </c>
      <c r="D118" s="17">
        <f t="shared" si="3"/>
        <v>161694.51642997822</v>
      </c>
      <c r="E118" s="5">
        <f t="shared" si="3"/>
        <v>49404.996371929097</v>
      </c>
      <c r="F118" s="5">
        <f t="shared" si="3"/>
        <v>79467.036384368199</v>
      </c>
      <c r="G118" s="6">
        <f t="shared" si="3"/>
        <v>32822.483673680937</v>
      </c>
      <c r="H118" s="20">
        <f t="shared" si="3"/>
        <v>65184.927956877786</v>
      </c>
      <c r="I118" s="20">
        <f t="shared" si="3"/>
        <v>2299.8341453301546</v>
      </c>
      <c r="J118" s="17">
        <f t="shared" si="3"/>
        <v>50915.880584637714</v>
      </c>
      <c r="K118" s="6">
        <f t="shared" si="3"/>
        <v>27671.555924121487</v>
      </c>
      <c r="L118" s="20">
        <f t="shared" si="3"/>
        <v>32099.201824401367</v>
      </c>
      <c r="M118" s="20">
        <f t="shared" si="3"/>
        <v>3057.4790090183478</v>
      </c>
      <c r="N118" s="20">
        <f t="shared" si="3"/>
        <v>0</v>
      </c>
      <c r="O118" s="132">
        <f t="shared" si="3"/>
        <v>15657.976573027885</v>
      </c>
      <c r="P118" s="23">
        <f t="shared" si="3"/>
        <v>330909.8165232715</v>
      </c>
      <c r="Q118" s="23">
        <v>19294</v>
      </c>
    </row>
    <row r="119" spans="2:17" x14ac:dyDescent="0.15">
      <c r="B119" s="4">
        <v>46</v>
      </c>
      <c r="C119" s="14" t="s">
        <v>93</v>
      </c>
      <c r="D119" s="17">
        <f t="shared" si="3"/>
        <v>165903.4656232532</v>
      </c>
      <c r="E119" s="5">
        <f t="shared" si="3"/>
        <v>63099.273337059807</v>
      </c>
      <c r="F119" s="5">
        <f t="shared" si="3"/>
        <v>65127.27780883175</v>
      </c>
      <c r="G119" s="6">
        <f t="shared" si="3"/>
        <v>37676.914477361657</v>
      </c>
      <c r="H119" s="20">
        <f t="shared" si="3"/>
        <v>54599.888205701507</v>
      </c>
      <c r="I119" s="20">
        <f t="shared" si="3"/>
        <v>860.42481833426496</v>
      </c>
      <c r="J119" s="17">
        <f t="shared" si="3"/>
        <v>47462.38121855785</v>
      </c>
      <c r="K119" s="6">
        <f t="shared" si="3"/>
        <v>30667.691447736164</v>
      </c>
      <c r="L119" s="20">
        <f t="shared" si="3"/>
        <v>46233.482392397986</v>
      </c>
      <c r="M119" s="20">
        <f t="shared" si="3"/>
        <v>10731.246506428171</v>
      </c>
      <c r="N119" s="20">
        <f t="shared" si="3"/>
        <v>0</v>
      </c>
      <c r="O119" s="132">
        <f t="shared" si="3"/>
        <v>40686.193404136386</v>
      </c>
      <c r="P119" s="23">
        <f t="shared" si="3"/>
        <v>366477.08216880937</v>
      </c>
      <c r="Q119" s="23">
        <v>17890</v>
      </c>
    </row>
    <row r="120" spans="2:17" x14ac:dyDescent="0.15">
      <c r="B120" s="4">
        <v>47</v>
      </c>
      <c r="C120" s="14" t="s">
        <v>94</v>
      </c>
      <c r="D120" s="17">
        <f t="shared" si="3"/>
        <v>147386.66126636966</v>
      </c>
      <c r="E120" s="5">
        <f t="shared" si="3"/>
        <v>63351.76184690158</v>
      </c>
      <c r="F120" s="5">
        <f t="shared" si="3"/>
        <v>51454.570001350075</v>
      </c>
      <c r="G120" s="6">
        <f t="shared" si="3"/>
        <v>32580.329418117995</v>
      </c>
      <c r="H120" s="20">
        <f t="shared" si="3"/>
        <v>44443.161873903067</v>
      </c>
      <c r="I120" s="20">
        <f t="shared" si="3"/>
        <v>1691.8793033616848</v>
      </c>
      <c r="J120" s="17">
        <f t="shared" si="3"/>
        <v>42938.234102875656</v>
      </c>
      <c r="K120" s="6">
        <f t="shared" si="3"/>
        <v>29101.559335763468</v>
      </c>
      <c r="L120" s="20">
        <f t="shared" si="3"/>
        <v>45555.994329688132</v>
      </c>
      <c r="M120" s="20">
        <f t="shared" si="3"/>
        <v>327.39300661536384</v>
      </c>
      <c r="N120" s="20">
        <f t="shared" si="3"/>
        <v>0</v>
      </c>
      <c r="O120" s="132">
        <f t="shared" si="3"/>
        <v>13101.45808019441</v>
      </c>
      <c r="P120" s="23">
        <f t="shared" si="3"/>
        <v>295444.78196300799</v>
      </c>
      <c r="Q120" s="23">
        <v>29628</v>
      </c>
    </row>
    <row r="121" spans="2:17" x14ac:dyDescent="0.15">
      <c r="B121" s="4">
        <v>48</v>
      </c>
      <c r="C121" s="14" t="s">
        <v>95</v>
      </c>
      <c r="D121" s="17">
        <f t="shared" si="3"/>
        <v>134189.10384923816</v>
      </c>
      <c r="E121" s="5">
        <f t="shared" si="3"/>
        <v>59266.740176423416</v>
      </c>
      <c r="F121" s="5">
        <f t="shared" si="3"/>
        <v>44378.307939053731</v>
      </c>
      <c r="G121" s="6">
        <f t="shared" si="3"/>
        <v>30544.055733761026</v>
      </c>
      <c r="H121" s="20">
        <f t="shared" si="3"/>
        <v>77394.145950280668</v>
      </c>
      <c r="I121" s="20">
        <f t="shared" si="3"/>
        <v>5395.1483560545312</v>
      </c>
      <c r="J121" s="17">
        <f t="shared" si="3"/>
        <v>47039.94587008821</v>
      </c>
      <c r="K121" s="6">
        <f t="shared" si="3"/>
        <v>26716.870489174016</v>
      </c>
      <c r="L121" s="20">
        <f t="shared" si="3"/>
        <v>43592.522052927023</v>
      </c>
      <c r="M121" s="20">
        <f t="shared" si="3"/>
        <v>4213.3119486768246</v>
      </c>
      <c r="N121" s="20">
        <f t="shared" si="3"/>
        <v>0</v>
      </c>
      <c r="O121" s="132">
        <f t="shared" si="3"/>
        <v>25007.518043303928</v>
      </c>
      <c r="P121" s="23">
        <f t="shared" si="3"/>
        <v>336831.69607056939</v>
      </c>
      <c r="Q121" s="23">
        <v>19952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146160.35940803384</v>
      </c>
      <c r="E122" s="5">
        <f t="shared" si="4"/>
        <v>68206.8710359408</v>
      </c>
      <c r="F122" s="5">
        <f t="shared" si="4"/>
        <v>46177.536997885836</v>
      </c>
      <c r="G122" s="6">
        <f t="shared" si="4"/>
        <v>31775.951374207187</v>
      </c>
      <c r="H122" s="20">
        <f t="shared" si="4"/>
        <v>57729.915433403803</v>
      </c>
      <c r="I122" s="20">
        <f t="shared" si="4"/>
        <v>4820.665961945032</v>
      </c>
      <c r="J122" s="17">
        <f t="shared" si="4"/>
        <v>45118.763213530656</v>
      </c>
      <c r="K122" s="6">
        <f t="shared" si="4"/>
        <v>24823.731501057082</v>
      </c>
      <c r="L122" s="20">
        <f t="shared" si="4"/>
        <v>49935.729386892177</v>
      </c>
      <c r="M122" s="20">
        <f t="shared" si="4"/>
        <v>1589.5877378435518</v>
      </c>
      <c r="N122" s="20">
        <f t="shared" si="4"/>
        <v>41.966173361522202</v>
      </c>
      <c r="O122" s="132">
        <f t="shared" si="4"/>
        <v>45431.659619450314</v>
      </c>
      <c r="P122" s="23">
        <f t="shared" si="4"/>
        <v>350828.64693446091</v>
      </c>
      <c r="Q122" s="23">
        <v>18920</v>
      </c>
    </row>
    <row r="123" spans="2:17" x14ac:dyDescent="0.15">
      <c r="B123" s="4">
        <v>50</v>
      </c>
      <c r="C123" s="14" t="s">
        <v>97</v>
      </c>
      <c r="D123" s="17">
        <f t="shared" si="4"/>
        <v>161336.091381709</v>
      </c>
      <c r="E123" s="5">
        <f t="shared" si="4"/>
        <v>69284.76239291206</v>
      </c>
      <c r="F123" s="5">
        <f t="shared" si="4"/>
        <v>50007.98125503405</v>
      </c>
      <c r="G123" s="6">
        <f t="shared" si="4"/>
        <v>42043.347733762908</v>
      </c>
      <c r="H123" s="20">
        <f t="shared" si="4"/>
        <v>49301.896463352125</v>
      </c>
      <c r="I123" s="20">
        <f t="shared" si="4"/>
        <v>1964.0477410851579</v>
      </c>
      <c r="J123" s="17">
        <f t="shared" si="4"/>
        <v>72489.272900344149</v>
      </c>
      <c r="K123" s="6">
        <f t="shared" si="4"/>
        <v>37610.675843889578</v>
      </c>
      <c r="L123" s="20">
        <f t="shared" si="4"/>
        <v>44848.063264260083</v>
      </c>
      <c r="M123" s="20">
        <f t="shared" si="4"/>
        <v>17702.716555612507</v>
      </c>
      <c r="N123" s="20">
        <f t="shared" si="4"/>
        <v>219.6675697444534</v>
      </c>
      <c r="O123" s="132">
        <f t="shared" si="4"/>
        <v>51547.924141465912</v>
      </c>
      <c r="P123" s="23">
        <f t="shared" si="4"/>
        <v>399409.68001757341</v>
      </c>
      <c r="Q123" s="23">
        <v>13657</v>
      </c>
    </row>
    <row r="124" spans="2:17" x14ac:dyDescent="0.15">
      <c r="B124" s="4">
        <v>51</v>
      </c>
      <c r="C124" s="14" t="s">
        <v>98</v>
      </c>
      <c r="D124" s="17">
        <f t="shared" si="4"/>
        <v>206932.87559851838</v>
      </c>
      <c r="E124" s="5">
        <f t="shared" si="4"/>
        <v>86813.623633571231</v>
      </c>
      <c r="F124" s="5">
        <f t="shared" si="4"/>
        <v>60687.686331195233</v>
      </c>
      <c r="G124" s="6">
        <f t="shared" si="4"/>
        <v>59431.565633751918</v>
      </c>
      <c r="H124" s="20">
        <f t="shared" si="4"/>
        <v>83748.7577920318</v>
      </c>
      <c r="I124" s="20">
        <f t="shared" si="4"/>
        <v>2710.7236426054747</v>
      </c>
      <c r="J124" s="17">
        <f t="shared" si="4"/>
        <v>72176.890414671609</v>
      </c>
      <c r="K124" s="6">
        <f t="shared" si="4"/>
        <v>41053.030987442406</v>
      </c>
      <c r="L124" s="20">
        <f t="shared" si="4"/>
        <v>45043.725720480623</v>
      </c>
      <c r="M124" s="20">
        <f t="shared" si="4"/>
        <v>26288.82464540609</v>
      </c>
      <c r="N124" s="20">
        <f t="shared" si="4"/>
        <v>1138.3142108591562</v>
      </c>
      <c r="O124" s="132">
        <f t="shared" si="4"/>
        <v>39530.851928810189</v>
      </c>
      <c r="P124" s="23">
        <f t="shared" si="4"/>
        <v>477570.96395338333</v>
      </c>
      <c r="Q124" s="23">
        <v>11069</v>
      </c>
    </row>
    <row r="125" spans="2:17" x14ac:dyDescent="0.15">
      <c r="B125" s="4">
        <v>52</v>
      </c>
      <c r="C125" s="14" t="s">
        <v>99</v>
      </c>
      <c r="D125" s="17">
        <f t="shared" si="4"/>
        <v>173766.17036856237</v>
      </c>
      <c r="E125" s="5">
        <f t="shared" si="4"/>
        <v>80119.111545032953</v>
      </c>
      <c r="F125" s="5">
        <f t="shared" si="4"/>
        <v>58246.521845252624</v>
      </c>
      <c r="G125" s="6">
        <f t="shared" si="4"/>
        <v>35400.536978276788</v>
      </c>
      <c r="H125" s="20">
        <f t="shared" si="4"/>
        <v>75179.887722723943</v>
      </c>
      <c r="I125" s="20">
        <f t="shared" si="4"/>
        <v>5078.8381742738593</v>
      </c>
      <c r="J125" s="17">
        <f t="shared" si="4"/>
        <v>61752.135709055408</v>
      </c>
      <c r="K125" s="6">
        <f t="shared" si="4"/>
        <v>29644.373932145474</v>
      </c>
      <c r="L125" s="20">
        <f t="shared" si="4"/>
        <v>58093.483036368074</v>
      </c>
      <c r="M125" s="20">
        <f t="shared" si="4"/>
        <v>7935.8066878203563</v>
      </c>
      <c r="N125" s="20">
        <f t="shared" si="4"/>
        <v>4815.7188186477906</v>
      </c>
      <c r="O125" s="132">
        <f t="shared" si="4"/>
        <v>40880.278252379787</v>
      </c>
      <c r="P125" s="23">
        <f t="shared" si="4"/>
        <v>427502.31876983156</v>
      </c>
      <c r="Q125" s="23">
        <v>8194</v>
      </c>
    </row>
    <row r="126" spans="2:17" x14ac:dyDescent="0.15">
      <c r="B126" s="4">
        <v>53</v>
      </c>
      <c r="C126" s="14" t="s">
        <v>100</v>
      </c>
      <c r="D126" s="17">
        <f t="shared" si="4"/>
        <v>173838.89635217527</v>
      </c>
      <c r="E126" s="5">
        <f t="shared" si="4"/>
        <v>68538.389996899859</v>
      </c>
      <c r="F126" s="5">
        <f t="shared" si="4"/>
        <v>70225.483104267856</v>
      </c>
      <c r="G126" s="6">
        <f t="shared" si="4"/>
        <v>35075.023251007544</v>
      </c>
      <c r="H126" s="20">
        <f t="shared" si="4"/>
        <v>50952.257931177017</v>
      </c>
      <c r="I126" s="20">
        <f t="shared" si="4"/>
        <v>23934.070476387311</v>
      </c>
      <c r="J126" s="17">
        <f t="shared" si="4"/>
        <v>89460.163273741855</v>
      </c>
      <c r="K126" s="6">
        <f t="shared" si="4"/>
        <v>33190.76159966932</v>
      </c>
      <c r="L126" s="20">
        <f t="shared" si="4"/>
        <v>37920.119871861112</v>
      </c>
      <c r="M126" s="20">
        <f t="shared" si="4"/>
        <v>1532.9130929006924</v>
      </c>
      <c r="N126" s="20">
        <f t="shared" si="4"/>
        <v>4135.5792084323657</v>
      </c>
      <c r="O126" s="132">
        <f t="shared" si="4"/>
        <v>37724.501395060455</v>
      </c>
      <c r="P126" s="23">
        <f t="shared" si="4"/>
        <v>419498.50160173606</v>
      </c>
      <c r="Q126" s="23">
        <v>9677</v>
      </c>
    </row>
    <row r="127" spans="2:17" x14ac:dyDescent="0.15">
      <c r="B127" s="4">
        <v>54</v>
      </c>
      <c r="C127" s="14" t="s">
        <v>101</v>
      </c>
      <c r="D127" s="17">
        <f t="shared" si="4"/>
        <v>200654.6567929365</v>
      </c>
      <c r="E127" s="5">
        <f t="shared" si="4"/>
        <v>87187.695813158643</v>
      </c>
      <c r="F127" s="5">
        <f t="shared" si="4"/>
        <v>66165.90714896041</v>
      </c>
      <c r="G127" s="6">
        <f t="shared" si="4"/>
        <v>47301.053830817429</v>
      </c>
      <c r="H127" s="20">
        <f t="shared" si="4"/>
        <v>59847.336941042435</v>
      </c>
      <c r="I127" s="20">
        <f t="shared" si="4"/>
        <v>1468.9547137567645</v>
      </c>
      <c r="J127" s="17">
        <f t="shared" si="4"/>
        <v>99335.089718029049</v>
      </c>
      <c r="K127" s="6">
        <f t="shared" si="4"/>
        <v>36677.299914554256</v>
      </c>
      <c r="L127" s="20">
        <f t="shared" si="4"/>
        <v>41510.823127314157</v>
      </c>
      <c r="M127" s="20">
        <f t="shared" si="4"/>
        <v>16593.278268299629</v>
      </c>
      <c r="N127" s="20">
        <f t="shared" si="4"/>
        <v>6103.2469381942465</v>
      </c>
      <c r="O127" s="132">
        <f t="shared" si="4"/>
        <v>19907.291369980063</v>
      </c>
      <c r="P127" s="23">
        <f t="shared" si="4"/>
        <v>445420.67786955286</v>
      </c>
      <c r="Q127" s="23">
        <v>7022</v>
      </c>
    </row>
    <row r="128" spans="2:17" x14ac:dyDescent="0.15">
      <c r="B128" s="4">
        <v>55</v>
      </c>
      <c r="C128" s="14" t="s">
        <v>102</v>
      </c>
      <c r="D128" s="17">
        <f t="shared" si="4"/>
        <v>229162.92870233004</v>
      </c>
      <c r="E128" s="5">
        <f t="shared" si="4"/>
        <v>103019.80975652326</v>
      </c>
      <c r="F128" s="5">
        <f t="shared" si="4"/>
        <v>58066.93428745964</v>
      </c>
      <c r="G128" s="6">
        <f t="shared" si="4"/>
        <v>68076.184658347149</v>
      </c>
      <c r="H128" s="20">
        <f t="shared" si="4"/>
        <v>118358.84457631556</v>
      </c>
      <c r="I128" s="20">
        <f t="shared" si="4"/>
        <v>7531.4599877825294</v>
      </c>
      <c r="J128" s="17">
        <f t="shared" si="4"/>
        <v>102449.16659394362</v>
      </c>
      <c r="K128" s="6">
        <f t="shared" si="4"/>
        <v>31959.769613404311</v>
      </c>
      <c r="L128" s="20">
        <f t="shared" si="4"/>
        <v>46854.52482764639</v>
      </c>
      <c r="M128" s="20">
        <f t="shared" si="4"/>
        <v>4452.1336940396195</v>
      </c>
      <c r="N128" s="20">
        <f t="shared" si="4"/>
        <v>15627.105332053408</v>
      </c>
      <c r="O128" s="132">
        <f t="shared" si="4"/>
        <v>70491.316868836715</v>
      </c>
      <c r="P128" s="23">
        <f t="shared" si="4"/>
        <v>594927.48058294796</v>
      </c>
      <c r="Q128" s="23">
        <v>11459</v>
      </c>
    </row>
    <row r="129" spans="2:17" x14ac:dyDescent="0.15">
      <c r="B129" s="4">
        <v>56</v>
      </c>
      <c r="C129" s="14" t="s">
        <v>103</v>
      </c>
      <c r="D129" s="17">
        <f t="shared" si="4"/>
        <v>255679.25899019252</v>
      </c>
      <c r="E129" s="5">
        <f t="shared" si="4"/>
        <v>158307.3011260443</v>
      </c>
      <c r="F129" s="5">
        <f t="shared" si="4"/>
        <v>47904.831093352703</v>
      </c>
      <c r="G129" s="6">
        <f t="shared" si="4"/>
        <v>49467.126770795498</v>
      </c>
      <c r="H129" s="20">
        <f t="shared" si="4"/>
        <v>194065.38321830731</v>
      </c>
      <c r="I129" s="20">
        <f t="shared" si="4"/>
        <v>4888.8485288775883</v>
      </c>
      <c r="J129" s="17">
        <f t="shared" si="4"/>
        <v>112786.05158009444</v>
      </c>
      <c r="K129" s="6">
        <f t="shared" si="4"/>
        <v>68301.489284416995</v>
      </c>
      <c r="L129" s="20">
        <f t="shared" si="4"/>
        <v>82160.915365056309</v>
      </c>
      <c r="M129" s="20">
        <f t="shared" si="4"/>
        <v>25937.159462404648</v>
      </c>
      <c r="N129" s="20">
        <f t="shared" si="4"/>
        <v>0</v>
      </c>
      <c r="O129" s="132">
        <f t="shared" si="4"/>
        <v>63754.086451144205</v>
      </c>
      <c r="P129" s="23">
        <f t="shared" si="4"/>
        <v>739271.70359607704</v>
      </c>
      <c r="Q129" s="23">
        <v>2753</v>
      </c>
    </row>
    <row r="130" spans="2:17" x14ac:dyDescent="0.15">
      <c r="B130" s="4">
        <v>57</v>
      </c>
      <c r="C130" s="14" t="s">
        <v>104</v>
      </c>
      <c r="D130" s="17">
        <f t="shared" si="4"/>
        <v>168572.60151717984</v>
      </c>
      <c r="E130" s="5">
        <f t="shared" si="4"/>
        <v>64172.780008924587</v>
      </c>
      <c r="F130" s="5">
        <f t="shared" si="4"/>
        <v>72298.973672467648</v>
      </c>
      <c r="G130" s="6">
        <f t="shared" si="4"/>
        <v>32100.847835787594</v>
      </c>
      <c r="H130" s="20">
        <f t="shared" si="4"/>
        <v>55667.826863007584</v>
      </c>
      <c r="I130" s="20">
        <f t="shared" si="4"/>
        <v>6210.887996430165</v>
      </c>
      <c r="J130" s="17">
        <f t="shared" si="4"/>
        <v>61325.301204819276</v>
      </c>
      <c r="K130" s="6">
        <f t="shared" si="4"/>
        <v>29426.684515841142</v>
      </c>
      <c r="L130" s="20">
        <f t="shared" si="4"/>
        <v>55485.229808121374</v>
      </c>
      <c r="M130" s="20">
        <f t="shared" si="4"/>
        <v>33316.108879964304</v>
      </c>
      <c r="N130" s="20">
        <f t="shared" si="4"/>
        <v>56.224899598393577</v>
      </c>
      <c r="O130" s="132">
        <f t="shared" si="4"/>
        <v>72556.626506024098</v>
      </c>
      <c r="P130" s="23">
        <f t="shared" si="4"/>
        <v>453190.80767514504</v>
      </c>
      <c r="Q130" s="23">
        <v>11205</v>
      </c>
    </row>
    <row r="131" spans="2:17" x14ac:dyDescent="0.15">
      <c r="B131" s="4">
        <v>58</v>
      </c>
      <c r="C131" s="14" t="s">
        <v>105</v>
      </c>
      <c r="D131" s="17">
        <f t="shared" si="4"/>
        <v>185871.69615754794</v>
      </c>
      <c r="E131" s="5">
        <f t="shared" si="4"/>
        <v>78638.779891907907</v>
      </c>
      <c r="F131" s="5">
        <f t="shared" si="4"/>
        <v>46638.9279632783</v>
      </c>
      <c r="G131" s="6">
        <f t="shared" si="4"/>
        <v>60593.988302361737</v>
      </c>
      <c r="H131" s="20">
        <f t="shared" si="4"/>
        <v>61851.928629599468</v>
      </c>
      <c r="I131" s="20">
        <f t="shared" si="4"/>
        <v>3747.9084918930926</v>
      </c>
      <c r="J131" s="17">
        <f t="shared" si="4"/>
        <v>53256.681720589324</v>
      </c>
      <c r="K131" s="6">
        <f t="shared" si="4"/>
        <v>30363.145035907306</v>
      </c>
      <c r="L131" s="20">
        <f t="shared" si="4"/>
        <v>45647.368031391132</v>
      </c>
      <c r="M131" s="20">
        <f t="shared" si="4"/>
        <v>11425.18694010513</v>
      </c>
      <c r="N131" s="20">
        <f t="shared" si="4"/>
        <v>35.537128896127932</v>
      </c>
      <c r="O131" s="132">
        <f t="shared" si="4"/>
        <v>58434.589472125568</v>
      </c>
      <c r="P131" s="23">
        <f t="shared" si="4"/>
        <v>420270.89657214779</v>
      </c>
      <c r="Q131" s="23">
        <v>13507</v>
      </c>
    </row>
    <row r="132" spans="2:17" x14ac:dyDescent="0.15">
      <c r="B132" s="4">
        <v>59</v>
      </c>
      <c r="C132" s="14" t="s">
        <v>106</v>
      </c>
      <c r="D132" s="17">
        <f t="shared" si="4"/>
        <v>130902.86562540338</v>
      </c>
      <c r="E132" s="5">
        <f t="shared" si="4"/>
        <v>39544.081579966441</v>
      </c>
      <c r="F132" s="5">
        <f t="shared" si="4"/>
        <v>63189.718600748674</v>
      </c>
      <c r="G132" s="6">
        <f t="shared" si="4"/>
        <v>28169.065444688265</v>
      </c>
      <c r="H132" s="20">
        <f t="shared" si="4"/>
        <v>40164.192590680264</v>
      </c>
      <c r="I132" s="20">
        <f t="shared" si="4"/>
        <v>2376.887827546147</v>
      </c>
      <c r="J132" s="17">
        <f t="shared" si="4"/>
        <v>61123.176713566543</v>
      </c>
      <c r="K132" s="6">
        <f t="shared" si="4"/>
        <v>28405.640893249001</v>
      </c>
      <c r="L132" s="20">
        <f t="shared" si="4"/>
        <v>29176.778107654576</v>
      </c>
      <c r="M132" s="20">
        <f t="shared" si="4"/>
        <v>28367.238931199176</v>
      </c>
      <c r="N132" s="20">
        <f t="shared" si="4"/>
        <v>316.70323996385696</v>
      </c>
      <c r="O132" s="132">
        <f t="shared" si="4"/>
        <v>43999.806376661931</v>
      </c>
      <c r="P132" s="23">
        <f t="shared" si="4"/>
        <v>336427.64941267588</v>
      </c>
      <c r="Q132" s="23">
        <v>30988</v>
      </c>
    </row>
    <row r="133" spans="2:17" x14ac:dyDescent="0.15">
      <c r="B133" s="4">
        <v>60</v>
      </c>
      <c r="C133" s="14" t="s">
        <v>107</v>
      </c>
      <c r="D133" s="17">
        <f t="shared" si="4"/>
        <v>144488.18307240118</v>
      </c>
      <c r="E133" s="5">
        <f t="shared" si="4"/>
        <v>50696.988782916444</v>
      </c>
      <c r="F133" s="5">
        <f t="shared" si="4"/>
        <v>68926.669066042828</v>
      </c>
      <c r="G133" s="6">
        <f t="shared" si="4"/>
        <v>24864.525223441906</v>
      </c>
      <c r="H133" s="20">
        <f t="shared" si="4"/>
        <v>51669.126027232916</v>
      </c>
      <c r="I133" s="20">
        <f t="shared" si="4"/>
        <v>10405.014696178994</v>
      </c>
      <c r="J133" s="17">
        <f t="shared" si="4"/>
        <v>40324.665586947391</v>
      </c>
      <c r="K133" s="6">
        <f t="shared" si="4"/>
        <v>9141.1732949433153</v>
      </c>
      <c r="L133" s="20">
        <f t="shared" si="4"/>
        <v>43151.700557854958</v>
      </c>
      <c r="M133" s="20">
        <f t="shared" si="4"/>
        <v>2026.9629896226982</v>
      </c>
      <c r="N133" s="20">
        <f t="shared" si="4"/>
        <v>464.87913142582926</v>
      </c>
      <c r="O133" s="132">
        <f t="shared" si="4"/>
        <v>70552.936236578491</v>
      </c>
      <c r="P133" s="23">
        <f t="shared" si="4"/>
        <v>363083.46829824249</v>
      </c>
      <c r="Q133" s="23">
        <v>33342</v>
      </c>
    </row>
    <row r="134" spans="2:17" x14ac:dyDescent="0.15">
      <c r="B134" s="4">
        <v>61</v>
      </c>
      <c r="C134" s="14" t="s">
        <v>108</v>
      </c>
      <c r="D134" s="17">
        <f t="shared" si="4"/>
        <v>128289.96205993941</v>
      </c>
      <c r="E134" s="5">
        <f t="shared" si="4"/>
        <v>49620.128819740596</v>
      </c>
      <c r="F134" s="5">
        <f t="shared" si="4"/>
        <v>56641.187023911065</v>
      </c>
      <c r="G134" s="6">
        <f t="shared" si="4"/>
        <v>22028.646216287758</v>
      </c>
      <c r="H134" s="20">
        <f t="shared" si="4"/>
        <v>45951.060262933446</v>
      </c>
      <c r="I134" s="20">
        <f t="shared" si="4"/>
        <v>1778.6241581129966</v>
      </c>
      <c r="J134" s="17">
        <f t="shared" si="4"/>
        <v>38447.192729625596</v>
      </c>
      <c r="K134" s="6">
        <f t="shared" si="4"/>
        <v>27771.094967795067</v>
      </c>
      <c r="L134" s="20">
        <f t="shared" si="4"/>
        <v>54120.143525190433</v>
      </c>
      <c r="M134" s="20">
        <f t="shared" si="4"/>
        <v>10040.910561454075</v>
      </c>
      <c r="N134" s="20">
        <f t="shared" si="4"/>
        <v>11.764359871768477</v>
      </c>
      <c r="O134" s="132">
        <f t="shared" si="4"/>
        <v>22162.024646333932</v>
      </c>
      <c r="P134" s="23">
        <f t="shared" si="4"/>
        <v>300801.68230346165</v>
      </c>
      <c r="Q134" s="23">
        <v>34001</v>
      </c>
    </row>
    <row r="135" spans="2:17" x14ac:dyDescent="0.15">
      <c r="B135" s="4">
        <v>62</v>
      </c>
      <c r="C135" s="14" t="s">
        <v>109</v>
      </c>
      <c r="D135" s="17">
        <f t="shared" si="4"/>
        <v>126306.04998101704</v>
      </c>
      <c r="E135" s="5">
        <f t="shared" si="4"/>
        <v>53850.994930433037</v>
      </c>
      <c r="F135" s="5">
        <f t="shared" si="4"/>
        <v>50060.946468052796</v>
      </c>
      <c r="G135" s="6">
        <f t="shared" si="4"/>
        <v>22394.108582531211</v>
      </c>
      <c r="H135" s="20">
        <f t="shared" si="4"/>
        <v>55358.398284833733</v>
      </c>
      <c r="I135" s="20">
        <f t="shared" si="4"/>
        <v>3161.02016660339</v>
      </c>
      <c r="J135" s="17">
        <f t="shared" si="4"/>
        <v>26154.498961520425</v>
      </c>
      <c r="K135" s="6">
        <f t="shared" si="4"/>
        <v>17606.405074033544</v>
      </c>
      <c r="L135" s="20">
        <f t="shared" si="4"/>
        <v>38643.477678272327</v>
      </c>
      <c r="M135" s="20">
        <f t="shared" si="4"/>
        <v>495.43292315251131</v>
      </c>
      <c r="N135" s="20">
        <f t="shared" si="4"/>
        <v>189.82960001786631</v>
      </c>
      <c r="O135" s="132">
        <f t="shared" si="4"/>
        <v>29387.498045871765</v>
      </c>
      <c r="P135" s="23">
        <f t="shared" si="4"/>
        <v>279696.20564128907</v>
      </c>
      <c r="Q135" s="23">
        <v>44777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141787.75930053147</v>
      </c>
      <c r="E136" s="34">
        <f t="shared" si="4"/>
        <v>56545.31116063775</v>
      </c>
      <c r="F136" s="34">
        <f t="shared" si="4"/>
        <v>62481.056060346309</v>
      </c>
      <c r="G136" s="35">
        <f t="shared" si="4"/>
        <v>22761.392079547404</v>
      </c>
      <c r="H136" s="36">
        <f t="shared" si="4"/>
        <v>44162.112120692611</v>
      </c>
      <c r="I136" s="36">
        <f t="shared" si="4"/>
        <v>2425.4071661237786</v>
      </c>
      <c r="J136" s="33">
        <f t="shared" si="4"/>
        <v>35972.604148808503</v>
      </c>
      <c r="K136" s="35">
        <f t="shared" si="4"/>
        <v>25821.635522029832</v>
      </c>
      <c r="L136" s="36">
        <f t="shared" si="4"/>
        <v>41275.707183267616</v>
      </c>
      <c r="M136" s="36">
        <f t="shared" si="4"/>
        <v>9606.5832333276194</v>
      </c>
      <c r="N136" s="36">
        <f t="shared" si="4"/>
        <v>0</v>
      </c>
      <c r="O136" s="138">
        <f t="shared" si="4"/>
        <v>12443.305331733241</v>
      </c>
      <c r="P136" s="37">
        <f t="shared" si="4"/>
        <v>287673.47848448483</v>
      </c>
      <c r="Q136" s="37">
        <v>29165</v>
      </c>
    </row>
    <row r="137" spans="2:17" ht="12.75" thickTop="1" x14ac:dyDescent="0.15">
      <c r="B137" s="25"/>
      <c r="C137" s="76" t="s">
        <v>111</v>
      </c>
      <c r="D137" s="26">
        <f t="shared" si="4"/>
        <v>175815.42151112834</v>
      </c>
      <c r="E137" s="27">
        <f t="shared" si="4"/>
        <v>57768.571244540297</v>
      </c>
      <c r="F137" s="27">
        <f t="shared" si="4"/>
        <v>88147.785658941051</v>
      </c>
      <c r="G137" s="28">
        <f t="shared" si="4"/>
        <v>29899.064607646982</v>
      </c>
      <c r="H137" s="29">
        <f t="shared" si="4"/>
        <v>51744.141382458096</v>
      </c>
      <c r="I137" s="29">
        <f t="shared" si="4"/>
        <v>3203.8673871665892</v>
      </c>
      <c r="J137" s="26">
        <f t="shared" si="4"/>
        <v>30529.462030994633</v>
      </c>
      <c r="K137" s="28">
        <f t="shared" si="4"/>
        <v>9319.7388002848147</v>
      </c>
      <c r="L137" s="29">
        <f t="shared" si="4"/>
        <v>30374.500375775333</v>
      </c>
      <c r="M137" s="29">
        <f t="shared" si="4"/>
        <v>6710.277895127695</v>
      </c>
      <c r="N137" s="29">
        <f t="shared" si="4"/>
        <v>4615.5566657564341</v>
      </c>
      <c r="O137" s="139">
        <f t="shared" si="4"/>
        <v>38611.578886974305</v>
      </c>
      <c r="P137" s="30">
        <f t="shared" si="4"/>
        <v>341604.8061353814</v>
      </c>
      <c r="Q137" s="30">
        <v>7390054</v>
      </c>
    </row>
    <row r="139" spans="2:17" ht="13.5" x14ac:dyDescent="0.15">
      <c r="B139" s="74" t="str">
        <f>+B70</f>
        <v>令和元年度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8</v>
      </c>
      <c r="H143" s="43">
        <f t="shared" si="5"/>
        <v>23</v>
      </c>
      <c r="I143" s="43">
        <f t="shared" si="5"/>
        <v>18</v>
      </c>
      <c r="J143" s="40">
        <f t="shared" si="5"/>
        <v>57</v>
      </c>
      <c r="K143" s="42">
        <f t="shared" si="5"/>
        <v>62</v>
      </c>
      <c r="L143" s="43">
        <f t="shared" si="5"/>
        <v>61</v>
      </c>
      <c r="M143" s="43">
        <f t="shared" si="5"/>
        <v>50</v>
      </c>
      <c r="N143" s="43">
        <f t="shared" si="5"/>
        <v>2</v>
      </c>
      <c r="O143" s="131">
        <f t="shared" si="5"/>
        <v>8</v>
      </c>
      <c r="P143" s="44">
        <f t="shared" si="5"/>
        <v>10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19</v>
      </c>
      <c r="E144" s="5">
        <f t="shared" si="6"/>
        <v>27</v>
      </c>
      <c r="F144" s="5">
        <f t="shared" si="6"/>
        <v>15</v>
      </c>
      <c r="G144" s="6">
        <f t="shared" si="6"/>
        <v>32</v>
      </c>
      <c r="H144" s="20">
        <f t="shared" si="6"/>
        <v>33</v>
      </c>
      <c r="I144" s="20">
        <f t="shared" si="6"/>
        <v>25</v>
      </c>
      <c r="J144" s="17">
        <f t="shared" si="6"/>
        <v>46</v>
      </c>
      <c r="K144" s="6">
        <f t="shared" si="6"/>
        <v>44</v>
      </c>
      <c r="L144" s="20">
        <f t="shared" si="6"/>
        <v>53</v>
      </c>
      <c r="M144" s="20">
        <f t="shared" si="6"/>
        <v>58</v>
      </c>
      <c r="N144" s="20">
        <f t="shared" si="6"/>
        <v>31</v>
      </c>
      <c r="O144" s="132">
        <f t="shared" si="6"/>
        <v>48</v>
      </c>
      <c r="P144" s="23">
        <f t="shared" si="6"/>
        <v>46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23</v>
      </c>
      <c r="E145" s="5">
        <f t="shared" si="6"/>
        <v>19</v>
      </c>
      <c r="F145" s="5">
        <f t="shared" si="6"/>
        <v>17</v>
      </c>
      <c r="G145" s="6">
        <f t="shared" si="6"/>
        <v>58</v>
      </c>
      <c r="H145" s="20">
        <f t="shared" si="6"/>
        <v>55</v>
      </c>
      <c r="I145" s="20">
        <f t="shared" si="6"/>
        <v>20</v>
      </c>
      <c r="J145" s="17">
        <f t="shared" si="6"/>
        <v>22</v>
      </c>
      <c r="K145" s="6">
        <f t="shared" si="6"/>
        <v>53</v>
      </c>
      <c r="L145" s="20">
        <f t="shared" si="6"/>
        <v>28</v>
      </c>
      <c r="M145" s="20">
        <f t="shared" si="6"/>
        <v>55</v>
      </c>
      <c r="N145" s="20">
        <f t="shared" si="6"/>
        <v>5</v>
      </c>
      <c r="O145" s="132">
        <f t="shared" si="6"/>
        <v>46</v>
      </c>
      <c r="P145" s="23">
        <f t="shared" si="6"/>
        <v>35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21</v>
      </c>
      <c r="E146" s="5">
        <f t="shared" si="6"/>
        <v>46</v>
      </c>
      <c r="F146" s="5">
        <f t="shared" si="6"/>
        <v>7</v>
      </c>
      <c r="G146" s="6">
        <f t="shared" si="6"/>
        <v>47</v>
      </c>
      <c r="H146" s="20">
        <f t="shared" si="6"/>
        <v>26</v>
      </c>
      <c r="I146" s="20">
        <f t="shared" si="6"/>
        <v>4</v>
      </c>
      <c r="J146" s="17">
        <f t="shared" si="6"/>
        <v>58</v>
      </c>
      <c r="K146" s="6">
        <f t="shared" si="6"/>
        <v>63</v>
      </c>
      <c r="L146" s="20">
        <f t="shared" si="6"/>
        <v>57</v>
      </c>
      <c r="M146" s="20">
        <f t="shared" si="6"/>
        <v>47</v>
      </c>
      <c r="N146" s="20">
        <f t="shared" si="6"/>
        <v>9</v>
      </c>
      <c r="O146" s="132">
        <f t="shared" si="6"/>
        <v>11</v>
      </c>
      <c r="P146" s="23">
        <f t="shared" si="6"/>
        <v>29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24</v>
      </c>
      <c r="F147" s="5">
        <f t="shared" si="6"/>
        <v>18</v>
      </c>
      <c r="G147" s="6">
        <f t="shared" si="6"/>
        <v>19</v>
      </c>
      <c r="H147" s="20">
        <f t="shared" si="6"/>
        <v>29</v>
      </c>
      <c r="I147" s="20">
        <f t="shared" si="6"/>
        <v>21</v>
      </c>
      <c r="J147" s="17">
        <f t="shared" si="6"/>
        <v>43</v>
      </c>
      <c r="K147" s="6">
        <f t="shared" si="6"/>
        <v>55</v>
      </c>
      <c r="L147" s="20">
        <f t="shared" si="6"/>
        <v>43</v>
      </c>
      <c r="M147" s="20">
        <f t="shared" si="6"/>
        <v>40</v>
      </c>
      <c r="N147" s="20">
        <f t="shared" si="6"/>
        <v>47</v>
      </c>
      <c r="O147" s="132">
        <f t="shared" si="6"/>
        <v>40</v>
      </c>
      <c r="P147" s="23">
        <f t="shared" si="6"/>
        <v>32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11</v>
      </c>
      <c r="F148" s="5">
        <f t="shared" si="6"/>
        <v>10</v>
      </c>
      <c r="G148" s="6">
        <f t="shared" si="6"/>
        <v>3</v>
      </c>
      <c r="H148" s="20">
        <f t="shared" si="6"/>
        <v>9</v>
      </c>
      <c r="I148" s="20">
        <f t="shared" si="6"/>
        <v>34</v>
      </c>
      <c r="J148" s="17">
        <f t="shared" si="6"/>
        <v>11</v>
      </c>
      <c r="K148" s="6">
        <f t="shared" si="6"/>
        <v>23</v>
      </c>
      <c r="L148" s="20">
        <f t="shared" si="6"/>
        <v>16</v>
      </c>
      <c r="M148" s="20">
        <f t="shared" si="6"/>
        <v>5</v>
      </c>
      <c r="N148" s="20">
        <f t="shared" si="6"/>
        <v>1</v>
      </c>
      <c r="O148" s="132">
        <f t="shared" si="6"/>
        <v>14</v>
      </c>
      <c r="P148" s="23">
        <f t="shared" si="6"/>
        <v>3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45</v>
      </c>
      <c r="E149" s="5">
        <f t="shared" si="6"/>
        <v>51</v>
      </c>
      <c r="F149" s="5">
        <f t="shared" si="6"/>
        <v>23</v>
      </c>
      <c r="G149" s="6">
        <f t="shared" si="6"/>
        <v>63</v>
      </c>
      <c r="H149" s="20">
        <f t="shared" si="6"/>
        <v>51</v>
      </c>
      <c r="I149" s="20">
        <f t="shared" si="6"/>
        <v>24</v>
      </c>
      <c r="J149" s="17">
        <f t="shared" si="6"/>
        <v>37</v>
      </c>
      <c r="K149" s="6">
        <f t="shared" si="6"/>
        <v>46</v>
      </c>
      <c r="L149" s="20">
        <f t="shared" si="6"/>
        <v>54</v>
      </c>
      <c r="M149" s="20">
        <f t="shared" si="6"/>
        <v>28</v>
      </c>
      <c r="N149" s="20">
        <f t="shared" si="6"/>
        <v>57</v>
      </c>
      <c r="O149" s="132">
        <f t="shared" si="6"/>
        <v>9</v>
      </c>
      <c r="P149" s="23">
        <f t="shared" si="6"/>
        <v>34</v>
      </c>
      <c r="Q149" s="23">
        <f t="shared" si="6"/>
        <v>5</v>
      </c>
    </row>
    <row r="150" spans="2:17" x14ac:dyDescent="0.15">
      <c r="B150" s="4" t="s">
        <v>24</v>
      </c>
      <c r="C150" s="14" t="s">
        <v>25</v>
      </c>
      <c r="D150" s="17">
        <f t="shared" si="6"/>
        <v>18</v>
      </c>
      <c r="E150" s="5">
        <f t="shared" si="6"/>
        <v>17</v>
      </c>
      <c r="F150" s="5">
        <f t="shared" si="6"/>
        <v>33</v>
      </c>
      <c r="G150" s="6">
        <f t="shared" si="6"/>
        <v>14</v>
      </c>
      <c r="H150" s="20">
        <f t="shared" si="6"/>
        <v>24</v>
      </c>
      <c r="I150" s="20">
        <f t="shared" si="6"/>
        <v>12</v>
      </c>
      <c r="J150" s="17">
        <f t="shared" si="6"/>
        <v>23</v>
      </c>
      <c r="K150" s="6">
        <f t="shared" si="6"/>
        <v>37</v>
      </c>
      <c r="L150" s="20">
        <f t="shared" si="6"/>
        <v>35</v>
      </c>
      <c r="M150" s="20">
        <f t="shared" si="6"/>
        <v>48</v>
      </c>
      <c r="N150" s="20">
        <f t="shared" si="6"/>
        <v>21</v>
      </c>
      <c r="O150" s="132">
        <f t="shared" si="6"/>
        <v>10</v>
      </c>
      <c r="P150" s="23">
        <f t="shared" si="6"/>
        <v>14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32</v>
      </c>
      <c r="E151" s="5">
        <f t="shared" si="6"/>
        <v>41</v>
      </c>
      <c r="F151" s="5">
        <f t="shared" si="6"/>
        <v>24</v>
      </c>
      <c r="G151" s="6">
        <f t="shared" si="6"/>
        <v>31</v>
      </c>
      <c r="H151" s="20">
        <f t="shared" si="6"/>
        <v>15</v>
      </c>
      <c r="I151" s="20">
        <f t="shared" si="6"/>
        <v>5</v>
      </c>
      <c r="J151" s="17">
        <f t="shared" si="6"/>
        <v>33</v>
      </c>
      <c r="K151" s="6">
        <f t="shared" si="6"/>
        <v>41</v>
      </c>
      <c r="L151" s="20">
        <f t="shared" si="6"/>
        <v>27</v>
      </c>
      <c r="M151" s="20">
        <f t="shared" si="6"/>
        <v>36</v>
      </c>
      <c r="N151" s="20">
        <f t="shared" si="6"/>
        <v>19</v>
      </c>
      <c r="O151" s="132">
        <f t="shared" si="6"/>
        <v>15</v>
      </c>
      <c r="P151" s="23">
        <f t="shared" si="6"/>
        <v>18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9</v>
      </c>
      <c r="E152" s="5">
        <f t="shared" si="6"/>
        <v>40</v>
      </c>
      <c r="F152" s="5">
        <f t="shared" si="6"/>
        <v>14</v>
      </c>
      <c r="G152" s="6">
        <f t="shared" si="6"/>
        <v>11</v>
      </c>
      <c r="H152" s="20">
        <f t="shared" si="6"/>
        <v>61</v>
      </c>
      <c r="I152" s="20">
        <f t="shared" si="6"/>
        <v>16</v>
      </c>
      <c r="J152" s="17">
        <f t="shared" si="6"/>
        <v>13</v>
      </c>
      <c r="K152" s="6">
        <f t="shared" si="6"/>
        <v>21</v>
      </c>
      <c r="L152" s="20">
        <f t="shared" si="6"/>
        <v>36</v>
      </c>
      <c r="M152" s="20">
        <f t="shared" si="6"/>
        <v>18</v>
      </c>
      <c r="N152" s="20">
        <f t="shared" si="6"/>
        <v>24</v>
      </c>
      <c r="O152" s="132">
        <f t="shared" si="6"/>
        <v>32</v>
      </c>
      <c r="P152" s="23">
        <f t="shared" si="6"/>
        <v>19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25</v>
      </c>
      <c r="E153" s="5">
        <f t="shared" si="6"/>
        <v>34</v>
      </c>
      <c r="F153" s="5">
        <f t="shared" si="6"/>
        <v>16</v>
      </c>
      <c r="G153" s="6">
        <f t="shared" si="6"/>
        <v>38</v>
      </c>
      <c r="H153" s="20">
        <f t="shared" si="6"/>
        <v>16</v>
      </c>
      <c r="I153" s="20">
        <f t="shared" si="6"/>
        <v>22</v>
      </c>
      <c r="J153" s="17">
        <f t="shared" si="6"/>
        <v>28</v>
      </c>
      <c r="K153" s="6">
        <f t="shared" si="6"/>
        <v>40</v>
      </c>
      <c r="L153" s="20">
        <f t="shared" si="6"/>
        <v>44</v>
      </c>
      <c r="M153" s="20">
        <f t="shared" si="6"/>
        <v>15</v>
      </c>
      <c r="N153" s="20">
        <f t="shared" si="6"/>
        <v>22</v>
      </c>
      <c r="O153" s="132">
        <f t="shared" si="6"/>
        <v>24</v>
      </c>
      <c r="P153" s="23">
        <f t="shared" si="6"/>
        <v>20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22</v>
      </c>
      <c r="G154" s="6">
        <f t="shared" si="6"/>
        <v>26</v>
      </c>
      <c r="H154" s="20">
        <f t="shared" si="6"/>
        <v>39</v>
      </c>
      <c r="I154" s="20">
        <f t="shared" si="6"/>
        <v>27</v>
      </c>
      <c r="J154" s="17">
        <f t="shared" si="6"/>
        <v>55</v>
      </c>
      <c r="K154" s="6">
        <f t="shared" si="6"/>
        <v>60</v>
      </c>
      <c r="L154" s="20">
        <f t="shared" si="6"/>
        <v>32</v>
      </c>
      <c r="M154" s="20">
        <f t="shared" si="6"/>
        <v>61</v>
      </c>
      <c r="N154" s="20">
        <f t="shared" si="6"/>
        <v>11</v>
      </c>
      <c r="O154" s="132">
        <f t="shared" si="6"/>
        <v>56</v>
      </c>
      <c r="P154" s="23">
        <f t="shared" si="6"/>
        <v>54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52</v>
      </c>
      <c r="F155" s="5">
        <f t="shared" si="6"/>
        <v>34</v>
      </c>
      <c r="G155" s="6">
        <f t="shared" si="6"/>
        <v>41</v>
      </c>
      <c r="H155" s="20">
        <f t="shared" si="6"/>
        <v>22</v>
      </c>
      <c r="I155" s="20">
        <f t="shared" si="6"/>
        <v>56</v>
      </c>
      <c r="J155" s="17">
        <f t="shared" si="6"/>
        <v>48</v>
      </c>
      <c r="K155" s="6">
        <f t="shared" si="6"/>
        <v>42</v>
      </c>
      <c r="L155" s="20">
        <f t="shared" si="6"/>
        <v>38</v>
      </c>
      <c r="M155" s="20">
        <f t="shared" si="6"/>
        <v>21</v>
      </c>
      <c r="N155" s="20">
        <f t="shared" si="6"/>
        <v>16</v>
      </c>
      <c r="O155" s="132">
        <f t="shared" si="6"/>
        <v>33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17</v>
      </c>
      <c r="E156" s="5">
        <f t="shared" si="6"/>
        <v>21</v>
      </c>
      <c r="F156" s="5">
        <f t="shared" si="6"/>
        <v>29</v>
      </c>
      <c r="G156" s="6">
        <f t="shared" si="6"/>
        <v>17</v>
      </c>
      <c r="H156" s="20">
        <f t="shared" si="6"/>
        <v>17</v>
      </c>
      <c r="I156" s="20">
        <f t="shared" si="6"/>
        <v>39</v>
      </c>
      <c r="J156" s="17">
        <f t="shared" si="6"/>
        <v>61</v>
      </c>
      <c r="K156" s="6">
        <f t="shared" si="6"/>
        <v>61</v>
      </c>
      <c r="L156" s="20">
        <f t="shared" si="6"/>
        <v>17</v>
      </c>
      <c r="M156" s="20">
        <f t="shared" si="6"/>
        <v>12</v>
      </c>
      <c r="N156" s="20">
        <f t="shared" si="6"/>
        <v>12</v>
      </c>
      <c r="O156" s="132">
        <f t="shared" si="6"/>
        <v>29</v>
      </c>
      <c r="P156" s="23">
        <f t="shared" si="6"/>
        <v>25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28</v>
      </c>
      <c r="E157" s="68">
        <f t="shared" si="6"/>
        <v>49</v>
      </c>
      <c r="F157" s="68">
        <f t="shared" si="6"/>
        <v>32</v>
      </c>
      <c r="G157" s="69">
        <f t="shared" si="6"/>
        <v>10</v>
      </c>
      <c r="H157" s="70">
        <f t="shared" si="6"/>
        <v>41</v>
      </c>
      <c r="I157" s="70">
        <f t="shared" si="6"/>
        <v>14</v>
      </c>
      <c r="J157" s="67">
        <f t="shared" si="6"/>
        <v>31</v>
      </c>
      <c r="K157" s="69">
        <f t="shared" si="6"/>
        <v>27</v>
      </c>
      <c r="L157" s="70">
        <f t="shared" si="6"/>
        <v>51</v>
      </c>
      <c r="M157" s="70">
        <f t="shared" si="6"/>
        <v>41</v>
      </c>
      <c r="N157" s="70">
        <f t="shared" si="6"/>
        <v>32</v>
      </c>
      <c r="O157" s="133">
        <f t="shared" si="6"/>
        <v>36</v>
      </c>
      <c r="P157" s="71">
        <f t="shared" si="6"/>
        <v>40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12</v>
      </c>
      <c r="E158" s="5">
        <f t="shared" si="6"/>
        <v>20</v>
      </c>
      <c r="F158" s="5">
        <f t="shared" si="6"/>
        <v>8</v>
      </c>
      <c r="G158" s="6">
        <f t="shared" si="6"/>
        <v>61</v>
      </c>
      <c r="H158" s="20">
        <f t="shared" si="6"/>
        <v>46</v>
      </c>
      <c r="I158" s="20">
        <f t="shared" si="6"/>
        <v>59</v>
      </c>
      <c r="J158" s="17">
        <f t="shared" si="6"/>
        <v>42</v>
      </c>
      <c r="K158" s="6">
        <f t="shared" si="6"/>
        <v>52</v>
      </c>
      <c r="L158" s="20">
        <f t="shared" si="6"/>
        <v>50</v>
      </c>
      <c r="M158" s="20">
        <f t="shared" si="6"/>
        <v>24</v>
      </c>
      <c r="N158" s="20">
        <f t="shared" si="6"/>
        <v>10</v>
      </c>
      <c r="O158" s="132">
        <f t="shared" si="6"/>
        <v>2</v>
      </c>
      <c r="P158" s="23">
        <f t="shared" si="6"/>
        <v>13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43</v>
      </c>
      <c r="F159" s="68">
        <f t="shared" si="6"/>
        <v>27</v>
      </c>
      <c r="G159" s="69">
        <f t="shared" si="6"/>
        <v>29</v>
      </c>
      <c r="H159" s="70">
        <f t="shared" si="6"/>
        <v>57</v>
      </c>
      <c r="I159" s="70">
        <f t="shared" si="6"/>
        <v>63</v>
      </c>
      <c r="J159" s="67">
        <f t="shared" si="6"/>
        <v>62</v>
      </c>
      <c r="K159" s="69">
        <f t="shared" si="6"/>
        <v>59</v>
      </c>
      <c r="L159" s="70">
        <f t="shared" si="6"/>
        <v>48</v>
      </c>
      <c r="M159" s="70">
        <f t="shared" si="6"/>
        <v>62</v>
      </c>
      <c r="N159" s="70">
        <f t="shared" si="6"/>
        <v>8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38</v>
      </c>
      <c r="G160" s="6">
        <f t="shared" si="7"/>
        <v>56</v>
      </c>
      <c r="H160" s="20">
        <f t="shared" si="7"/>
        <v>43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45</v>
      </c>
      <c r="M160" s="20">
        <f t="shared" si="7"/>
        <v>38</v>
      </c>
      <c r="N160" s="20">
        <f t="shared" si="7"/>
        <v>23</v>
      </c>
      <c r="O160" s="132">
        <f t="shared" si="7"/>
        <v>30</v>
      </c>
      <c r="P160" s="23">
        <f t="shared" si="7"/>
        <v>47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35</v>
      </c>
      <c r="E161" s="5">
        <f t="shared" si="7"/>
        <v>31</v>
      </c>
      <c r="F161" s="5">
        <f t="shared" si="7"/>
        <v>21</v>
      </c>
      <c r="G161" s="6">
        <f t="shared" si="7"/>
        <v>46</v>
      </c>
      <c r="H161" s="20">
        <f t="shared" si="7"/>
        <v>49</v>
      </c>
      <c r="I161" s="20">
        <f t="shared" si="7"/>
        <v>53</v>
      </c>
      <c r="J161" s="17">
        <f t="shared" si="7"/>
        <v>59</v>
      </c>
      <c r="K161" s="6">
        <f t="shared" si="7"/>
        <v>57</v>
      </c>
      <c r="L161" s="20">
        <f t="shared" si="7"/>
        <v>30</v>
      </c>
      <c r="M161" s="20">
        <f t="shared" si="7"/>
        <v>29</v>
      </c>
      <c r="N161" s="20">
        <f t="shared" si="7"/>
        <v>34</v>
      </c>
      <c r="O161" s="132">
        <f t="shared" si="7"/>
        <v>42</v>
      </c>
      <c r="P161" s="23">
        <f t="shared" si="7"/>
        <v>55</v>
      </c>
      <c r="Q161" s="23">
        <f t="shared" si="7"/>
        <v>4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30</v>
      </c>
      <c r="F162" s="5">
        <f t="shared" si="7"/>
        <v>2</v>
      </c>
      <c r="G162" s="6">
        <f t="shared" si="7"/>
        <v>62</v>
      </c>
      <c r="H162" s="20">
        <f t="shared" si="7"/>
        <v>47</v>
      </c>
      <c r="I162" s="20">
        <f t="shared" si="7"/>
        <v>61</v>
      </c>
      <c r="J162" s="17">
        <f t="shared" si="7"/>
        <v>54</v>
      </c>
      <c r="K162" s="6">
        <f t="shared" si="7"/>
        <v>51</v>
      </c>
      <c r="L162" s="20">
        <f t="shared" si="7"/>
        <v>18</v>
      </c>
      <c r="M162" s="20">
        <f t="shared" si="7"/>
        <v>59</v>
      </c>
      <c r="N162" s="20">
        <f t="shared" si="7"/>
        <v>15</v>
      </c>
      <c r="O162" s="132">
        <f t="shared" si="7"/>
        <v>37</v>
      </c>
      <c r="P162" s="23">
        <f t="shared" si="7"/>
        <v>42</v>
      </c>
      <c r="Q162" s="23">
        <f t="shared" si="7"/>
        <v>30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53</v>
      </c>
      <c r="H163" s="20">
        <f t="shared" si="7"/>
        <v>6</v>
      </c>
      <c r="I163" s="20">
        <f t="shared" si="7"/>
        <v>51</v>
      </c>
      <c r="J163" s="17">
        <f t="shared" si="7"/>
        <v>35</v>
      </c>
      <c r="K163" s="6">
        <f t="shared" si="7"/>
        <v>54</v>
      </c>
      <c r="L163" s="20">
        <f t="shared" si="7"/>
        <v>63</v>
      </c>
      <c r="M163" s="20">
        <f t="shared" si="7"/>
        <v>6</v>
      </c>
      <c r="N163" s="20">
        <f t="shared" si="7"/>
        <v>29</v>
      </c>
      <c r="O163" s="132">
        <f t="shared" si="7"/>
        <v>12</v>
      </c>
      <c r="P163" s="23">
        <f t="shared" si="7"/>
        <v>12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51</v>
      </c>
      <c r="E164" s="5">
        <f t="shared" si="7"/>
        <v>56</v>
      </c>
      <c r="F164" s="5">
        <f t="shared" si="7"/>
        <v>31</v>
      </c>
      <c r="G164" s="6">
        <f t="shared" si="7"/>
        <v>51</v>
      </c>
      <c r="H164" s="20">
        <f t="shared" si="7"/>
        <v>35</v>
      </c>
      <c r="I164" s="20">
        <f t="shared" si="7"/>
        <v>40</v>
      </c>
      <c r="J164" s="17">
        <f t="shared" si="7"/>
        <v>47</v>
      </c>
      <c r="K164" s="6">
        <f t="shared" si="7"/>
        <v>36</v>
      </c>
      <c r="L164" s="20">
        <f t="shared" si="7"/>
        <v>46</v>
      </c>
      <c r="M164" s="20">
        <f t="shared" si="7"/>
        <v>51</v>
      </c>
      <c r="N164" s="20">
        <f t="shared" si="7"/>
        <v>45</v>
      </c>
      <c r="O164" s="132">
        <f t="shared" si="7"/>
        <v>58</v>
      </c>
      <c r="P164" s="23">
        <f t="shared" si="7"/>
        <v>60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20</v>
      </c>
      <c r="E165" s="5">
        <f t="shared" si="7"/>
        <v>37</v>
      </c>
      <c r="F165" s="5">
        <f t="shared" si="7"/>
        <v>5</v>
      </c>
      <c r="G165" s="6">
        <f t="shared" si="7"/>
        <v>59</v>
      </c>
      <c r="H165" s="20">
        <f t="shared" si="7"/>
        <v>30</v>
      </c>
      <c r="I165" s="20">
        <f t="shared" si="7"/>
        <v>29</v>
      </c>
      <c r="J165" s="17">
        <f t="shared" si="7"/>
        <v>56</v>
      </c>
      <c r="K165" s="6">
        <f t="shared" si="7"/>
        <v>49</v>
      </c>
      <c r="L165" s="20">
        <f t="shared" si="7"/>
        <v>60</v>
      </c>
      <c r="M165" s="20">
        <f t="shared" si="7"/>
        <v>45</v>
      </c>
      <c r="N165" s="20">
        <f t="shared" si="7"/>
        <v>33</v>
      </c>
      <c r="O165" s="132">
        <f t="shared" si="7"/>
        <v>45</v>
      </c>
      <c r="P165" s="23">
        <f t="shared" si="7"/>
        <v>50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43</v>
      </c>
      <c r="E166" s="5">
        <f t="shared" si="7"/>
        <v>60</v>
      </c>
      <c r="F166" s="5">
        <f t="shared" si="7"/>
        <v>13</v>
      </c>
      <c r="G166" s="6">
        <f t="shared" si="7"/>
        <v>60</v>
      </c>
      <c r="H166" s="20">
        <f t="shared" si="7"/>
        <v>19</v>
      </c>
      <c r="I166" s="20">
        <f t="shared" si="7"/>
        <v>30</v>
      </c>
      <c r="J166" s="17">
        <f t="shared" si="7"/>
        <v>25</v>
      </c>
      <c r="K166" s="6">
        <f t="shared" si="7"/>
        <v>32</v>
      </c>
      <c r="L166" s="20">
        <f t="shared" si="7"/>
        <v>59</v>
      </c>
      <c r="M166" s="20">
        <f t="shared" si="7"/>
        <v>37</v>
      </c>
      <c r="N166" s="20">
        <f t="shared" si="7"/>
        <v>38</v>
      </c>
      <c r="O166" s="132">
        <f t="shared" si="7"/>
        <v>51</v>
      </c>
      <c r="P166" s="23">
        <f t="shared" si="7"/>
        <v>45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30</v>
      </c>
      <c r="E167" s="5">
        <f t="shared" si="7"/>
        <v>54</v>
      </c>
      <c r="F167" s="5">
        <f t="shared" si="7"/>
        <v>9</v>
      </c>
      <c r="G167" s="6">
        <f t="shared" si="7"/>
        <v>52</v>
      </c>
      <c r="H167" s="20">
        <f t="shared" si="7"/>
        <v>10</v>
      </c>
      <c r="I167" s="20">
        <f t="shared" si="7"/>
        <v>54</v>
      </c>
      <c r="J167" s="17">
        <f t="shared" si="7"/>
        <v>51</v>
      </c>
      <c r="K167" s="6">
        <f t="shared" si="7"/>
        <v>48</v>
      </c>
      <c r="L167" s="20">
        <f t="shared" si="7"/>
        <v>62</v>
      </c>
      <c r="M167" s="20">
        <f t="shared" si="7"/>
        <v>17</v>
      </c>
      <c r="N167" s="20">
        <f t="shared" si="7"/>
        <v>17</v>
      </c>
      <c r="O167" s="132">
        <f t="shared" si="7"/>
        <v>25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22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62</v>
      </c>
      <c r="I168" s="20">
        <f t="shared" si="7"/>
        <v>45</v>
      </c>
      <c r="J168" s="17">
        <f t="shared" si="7"/>
        <v>40</v>
      </c>
      <c r="K168" s="6">
        <f t="shared" si="7"/>
        <v>38</v>
      </c>
      <c r="L168" s="20">
        <f t="shared" si="7"/>
        <v>29</v>
      </c>
      <c r="M168" s="20">
        <f t="shared" si="7"/>
        <v>9</v>
      </c>
      <c r="N168" s="20">
        <f t="shared" si="7"/>
        <v>36</v>
      </c>
      <c r="O168" s="132">
        <f t="shared" si="7"/>
        <v>22</v>
      </c>
      <c r="P168" s="23">
        <f t="shared" si="7"/>
        <v>26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29</v>
      </c>
      <c r="E169" s="68">
        <f t="shared" si="7"/>
        <v>45</v>
      </c>
      <c r="F169" s="68">
        <f t="shared" si="7"/>
        <v>26</v>
      </c>
      <c r="G169" s="69">
        <f t="shared" si="7"/>
        <v>22</v>
      </c>
      <c r="H169" s="70">
        <f t="shared" si="7"/>
        <v>45</v>
      </c>
      <c r="I169" s="70">
        <f t="shared" si="7"/>
        <v>32</v>
      </c>
      <c r="J169" s="67">
        <f t="shared" si="7"/>
        <v>45</v>
      </c>
      <c r="K169" s="69">
        <f t="shared" si="7"/>
        <v>39</v>
      </c>
      <c r="L169" s="70">
        <f t="shared" si="7"/>
        <v>42</v>
      </c>
      <c r="M169" s="70">
        <f t="shared" si="7"/>
        <v>39</v>
      </c>
      <c r="N169" s="70">
        <f t="shared" si="7"/>
        <v>28</v>
      </c>
      <c r="O169" s="133">
        <f t="shared" si="7"/>
        <v>18</v>
      </c>
      <c r="P169" s="71">
        <f t="shared" si="7"/>
        <v>37</v>
      </c>
      <c r="Q169" s="71">
        <f t="shared" si="7"/>
        <v>31</v>
      </c>
    </row>
    <row r="170" spans="2:17" x14ac:dyDescent="0.15">
      <c r="B170" s="4" t="s">
        <v>64</v>
      </c>
      <c r="C170" s="14" t="s">
        <v>65</v>
      </c>
      <c r="D170" s="17">
        <f t="shared" si="7"/>
        <v>37</v>
      </c>
      <c r="E170" s="5">
        <f t="shared" si="7"/>
        <v>53</v>
      </c>
      <c r="F170" s="5">
        <f t="shared" si="7"/>
        <v>25</v>
      </c>
      <c r="G170" s="6">
        <f t="shared" si="7"/>
        <v>27</v>
      </c>
      <c r="H170" s="20">
        <f t="shared" si="7"/>
        <v>48</v>
      </c>
      <c r="I170" s="20">
        <f t="shared" si="7"/>
        <v>57</v>
      </c>
      <c r="J170" s="17">
        <f t="shared" si="7"/>
        <v>16</v>
      </c>
      <c r="K170" s="6">
        <f t="shared" si="7"/>
        <v>11</v>
      </c>
      <c r="L170" s="20">
        <f t="shared" si="7"/>
        <v>39</v>
      </c>
      <c r="M170" s="20">
        <f t="shared" si="7"/>
        <v>43</v>
      </c>
      <c r="N170" s="20">
        <f t="shared" si="7"/>
        <v>50</v>
      </c>
      <c r="O170" s="132">
        <f t="shared" si="7"/>
        <v>49</v>
      </c>
      <c r="P170" s="23">
        <f t="shared" si="7"/>
        <v>41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40</v>
      </c>
      <c r="E171" s="54">
        <f t="shared" si="7"/>
        <v>36</v>
      </c>
      <c r="F171" s="54">
        <f t="shared" si="7"/>
        <v>35</v>
      </c>
      <c r="G171" s="55">
        <f t="shared" si="7"/>
        <v>18</v>
      </c>
      <c r="H171" s="56">
        <f t="shared" si="7"/>
        <v>38</v>
      </c>
      <c r="I171" s="56">
        <f t="shared" si="7"/>
        <v>62</v>
      </c>
      <c r="J171" s="53">
        <f t="shared" si="7"/>
        <v>36</v>
      </c>
      <c r="K171" s="55">
        <f t="shared" si="7"/>
        <v>30</v>
      </c>
      <c r="L171" s="56">
        <f t="shared" si="7"/>
        <v>55</v>
      </c>
      <c r="M171" s="56">
        <f t="shared" si="7"/>
        <v>19</v>
      </c>
      <c r="N171" s="56">
        <f t="shared" si="7"/>
        <v>26</v>
      </c>
      <c r="O171" s="134">
        <f t="shared" si="7"/>
        <v>55</v>
      </c>
      <c r="P171" s="57">
        <f t="shared" si="7"/>
        <v>48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46</v>
      </c>
      <c r="E172" s="5">
        <f t="shared" si="7"/>
        <v>50</v>
      </c>
      <c r="F172" s="5">
        <f t="shared" si="7"/>
        <v>37</v>
      </c>
      <c r="G172" s="6">
        <f t="shared" si="7"/>
        <v>34</v>
      </c>
      <c r="H172" s="20">
        <f t="shared" si="7"/>
        <v>8</v>
      </c>
      <c r="I172" s="20">
        <f t="shared" si="7"/>
        <v>46</v>
      </c>
      <c r="J172" s="17">
        <f t="shared" si="7"/>
        <v>26</v>
      </c>
      <c r="K172" s="6">
        <f t="shared" si="7"/>
        <v>35</v>
      </c>
      <c r="L172" s="20">
        <f t="shared" si="7"/>
        <v>26</v>
      </c>
      <c r="M172" s="20">
        <f t="shared" si="7"/>
        <v>11</v>
      </c>
      <c r="N172" s="20">
        <f t="shared" si="7"/>
        <v>18</v>
      </c>
      <c r="O172" s="132">
        <f t="shared" si="7"/>
        <v>52</v>
      </c>
      <c r="P172" s="23">
        <f t="shared" si="7"/>
        <v>30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59</v>
      </c>
      <c r="F173" s="5">
        <f t="shared" si="7"/>
        <v>12</v>
      </c>
      <c r="G173" s="6">
        <f t="shared" si="7"/>
        <v>50</v>
      </c>
      <c r="H173" s="20">
        <f t="shared" si="7"/>
        <v>52</v>
      </c>
      <c r="I173" s="20">
        <f t="shared" si="7"/>
        <v>48</v>
      </c>
      <c r="J173" s="17">
        <f t="shared" si="7"/>
        <v>39</v>
      </c>
      <c r="K173" s="6">
        <f t="shared" si="7"/>
        <v>29</v>
      </c>
      <c r="L173" s="20">
        <f t="shared" si="7"/>
        <v>56</v>
      </c>
      <c r="M173" s="20">
        <f t="shared" si="7"/>
        <v>46</v>
      </c>
      <c r="N173" s="20">
        <f t="shared" si="7"/>
        <v>55</v>
      </c>
      <c r="O173" s="132">
        <f t="shared" si="7"/>
        <v>28</v>
      </c>
      <c r="P173" s="23">
        <f t="shared" si="7"/>
        <v>49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6</v>
      </c>
      <c r="G174" s="6">
        <f t="shared" si="7"/>
        <v>24</v>
      </c>
      <c r="H174" s="20">
        <f t="shared" si="7"/>
        <v>34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15</v>
      </c>
      <c r="M174" s="20">
        <f t="shared" si="7"/>
        <v>22</v>
      </c>
      <c r="N174" s="20">
        <f t="shared" si="7"/>
        <v>14</v>
      </c>
      <c r="O174" s="132">
        <f t="shared" si="7"/>
        <v>27</v>
      </c>
      <c r="P174" s="23">
        <f t="shared" si="7"/>
        <v>23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44</v>
      </c>
      <c r="E175" s="61">
        <f t="shared" si="7"/>
        <v>16</v>
      </c>
      <c r="F175" s="61">
        <f t="shared" si="7"/>
        <v>43</v>
      </c>
      <c r="G175" s="62">
        <f t="shared" si="7"/>
        <v>48</v>
      </c>
      <c r="H175" s="63">
        <f t="shared" si="7"/>
        <v>60</v>
      </c>
      <c r="I175" s="63">
        <f t="shared" si="7"/>
        <v>52</v>
      </c>
      <c r="J175" s="60">
        <f t="shared" si="7"/>
        <v>34</v>
      </c>
      <c r="K175" s="62">
        <f t="shared" si="7"/>
        <v>47</v>
      </c>
      <c r="L175" s="63">
        <f t="shared" si="7"/>
        <v>9</v>
      </c>
      <c r="M175" s="63">
        <f t="shared" si="7"/>
        <v>27</v>
      </c>
      <c r="N175" s="63">
        <f t="shared" si="7"/>
        <v>42</v>
      </c>
      <c r="O175" s="135">
        <f t="shared" si="7"/>
        <v>38</v>
      </c>
      <c r="P175" s="64">
        <f t="shared" si="7"/>
        <v>44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50</v>
      </c>
      <c r="E176" s="5">
        <f t="shared" si="8"/>
        <v>58</v>
      </c>
      <c r="F176" s="5">
        <f t="shared" si="8"/>
        <v>40</v>
      </c>
      <c r="G176" s="6">
        <f t="shared" si="8"/>
        <v>30</v>
      </c>
      <c r="H176" s="20">
        <f t="shared" si="8"/>
        <v>28</v>
      </c>
      <c r="I176" s="20">
        <f t="shared" si="8"/>
        <v>13</v>
      </c>
      <c r="J176" s="17">
        <f t="shared" si="8"/>
        <v>53</v>
      </c>
      <c r="K176" s="6">
        <f t="shared" si="8"/>
        <v>34</v>
      </c>
      <c r="L176" s="20">
        <f t="shared" si="8"/>
        <v>25</v>
      </c>
      <c r="M176" s="20">
        <f t="shared" si="8"/>
        <v>32</v>
      </c>
      <c r="N176" s="20">
        <f t="shared" si="8"/>
        <v>46</v>
      </c>
      <c r="O176" s="132">
        <f t="shared" si="8"/>
        <v>41</v>
      </c>
      <c r="P176" s="23">
        <f t="shared" si="8"/>
        <v>51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49</v>
      </c>
      <c r="E177" s="5">
        <f t="shared" si="8"/>
        <v>42</v>
      </c>
      <c r="F177" s="5">
        <f t="shared" si="8"/>
        <v>36</v>
      </c>
      <c r="G177" s="6">
        <f t="shared" si="8"/>
        <v>45</v>
      </c>
      <c r="H177" s="20">
        <f t="shared" si="8"/>
        <v>18</v>
      </c>
      <c r="I177" s="20">
        <f t="shared" si="8"/>
        <v>42</v>
      </c>
      <c r="J177" s="17">
        <f t="shared" si="8"/>
        <v>21</v>
      </c>
      <c r="K177" s="6">
        <f t="shared" si="8"/>
        <v>31</v>
      </c>
      <c r="L177" s="20">
        <f t="shared" si="8"/>
        <v>40</v>
      </c>
      <c r="M177" s="20">
        <f t="shared" si="8"/>
        <v>33</v>
      </c>
      <c r="N177" s="20">
        <f t="shared" si="8"/>
        <v>30</v>
      </c>
      <c r="O177" s="132">
        <f t="shared" si="8"/>
        <v>31</v>
      </c>
      <c r="P177" s="23">
        <f t="shared" si="8"/>
        <v>39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41</v>
      </c>
      <c r="E178" s="61">
        <f t="shared" si="8"/>
        <v>32</v>
      </c>
      <c r="F178" s="61">
        <f t="shared" si="8"/>
        <v>28</v>
      </c>
      <c r="G178" s="62">
        <f t="shared" si="8"/>
        <v>43</v>
      </c>
      <c r="H178" s="63">
        <f t="shared" si="8"/>
        <v>59</v>
      </c>
      <c r="I178" s="63">
        <f t="shared" si="8"/>
        <v>23</v>
      </c>
      <c r="J178" s="60">
        <f t="shared" si="8"/>
        <v>30</v>
      </c>
      <c r="K178" s="62">
        <f t="shared" si="8"/>
        <v>20</v>
      </c>
      <c r="L178" s="63">
        <f t="shared" si="8"/>
        <v>33</v>
      </c>
      <c r="M178" s="63">
        <f t="shared" si="8"/>
        <v>20</v>
      </c>
      <c r="N178" s="63">
        <f t="shared" si="8"/>
        <v>39</v>
      </c>
      <c r="O178" s="135">
        <f t="shared" si="8"/>
        <v>35</v>
      </c>
      <c r="P178" s="64">
        <f t="shared" si="8"/>
        <v>43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31</v>
      </c>
      <c r="E179" s="61">
        <f t="shared" si="8"/>
        <v>35</v>
      </c>
      <c r="F179" s="61">
        <f t="shared" si="8"/>
        <v>19</v>
      </c>
      <c r="G179" s="62">
        <f t="shared" si="8"/>
        <v>39</v>
      </c>
      <c r="H179" s="63">
        <f t="shared" si="8"/>
        <v>32</v>
      </c>
      <c r="I179" s="63">
        <f t="shared" si="8"/>
        <v>15</v>
      </c>
      <c r="J179" s="60">
        <f t="shared" si="8"/>
        <v>49</v>
      </c>
      <c r="K179" s="62">
        <f t="shared" si="8"/>
        <v>33</v>
      </c>
      <c r="L179" s="63">
        <f t="shared" si="8"/>
        <v>34</v>
      </c>
      <c r="M179" s="63">
        <f t="shared" si="8"/>
        <v>13</v>
      </c>
      <c r="N179" s="63">
        <f t="shared" si="8"/>
        <v>48</v>
      </c>
      <c r="O179" s="135">
        <f t="shared" si="8"/>
        <v>43</v>
      </c>
      <c r="P179" s="64">
        <f t="shared" si="8"/>
        <v>38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39</v>
      </c>
      <c r="E180" s="5">
        <f t="shared" si="8"/>
        <v>55</v>
      </c>
      <c r="F180" s="5">
        <f t="shared" si="8"/>
        <v>20</v>
      </c>
      <c r="G180" s="6">
        <f t="shared" si="8"/>
        <v>37</v>
      </c>
      <c r="H180" s="20">
        <f t="shared" si="8"/>
        <v>40</v>
      </c>
      <c r="I180" s="20">
        <f t="shared" si="8"/>
        <v>41</v>
      </c>
      <c r="J180" s="17">
        <f t="shared" si="8"/>
        <v>44</v>
      </c>
      <c r="K180" s="6">
        <f t="shared" si="8"/>
        <v>26</v>
      </c>
      <c r="L180" s="20">
        <f t="shared" si="8"/>
        <v>58</v>
      </c>
      <c r="M180" s="20">
        <f t="shared" si="8"/>
        <v>63</v>
      </c>
      <c r="N180" s="20">
        <f t="shared" si="8"/>
        <v>20</v>
      </c>
      <c r="O180" s="132">
        <f t="shared" si="8"/>
        <v>1</v>
      </c>
      <c r="P180" s="23">
        <f t="shared" si="8"/>
        <v>21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57</v>
      </c>
      <c r="F181" s="5">
        <f t="shared" si="8"/>
        <v>11</v>
      </c>
      <c r="G181" s="6">
        <f t="shared" si="8"/>
        <v>13</v>
      </c>
      <c r="H181" s="20">
        <f t="shared" si="8"/>
        <v>12</v>
      </c>
      <c r="I181" s="20">
        <f t="shared" si="8"/>
        <v>28</v>
      </c>
      <c r="J181" s="17">
        <f t="shared" si="8"/>
        <v>50</v>
      </c>
      <c r="K181" s="6">
        <f t="shared" si="8"/>
        <v>45</v>
      </c>
      <c r="L181" s="20">
        <f t="shared" si="8"/>
        <v>47</v>
      </c>
      <c r="M181" s="20">
        <f t="shared" si="8"/>
        <v>25</v>
      </c>
      <c r="N181" s="20">
        <f t="shared" si="8"/>
        <v>53</v>
      </c>
      <c r="O181" s="132">
        <f t="shared" si="8"/>
        <v>57</v>
      </c>
      <c r="P181" s="23">
        <f t="shared" si="8"/>
        <v>36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58</v>
      </c>
      <c r="E182" s="8">
        <f t="shared" si="8"/>
        <v>47</v>
      </c>
      <c r="F182" s="8">
        <f t="shared" si="8"/>
        <v>46</v>
      </c>
      <c r="G182" s="9">
        <f t="shared" si="8"/>
        <v>40</v>
      </c>
      <c r="H182" s="21">
        <f t="shared" si="8"/>
        <v>56</v>
      </c>
      <c r="I182" s="21">
        <f t="shared" si="8"/>
        <v>55</v>
      </c>
      <c r="J182" s="18">
        <f t="shared" si="8"/>
        <v>41</v>
      </c>
      <c r="K182" s="9">
        <f t="shared" si="8"/>
        <v>24</v>
      </c>
      <c r="L182" s="21">
        <f t="shared" si="8"/>
        <v>23</v>
      </c>
      <c r="M182" s="21">
        <f t="shared" si="8"/>
        <v>56</v>
      </c>
      <c r="N182" s="21">
        <f t="shared" si="8"/>
        <v>44</v>
      </c>
      <c r="O182" s="136">
        <f t="shared" si="8"/>
        <v>53</v>
      </c>
      <c r="P182" s="24">
        <f t="shared" si="8"/>
        <v>61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22</v>
      </c>
      <c r="F183" s="11">
        <f t="shared" si="8"/>
        <v>49</v>
      </c>
      <c r="G183" s="12">
        <f t="shared" si="8"/>
        <v>44</v>
      </c>
      <c r="H183" s="19">
        <f t="shared" si="8"/>
        <v>31</v>
      </c>
      <c r="I183" s="19">
        <f t="shared" si="8"/>
        <v>17</v>
      </c>
      <c r="J183" s="16">
        <f t="shared" si="8"/>
        <v>63</v>
      </c>
      <c r="K183" s="12">
        <f t="shared" si="8"/>
        <v>58</v>
      </c>
      <c r="L183" s="19">
        <f t="shared" si="8"/>
        <v>52</v>
      </c>
      <c r="M183" s="19">
        <f t="shared" si="8"/>
        <v>34</v>
      </c>
      <c r="N183" s="19">
        <f t="shared" si="8"/>
        <v>40</v>
      </c>
      <c r="O183" s="137">
        <f t="shared" si="8"/>
        <v>63</v>
      </c>
      <c r="P183" s="22">
        <f t="shared" si="8"/>
        <v>63</v>
      </c>
      <c r="Q183" s="22">
        <f t="shared" si="8"/>
        <v>41</v>
      </c>
    </row>
    <row r="184" spans="2:17" x14ac:dyDescent="0.15">
      <c r="B184" s="4">
        <v>42</v>
      </c>
      <c r="C184" s="14" t="s">
        <v>89</v>
      </c>
      <c r="D184" s="17">
        <f t="shared" si="8"/>
        <v>42</v>
      </c>
      <c r="E184" s="5">
        <f t="shared" si="8"/>
        <v>25</v>
      </c>
      <c r="F184" s="5">
        <f t="shared" si="8"/>
        <v>50</v>
      </c>
      <c r="G184" s="6">
        <f t="shared" si="8"/>
        <v>9</v>
      </c>
      <c r="H184" s="20">
        <f t="shared" si="8"/>
        <v>27</v>
      </c>
      <c r="I184" s="20">
        <f t="shared" si="8"/>
        <v>31</v>
      </c>
      <c r="J184" s="17">
        <f t="shared" si="8"/>
        <v>18</v>
      </c>
      <c r="K184" s="6">
        <f t="shared" si="8"/>
        <v>25</v>
      </c>
      <c r="L184" s="20">
        <f t="shared" si="8"/>
        <v>41</v>
      </c>
      <c r="M184" s="20">
        <f t="shared" si="8"/>
        <v>7</v>
      </c>
      <c r="N184" s="20">
        <f t="shared" si="8"/>
        <v>49</v>
      </c>
      <c r="O184" s="132">
        <f t="shared" si="8"/>
        <v>39</v>
      </c>
      <c r="P184" s="23">
        <f t="shared" si="8"/>
        <v>24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28</v>
      </c>
      <c r="F185" s="5">
        <f t="shared" si="8"/>
        <v>52</v>
      </c>
      <c r="G185" s="6">
        <f t="shared" si="8"/>
        <v>33</v>
      </c>
      <c r="H185" s="20">
        <f t="shared" si="8"/>
        <v>63</v>
      </c>
      <c r="I185" s="20">
        <f t="shared" si="8"/>
        <v>49</v>
      </c>
      <c r="J185" s="17">
        <f t="shared" si="8"/>
        <v>15</v>
      </c>
      <c r="K185" s="6">
        <f t="shared" si="8"/>
        <v>8</v>
      </c>
      <c r="L185" s="20">
        <f t="shared" si="8"/>
        <v>31</v>
      </c>
      <c r="M185" s="20">
        <f t="shared" si="8"/>
        <v>16</v>
      </c>
      <c r="N185" s="20">
        <f t="shared" si="8"/>
        <v>27</v>
      </c>
      <c r="O185" s="132">
        <f t="shared" si="8"/>
        <v>61</v>
      </c>
      <c r="P185" s="23">
        <f t="shared" si="8"/>
        <v>57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49</v>
      </c>
      <c r="H186" s="20">
        <f t="shared" si="8"/>
        <v>42</v>
      </c>
      <c r="I186" s="20">
        <f t="shared" si="8"/>
        <v>38</v>
      </c>
      <c r="J186" s="17">
        <f t="shared" si="8"/>
        <v>7</v>
      </c>
      <c r="K186" s="6">
        <f t="shared" si="8"/>
        <v>3</v>
      </c>
      <c r="L186" s="20">
        <f t="shared" si="8"/>
        <v>22</v>
      </c>
      <c r="M186" s="20">
        <f t="shared" si="8"/>
        <v>10</v>
      </c>
      <c r="N186" s="20">
        <f t="shared" si="8"/>
        <v>13</v>
      </c>
      <c r="O186" s="132">
        <f t="shared" si="8"/>
        <v>19</v>
      </c>
      <c r="P186" s="23">
        <f t="shared" si="8"/>
        <v>16</v>
      </c>
      <c r="Q186" s="23">
        <f t="shared" si="8"/>
        <v>56</v>
      </c>
    </row>
    <row r="187" spans="2:17" x14ac:dyDescent="0.15">
      <c r="B187" s="4">
        <v>45</v>
      </c>
      <c r="C187" s="14" t="s">
        <v>92</v>
      </c>
      <c r="D187" s="17">
        <f t="shared" si="8"/>
        <v>34</v>
      </c>
      <c r="E187" s="5">
        <f t="shared" si="8"/>
        <v>39</v>
      </c>
      <c r="F187" s="5">
        <f t="shared" si="8"/>
        <v>30</v>
      </c>
      <c r="G187" s="6">
        <f t="shared" si="8"/>
        <v>20</v>
      </c>
      <c r="H187" s="20">
        <f t="shared" si="8"/>
        <v>7</v>
      </c>
      <c r="I187" s="20">
        <f t="shared" si="8"/>
        <v>37</v>
      </c>
      <c r="J187" s="17">
        <f t="shared" si="8"/>
        <v>17</v>
      </c>
      <c r="K187" s="6">
        <f t="shared" si="8"/>
        <v>17</v>
      </c>
      <c r="L187" s="20">
        <f t="shared" si="8"/>
        <v>37</v>
      </c>
      <c r="M187" s="20">
        <f t="shared" si="8"/>
        <v>49</v>
      </c>
      <c r="N187" s="20">
        <f t="shared" si="8"/>
        <v>57</v>
      </c>
      <c r="O187" s="132">
        <f t="shared" si="8"/>
        <v>59</v>
      </c>
      <c r="P187" s="23">
        <f t="shared" si="8"/>
        <v>33</v>
      </c>
      <c r="Q187" s="23">
        <f t="shared" si="8"/>
        <v>51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15</v>
      </c>
      <c r="F188" s="5">
        <f t="shared" si="8"/>
        <v>45</v>
      </c>
      <c r="G188" s="6">
        <f t="shared" si="8"/>
        <v>12</v>
      </c>
      <c r="H188" s="20">
        <f t="shared" si="8"/>
        <v>25</v>
      </c>
      <c r="I188" s="20">
        <f t="shared" si="8"/>
        <v>58</v>
      </c>
      <c r="J188" s="17">
        <f t="shared" si="8"/>
        <v>19</v>
      </c>
      <c r="K188" s="6">
        <f t="shared" si="8"/>
        <v>9</v>
      </c>
      <c r="L188" s="20">
        <f t="shared" si="8"/>
        <v>7</v>
      </c>
      <c r="M188" s="20">
        <f t="shared" si="8"/>
        <v>26</v>
      </c>
      <c r="N188" s="20">
        <f t="shared" si="8"/>
        <v>57</v>
      </c>
      <c r="O188" s="132">
        <f t="shared" si="8"/>
        <v>21</v>
      </c>
      <c r="P188" s="23">
        <f t="shared" si="8"/>
        <v>15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47</v>
      </c>
      <c r="E189" s="5">
        <f t="shared" si="8"/>
        <v>14</v>
      </c>
      <c r="F189" s="5">
        <f t="shared" si="8"/>
        <v>56</v>
      </c>
      <c r="G189" s="6">
        <f t="shared" si="8"/>
        <v>21</v>
      </c>
      <c r="H189" s="20">
        <f t="shared" si="8"/>
        <v>53</v>
      </c>
      <c r="I189" s="20">
        <f t="shared" si="8"/>
        <v>47</v>
      </c>
      <c r="J189" s="17">
        <f t="shared" si="8"/>
        <v>27</v>
      </c>
      <c r="K189" s="6">
        <f t="shared" si="8"/>
        <v>14</v>
      </c>
      <c r="L189" s="20">
        <f t="shared" si="8"/>
        <v>10</v>
      </c>
      <c r="M189" s="20">
        <f t="shared" si="8"/>
        <v>60</v>
      </c>
      <c r="N189" s="20">
        <f t="shared" si="8"/>
        <v>57</v>
      </c>
      <c r="O189" s="132">
        <f t="shared" si="8"/>
        <v>60</v>
      </c>
      <c r="P189" s="23">
        <f t="shared" si="8"/>
        <v>56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59</v>
      </c>
      <c r="E190" s="5">
        <f t="shared" si="8"/>
        <v>18</v>
      </c>
      <c r="F190" s="5">
        <f t="shared" si="8"/>
        <v>63</v>
      </c>
      <c r="G190" s="6">
        <f t="shared" si="8"/>
        <v>28</v>
      </c>
      <c r="H190" s="20">
        <f t="shared" si="8"/>
        <v>4</v>
      </c>
      <c r="I190" s="20">
        <f t="shared" si="8"/>
        <v>8</v>
      </c>
      <c r="J190" s="17">
        <f t="shared" si="8"/>
        <v>20</v>
      </c>
      <c r="K190" s="6">
        <f t="shared" si="8"/>
        <v>18</v>
      </c>
      <c r="L190" s="20">
        <f t="shared" si="8"/>
        <v>13</v>
      </c>
      <c r="M190" s="20">
        <f t="shared" si="8"/>
        <v>44</v>
      </c>
      <c r="N190" s="20">
        <f t="shared" si="8"/>
        <v>57</v>
      </c>
      <c r="O190" s="132">
        <f t="shared" si="8"/>
        <v>44</v>
      </c>
      <c r="P190" s="23">
        <f t="shared" si="8"/>
        <v>27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48</v>
      </c>
      <c r="E191" s="5">
        <f t="shared" si="8"/>
        <v>12</v>
      </c>
      <c r="F191" s="5">
        <f t="shared" si="8"/>
        <v>62</v>
      </c>
      <c r="G191" s="6">
        <f t="shared" si="8"/>
        <v>25</v>
      </c>
      <c r="H191" s="20">
        <f t="shared" si="8"/>
        <v>14</v>
      </c>
      <c r="I191" s="20">
        <f t="shared" si="8"/>
        <v>11</v>
      </c>
      <c r="J191" s="17">
        <f t="shared" si="8"/>
        <v>24</v>
      </c>
      <c r="K191" s="6">
        <f t="shared" si="8"/>
        <v>22</v>
      </c>
      <c r="L191" s="20">
        <f t="shared" si="8"/>
        <v>5</v>
      </c>
      <c r="M191" s="20">
        <f t="shared" si="8"/>
        <v>53</v>
      </c>
      <c r="N191" s="20">
        <f t="shared" si="8"/>
        <v>52</v>
      </c>
      <c r="O191" s="132">
        <f t="shared" si="8"/>
        <v>16</v>
      </c>
      <c r="P191" s="23">
        <f t="shared" si="8"/>
        <v>22</v>
      </c>
      <c r="Q191" s="23">
        <f t="shared" si="8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36</v>
      </c>
      <c r="E192" s="5">
        <f t="shared" si="9"/>
        <v>9</v>
      </c>
      <c r="F192" s="5">
        <f t="shared" si="9"/>
        <v>58</v>
      </c>
      <c r="G192" s="6">
        <f t="shared" si="9"/>
        <v>7</v>
      </c>
      <c r="H192" s="20">
        <f t="shared" si="9"/>
        <v>44</v>
      </c>
      <c r="I192" s="20">
        <f t="shared" si="9"/>
        <v>43</v>
      </c>
      <c r="J192" s="17">
        <f t="shared" si="9"/>
        <v>5</v>
      </c>
      <c r="K192" s="6">
        <f t="shared" si="9"/>
        <v>4</v>
      </c>
      <c r="L192" s="20">
        <f t="shared" si="9"/>
        <v>12</v>
      </c>
      <c r="M192" s="20">
        <f t="shared" si="9"/>
        <v>8</v>
      </c>
      <c r="N192" s="20">
        <f t="shared" si="9"/>
        <v>41</v>
      </c>
      <c r="O192" s="132">
        <f t="shared" si="9"/>
        <v>13</v>
      </c>
      <c r="P192" s="23">
        <f t="shared" si="9"/>
        <v>11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51</v>
      </c>
      <c r="G193" s="6">
        <f t="shared" si="9"/>
        <v>4</v>
      </c>
      <c r="H193" s="20">
        <f t="shared" si="9"/>
        <v>3</v>
      </c>
      <c r="I193" s="20">
        <f t="shared" si="9"/>
        <v>33</v>
      </c>
      <c r="J193" s="17">
        <f t="shared" si="9"/>
        <v>6</v>
      </c>
      <c r="K193" s="6">
        <f t="shared" si="9"/>
        <v>2</v>
      </c>
      <c r="L193" s="20">
        <f t="shared" si="9"/>
        <v>11</v>
      </c>
      <c r="M193" s="20">
        <f t="shared" si="9"/>
        <v>3</v>
      </c>
      <c r="N193" s="20">
        <f t="shared" si="9"/>
        <v>25</v>
      </c>
      <c r="O193" s="132">
        <f t="shared" si="9"/>
        <v>23</v>
      </c>
      <c r="P193" s="23">
        <f t="shared" si="9"/>
        <v>4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16</v>
      </c>
      <c r="E194" s="5">
        <f t="shared" si="9"/>
        <v>6</v>
      </c>
      <c r="F194" s="5">
        <f t="shared" si="9"/>
        <v>53</v>
      </c>
      <c r="G194" s="6">
        <f t="shared" si="9"/>
        <v>15</v>
      </c>
      <c r="H194" s="20">
        <f t="shared" si="9"/>
        <v>5</v>
      </c>
      <c r="I194" s="20">
        <f t="shared" si="9"/>
        <v>9</v>
      </c>
      <c r="J194" s="17">
        <f t="shared" si="9"/>
        <v>8</v>
      </c>
      <c r="K194" s="6">
        <f t="shared" si="9"/>
        <v>12</v>
      </c>
      <c r="L194" s="20">
        <f t="shared" si="9"/>
        <v>2</v>
      </c>
      <c r="M194" s="20">
        <f t="shared" si="9"/>
        <v>35</v>
      </c>
      <c r="N194" s="20">
        <f t="shared" si="9"/>
        <v>6</v>
      </c>
      <c r="O194" s="132">
        <f t="shared" si="9"/>
        <v>20</v>
      </c>
      <c r="P194" s="23">
        <f t="shared" si="9"/>
        <v>7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15</v>
      </c>
      <c r="E195" s="5">
        <f t="shared" si="9"/>
        <v>10</v>
      </c>
      <c r="F195" s="5">
        <f t="shared" si="9"/>
        <v>41</v>
      </c>
      <c r="G195" s="6">
        <f t="shared" si="9"/>
        <v>16</v>
      </c>
      <c r="H195" s="20">
        <f t="shared" si="9"/>
        <v>37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24</v>
      </c>
      <c r="M195" s="20">
        <f t="shared" si="9"/>
        <v>54</v>
      </c>
      <c r="N195" s="20">
        <f t="shared" si="9"/>
        <v>7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6</v>
      </c>
      <c r="H196" s="20">
        <f t="shared" si="9"/>
        <v>13</v>
      </c>
      <c r="I196" s="20">
        <f t="shared" si="9"/>
        <v>50</v>
      </c>
      <c r="J196" s="17">
        <f t="shared" si="9"/>
        <v>3</v>
      </c>
      <c r="K196" s="6">
        <f t="shared" si="9"/>
        <v>5</v>
      </c>
      <c r="L196" s="20">
        <f t="shared" si="9"/>
        <v>19</v>
      </c>
      <c r="M196" s="20">
        <f t="shared" si="9"/>
        <v>14</v>
      </c>
      <c r="N196" s="20">
        <f t="shared" si="9"/>
        <v>4</v>
      </c>
      <c r="O196" s="132">
        <f t="shared" si="9"/>
        <v>54</v>
      </c>
      <c r="P196" s="23">
        <f t="shared" si="9"/>
        <v>6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54</v>
      </c>
      <c r="G197" s="6">
        <f t="shared" si="9"/>
        <v>1</v>
      </c>
      <c r="H197" s="20">
        <f t="shared" si="9"/>
        <v>2</v>
      </c>
      <c r="I197" s="20">
        <f t="shared" si="9"/>
        <v>3</v>
      </c>
      <c r="J197" s="17">
        <f t="shared" si="9"/>
        <v>2</v>
      </c>
      <c r="K197" s="6">
        <f t="shared" si="9"/>
        <v>7</v>
      </c>
      <c r="L197" s="20">
        <f t="shared" si="9"/>
        <v>6</v>
      </c>
      <c r="M197" s="20">
        <f t="shared" si="9"/>
        <v>42</v>
      </c>
      <c r="N197" s="20">
        <f t="shared" si="9"/>
        <v>3</v>
      </c>
      <c r="O197" s="132">
        <f t="shared" si="9"/>
        <v>5</v>
      </c>
      <c r="P197" s="23">
        <f t="shared" si="9"/>
        <v>2</v>
      </c>
      <c r="Q197" s="23">
        <f t="shared" si="9"/>
        <v>57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60</v>
      </c>
      <c r="G198" s="6">
        <f t="shared" si="9"/>
        <v>5</v>
      </c>
      <c r="H198" s="20">
        <f t="shared" si="9"/>
        <v>1</v>
      </c>
      <c r="I198" s="20">
        <f t="shared" si="9"/>
        <v>10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4</v>
      </c>
      <c r="N198" s="20">
        <f t="shared" si="9"/>
        <v>57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24</v>
      </c>
      <c r="E199" s="5">
        <f t="shared" si="9"/>
        <v>13</v>
      </c>
      <c r="F199" s="5">
        <f t="shared" si="9"/>
        <v>39</v>
      </c>
      <c r="G199" s="6">
        <f t="shared" si="9"/>
        <v>23</v>
      </c>
      <c r="H199" s="20">
        <f t="shared" si="9"/>
        <v>20</v>
      </c>
      <c r="I199" s="20">
        <f t="shared" si="9"/>
        <v>7</v>
      </c>
      <c r="J199" s="17">
        <f t="shared" si="9"/>
        <v>9</v>
      </c>
      <c r="K199" s="6">
        <f t="shared" si="9"/>
        <v>13</v>
      </c>
      <c r="L199" s="20">
        <f t="shared" si="9"/>
        <v>3</v>
      </c>
      <c r="M199" s="20">
        <f t="shared" si="9"/>
        <v>1</v>
      </c>
      <c r="N199" s="20">
        <f t="shared" si="9"/>
        <v>51</v>
      </c>
      <c r="O199" s="132">
        <f t="shared" si="9"/>
        <v>3</v>
      </c>
      <c r="P199" s="23">
        <f t="shared" si="9"/>
        <v>5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8</v>
      </c>
      <c r="E200" s="5">
        <f t="shared" si="9"/>
        <v>7</v>
      </c>
      <c r="F200" s="5">
        <f t="shared" si="9"/>
        <v>61</v>
      </c>
      <c r="G200" s="6">
        <f t="shared" si="9"/>
        <v>2</v>
      </c>
      <c r="H200" s="20">
        <f t="shared" si="9"/>
        <v>11</v>
      </c>
      <c r="I200" s="20">
        <f t="shared" si="9"/>
        <v>19</v>
      </c>
      <c r="J200" s="17">
        <f t="shared" si="9"/>
        <v>14</v>
      </c>
      <c r="K200" s="6">
        <f t="shared" si="9"/>
        <v>10</v>
      </c>
      <c r="L200" s="20">
        <f t="shared" si="9"/>
        <v>8</v>
      </c>
      <c r="M200" s="20">
        <f t="shared" si="9"/>
        <v>23</v>
      </c>
      <c r="N200" s="20">
        <f t="shared" si="9"/>
        <v>54</v>
      </c>
      <c r="O200" s="132">
        <f t="shared" si="9"/>
        <v>7</v>
      </c>
      <c r="P200" s="23">
        <f t="shared" si="9"/>
        <v>8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47</v>
      </c>
      <c r="G201" s="6">
        <f t="shared" si="9"/>
        <v>35</v>
      </c>
      <c r="H201" s="20">
        <f t="shared" si="9"/>
        <v>58</v>
      </c>
      <c r="I201" s="20">
        <f t="shared" si="9"/>
        <v>36</v>
      </c>
      <c r="J201" s="17">
        <f t="shared" si="9"/>
        <v>10</v>
      </c>
      <c r="K201" s="6">
        <f t="shared" si="9"/>
        <v>15</v>
      </c>
      <c r="L201" s="20">
        <f t="shared" si="9"/>
        <v>49</v>
      </c>
      <c r="M201" s="20">
        <f t="shared" si="9"/>
        <v>2</v>
      </c>
      <c r="N201" s="20">
        <f t="shared" si="9"/>
        <v>37</v>
      </c>
      <c r="O201" s="132">
        <f t="shared" si="9"/>
        <v>17</v>
      </c>
      <c r="P201" s="23">
        <f t="shared" si="9"/>
        <v>28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54</v>
      </c>
      <c r="E202" s="5">
        <f t="shared" si="9"/>
        <v>33</v>
      </c>
      <c r="F202" s="5">
        <f t="shared" si="9"/>
        <v>42</v>
      </c>
      <c r="G202" s="6">
        <f t="shared" si="9"/>
        <v>42</v>
      </c>
      <c r="H202" s="20">
        <f t="shared" si="9"/>
        <v>36</v>
      </c>
      <c r="I202" s="20">
        <f t="shared" si="9"/>
        <v>2</v>
      </c>
      <c r="J202" s="17">
        <f t="shared" si="9"/>
        <v>29</v>
      </c>
      <c r="K202" s="6">
        <f t="shared" si="9"/>
        <v>50</v>
      </c>
      <c r="L202" s="20">
        <f t="shared" si="9"/>
        <v>14</v>
      </c>
      <c r="M202" s="20">
        <f t="shared" si="9"/>
        <v>52</v>
      </c>
      <c r="N202" s="20">
        <f t="shared" si="9"/>
        <v>35</v>
      </c>
      <c r="O202" s="132">
        <f t="shared" si="9"/>
        <v>4</v>
      </c>
      <c r="P202" s="23">
        <f t="shared" si="9"/>
        <v>17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62</v>
      </c>
      <c r="E203" s="5">
        <f t="shared" si="9"/>
        <v>38</v>
      </c>
      <c r="F203" s="5">
        <f t="shared" si="9"/>
        <v>55</v>
      </c>
      <c r="G203" s="6">
        <f t="shared" si="9"/>
        <v>57</v>
      </c>
      <c r="H203" s="20">
        <f t="shared" si="9"/>
        <v>50</v>
      </c>
      <c r="I203" s="20">
        <f t="shared" si="9"/>
        <v>44</v>
      </c>
      <c r="J203" s="17">
        <f t="shared" si="9"/>
        <v>32</v>
      </c>
      <c r="K203" s="6">
        <f t="shared" si="9"/>
        <v>16</v>
      </c>
      <c r="L203" s="20">
        <f t="shared" si="9"/>
        <v>4</v>
      </c>
      <c r="M203" s="20">
        <f t="shared" si="9"/>
        <v>30</v>
      </c>
      <c r="N203" s="20">
        <f t="shared" si="9"/>
        <v>56</v>
      </c>
      <c r="O203" s="132">
        <f t="shared" si="9"/>
        <v>50</v>
      </c>
      <c r="P203" s="23">
        <f t="shared" si="9"/>
        <v>53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63</v>
      </c>
      <c r="E204" s="5">
        <f t="shared" si="9"/>
        <v>26</v>
      </c>
      <c r="F204" s="5">
        <f t="shared" si="9"/>
        <v>57</v>
      </c>
      <c r="G204" s="6">
        <f t="shared" si="9"/>
        <v>55</v>
      </c>
      <c r="H204" s="20">
        <f t="shared" si="9"/>
        <v>21</v>
      </c>
      <c r="I204" s="20">
        <f t="shared" si="9"/>
        <v>26</v>
      </c>
      <c r="J204" s="17">
        <f t="shared" si="9"/>
        <v>52</v>
      </c>
      <c r="K204" s="6">
        <f t="shared" si="9"/>
        <v>28</v>
      </c>
      <c r="L204" s="20">
        <f t="shared" si="9"/>
        <v>21</v>
      </c>
      <c r="M204" s="20">
        <f t="shared" si="9"/>
        <v>57</v>
      </c>
      <c r="N204" s="20">
        <f t="shared" si="9"/>
        <v>43</v>
      </c>
      <c r="O204" s="132">
        <f t="shared" si="9"/>
        <v>34</v>
      </c>
      <c r="P204" s="23">
        <f t="shared" si="9"/>
        <v>59</v>
      </c>
      <c r="Q204" s="23">
        <f t="shared" si="9"/>
        <v>42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23</v>
      </c>
      <c r="F205" s="8">
        <f t="shared" si="9"/>
        <v>48</v>
      </c>
      <c r="G205" s="9">
        <f t="shared" si="9"/>
        <v>54</v>
      </c>
      <c r="H205" s="21">
        <f t="shared" si="9"/>
        <v>54</v>
      </c>
      <c r="I205" s="21">
        <f t="shared" si="9"/>
        <v>35</v>
      </c>
      <c r="J205" s="18">
        <f t="shared" si="9"/>
        <v>38</v>
      </c>
      <c r="K205" s="9">
        <f t="shared" si="9"/>
        <v>19</v>
      </c>
      <c r="L205" s="21">
        <f t="shared" si="9"/>
        <v>20</v>
      </c>
      <c r="M205" s="21">
        <f t="shared" si="9"/>
        <v>31</v>
      </c>
      <c r="N205" s="21">
        <f t="shared" si="9"/>
        <v>57</v>
      </c>
      <c r="O205" s="136">
        <f t="shared" si="9"/>
        <v>62</v>
      </c>
      <c r="P205" s="24">
        <f t="shared" si="9"/>
        <v>58</v>
      </c>
      <c r="Q205" s="24">
        <f t="shared" si="9"/>
        <v>49</v>
      </c>
    </row>
    <row r="207" spans="2:17" ht="13.5" x14ac:dyDescent="0.15">
      <c r="B207" s="74" t="str">
        <f>+B139</f>
        <v>令和元年度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0.56735487920668715</v>
      </c>
      <c r="E211" s="78">
        <f t="shared" si="10"/>
        <v>0.22768609280351421</v>
      </c>
      <c r="F211" s="78">
        <f t="shared" si="10"/>
        <v>0.24004130213441746</v>
      </c>
      <c r="G211" s="79">
        <f t="shared" si="10"/>
        <v>9.9627484268755423E-2</v>
      </c>
      <c r="H211" s="80">
        <f t="shared" si="10"/>
        <v>0.13169788459500409</v>
      </c>
      <c r="I211" s="80">
        <f t="shared" si="10"/>
        <v>9.4384562970777734E-3</v>
      </c>
      <c r="J211" s="77">
        <f t="shared" si="10"/>
        <v>4.8501006988462221E-2</v>
      </c>
      <c r="K211" s="79">
        <f t="shared" si="10"/>
        <v>3.7712563314726544E-5</v>
      </c>
      <c r="L211" s="80">
        <f t="shared" si="10"/>
        <v>5.8789715813759552E-2</v>
      </c>
      <c r="M211" s="80">
        <f t="shared" si="10"/>
        <v>5.7038548600334702E-3</v>
      </c>
      <c r="N211" s="80">
        <f t="shared" si="10"/>
        <v>4.4588368275644455E-2</v>
      </c>
      <c r="O211" s="140">
        <f t="shared" si="10"/>
        <v>0.13392583396333135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0.55793108929747981</v>
      </c>
      <c r="E212" s="83">
        <f t="shared" si="10"/>
        <v>0.16864299860503867</v>
      </c>
      <c r="F212" s="83">
        <f t="shared" si="10"/>
        <v>0.29361827125350753</v>
      </c>
      <c r="G212" s="84">
        <f t="shared" si="10"/>
        <v>9.5669819438933559E-2</v>
      </c>
      <c r="H212" s="85">
        <f t="shared" si="10"/>
        <v>0.16805337369896733</v>
      </c>
      <c r="I212" s="85">
        <f t="shared" si="10"/>
        <v>1.0458465469580987E-2</v>
      </c>
      <c r="J212" s="82">
        <f t="shared" si="10"/>
        <v>9.4740819911449295E-2</v>
      </c>
      <c r="K212" s="84">
        <f t="shared" si="10"/>
        <v>4.1636611379237291E-2</v>
      </c>
      <c r="L212" s="85">
        <f t="shared" si="10"/>
        <v>8.8377765752149048E-2</v>
      </c>
      <c r="M212" s="85">
        <f t="shared" si="10"/>
        <v>1.5245275573723366E-3</v>
      </c>
      <c r="N212" s="85">
        <f t="shared" si="10"/>
        <v>1.9111638346842642E-3</v>
      </c>
      <c r="O212" s="141">
        <f t="shared" si="10"/>
        <v>7.7002794478316983E-2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0.51527844383121102</v>
      </c>
      <c r="E213" s="83">
        <f t="shared" si="10"/>
        <v>0.17754323067653896</v>
      </c>
      <c r="F213" s="83">
        <f t="shared" si="10"/>
        <v>0.27112500876693801</v>
      </c>
      <c r="G213" s="84">
        <f t="shared" si="10"/>
        <v>6.6610204387734073E-2</v>
      </c>
      <c r="H213" s="85">
        <f t="shared" si="10"/>
        <v>0.13240872805085263</v>
      </c>
      <c r="I213" s="85">
        <f t="shared" si="10"/>
        <v>1.0489946945245961E-2</v>
      </c>
      <c r="J213" s="82">
        <f t="shared" si="10"/>
        <v>0.14157524651267767</v>
      </c>
      <c r="K213" s="84">
        <f t="shared" si="10"/>
        <v>2.2853047300980912E-2</v>
      </c>
      <c r="L213" s="85">
        <f t="shared" si="10"/>
        <v>0.10819896421065091</v>
      </c>
      <c r="M213" s="85">
        <f t="shared" si="10"/>
        <v>2.1184883935645446E-3</v>
      </c>
      <c r="N213" s="85">
        <f t="shared" si="10"/>
        <v>1.6636027005078418E-2</v>
      </c>
      <c r="O213" s="141">
        <f t="shared" si="10"/>
        <v>7.3294155050718859E-2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0.50845654978105803</v>
      </c>
      <c r="E214" s="83">
        <f t="shared" si="10"/>
        <v>0.1433089311595151</v>
      </c>
      <c r="F214" s="83">
        <f t="shared" si="10"/>
        <v>0.29430528211788404</v>
      </c>
      <c r="G214" s="84">
        <f t="shared" si="10"/>
        <v>7.0842336503658912E-2</v>
      </c>
      <c r="H214" s="85">
        <f t="shared" si="10"/>
        <v>0.16170938438938939</v>
      </c>
      <c r="I214" s="85">
        <f t="shared" si="10"/>
        <v>2.092183552997666E-2</v>
      </c>
      <c r="J214" s="82">
        <f t="shared" si="10"/>
        <v>5.4450489361425242E-2</v>
      </c>
      <c r="K214" s="84">
        <f t="shared" si="10"/>
        <v>4.3053051233312463E-5</v>
      </c>
      <c r="L214" s="85">
        <f t="shared" si="10"/>
        <v>7.870961573393255E-2</v>
      </c>
      <c r="M214" s="85">
        <f t="shared" si="10"/>
        <v>1.0057270270461308E-2</v>
      </c>
      <c r="N214" s="85">
        <f t="shared" si="10"/>
        <v>9.3712566636271182E-3</v>
      </c>
      <c r="O214" s="141">
        <f t="shared" si="10"/>
        <v>0.15632359827012968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0.54070521669496485</v>
      </c>
      <c r="E215" s="83">
        <f t="shared" si="10"/>
        <v>0.16850867378623061</v>
      </c>
      <c r="F215" s="83">
        <f t="shared" si="10"/>
        <v>0.2684494992110803</v>
      </c>
      <c r="G215" s="84">
        <f t="shared" si="10"/>
        <v>0.1037470436976539</v>
      </c>
      <c r="H215" s="85">
        <f t="shared" si="10"/>
        <v>0.16333892428297303</v>
      </c>
      <c r="I215" s="85">
        <f t="shared" si="10"/>
        <v>1.0306425152374904E-2</v>
      </c>
      <c r="J215" s="82">
        <f t="shared" si="10"/>
        <v>9.4129159447781607E-2</v>
      </c>
      <c r="K215" s="84">
        <f t="shared" si="10"/>
        <v>1.1031922167291586E-2</v>
      </c>
      <c r="L215" s="85">
        <f t="shared" si="10"/>
        <v>9.1813691022710767E-2</v>
      </c>
      <c r="M215" s="85">
        <f t="shared" si="10"/>
        <v>1.7076038358503555E-2</v>
      </c>
      <c r="N215" s="85">
        <f t="shared" si="10"/>
        <v>3.2103289571821256E-4</v>
      </c>
      <c r="O215" s="141">
        <f t="shared" si="10"/>
        <v>8.2309512144973077E-2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0.46225873577655496</v>
      </c>
      <c r="E216" s="83">
        <f t="shared" si="10"/>
        <v>0.1413659886163996</v>
      </c>
      <c r="F216" s="83">
        <f t="shared" si="10"/>
        <v>0.19619329435676042</v>
      </c>
      <c r="G216" s="84">
        <f t="shared" si="10"/>
        <v>0.12469945280339494</v>
      </c>
      <c r="H216" s="85">
        <f t="shared" si="10"/>
        <v>0.13126026609621153</v>
      </c>
      <c r="I216" s="85">
        <f t="shared" si="10"/>
        <v>5.2422761120292215E-3</v>
      </c>
      <c r="J216" s="82">
        <f t="shared" si="10"/>
        <v>0.12428323792987725</v>
      </c>
      <c r="K216" s="84">
        <f t="shared" si="10"/>
        <v>4.8483921119630707E-2</v>
      </c>
      <c r="L216" s="85">
        <f t="shared" si="10"/>
        <v>8.6820859053734253E-2</v>
      </c>
      <c r="M216" s="85">
        <f t="shared" si="10"/>
        <v>5.1315004131913186E-2</v>
      </c>
      <c r="N216" s="85">
        <f t="shared" si="10"/>
        <v>3.9526113741455322E-2</v>
      </c>
      <c r="O216" s="141">
        <f t="shared" si="10"/>
        <v>9.9293507158224298E-2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0.45860864054426376</v>
      </c>
      <c r="E217" s="83">
        <f t="shared" si="10"/>
        <v>0.14144901166566246</v>
      </c>
      <c r="F217" s="83">
        <f t="shared" si="10"/>
        <v>0.25867433169556486</v>
      </c>
      <c r="G217" s="84">
        <f t="shared" si="10"/>
        <v>5.8485297183036439E-2</v>
      </c>
      <c r="H217" s="85">
        <f t="shared" si="10"/>
        <v>0.13857028356238127</v>
      </c>
      <c r="I217" s="85">
        <f t="shared" si="10"/>
        <v>9.8544244113553722E-3</v>
      </c>
      <c r="J217" s="82">
        <f t="shared" si="10"/>
        <v>0.11025187887039874</v>
      </c>
      <c r="K217" s="84">
        <f t="shared" si="10"/>
        <v>3.4319487693919563E-2</v>
      </c>
      <c r="L217" s="85">
        <f t="shared" si="10"/>
        <v>8.2279811936527919E-2</v>
      </c>
      <c r="M217" s="85">
        <f t="shared" si="10"/>
        <v>3.1098489943673462E-2</v>
      </c>
      <c r="N217" s="85">
        <f t="shared" si="10"/>
        <v>0</v>
      </c>
      <c r="O217" s="141">
        <f t="shared" si="10"/>
        <v>0.16933647073139951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0.46997453316488719</v>
      </c>
      <c r="E218" s="83">
        <f t="shared" si="10"/>
        <v>0.16640607986269737</v>
      </c>
      <c r="F218" s="83">
        <f t="shared" si="10"/>
        <v>0.20647414275616863</v>
      </c>
      <c r="G218" s="84">
        <f t="shared" si="10"/>
        <v>9.7094310546021162E-2</v>
      </c>
      <c r="H218" s="85">
        <f t="shared" si="10"/>
        <v>0.14913887368413437</v>
      </c>
      <c r="I218" s="85">
        <f t="shared" si="10"/>
        <v>1.2688497665211502E-2</v>
      </c>
      <c r="J218" s="82">
        <f t="shared" si="10"/>
        <v>0.12381300473369929</v>
      </c>
      <c r="K218" s="84">
        <f t="shared" si="10"/>
        <v>3.9709355273716954E-2</v>
      </c>
      <c r="L218" s="85">
        <f t="shared" si="10"/>
        <v>8.8103817206629478E-2</v>
      </c>
      <c r="M218" s="85">
        <f t="shared" si="10"/>
        <v>8.7295122004996256E-3</v>
      </c>
      <c r="N218" s="85">
        <f t="shared" si="10"/>
        <v>3.8075608543653577E-3</v>
      </c>
      <c r="O218" s="141">
        <f t="shared" si="10"/>
        <v>0.14374420049057321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0.45779874280218957</v>
      </c>
      <c r="E219" s="83">
        <f t="shared" si="10"/>
        <v>0.1387141508488012</v>
      </c>
      <c r="F219" s="83">
        <f t="shared" si="10"/>
        <v>0.23553619599134146</v>
      </c>
      <c r="G219" s="84">
        <f t="shared" si="10"/>
        <v>8.3548395962046884E-2</v>
      </c>
      <c r="H219" s="85">
        <f t="shared" si="10"/>
        <v>0.16129308816027704</v>
      </c>
      <c r="I219" s="85">
        <f t="shared" si="10"/>
        <v>1.920786919120553E-2</v>
      </c>
      <c r="J219" s="82">
        <f t="shared" si="10"/>
        <v>0.10499617587147662</v>
      </c>
      <c r="K219" s="84">
        <f t="shared" si="10"/>
        <v>3.6611139052601903E-2</v>
      </c>
      <c r="L219" s="85">
        <f t="shared" si="10"/>
        <v>0.10157708832716258</v>
      </c>
      <c r="M219" s="85">
        <f t="shared" si="10"/>
        <v>2.1498064635489009E-2</v>
      </c>
      <c r="N219" s="85">
        <f t="shared" si="10"/>
        <v>4.6217388737077696E-3</v>
      </c>
      <c r="O219" s="141">
        <f t="shared" si="10"/>
        <v>0.12900723213849191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0.51350178741338337</v>
      </c>
      <c r="E220" s="83">
        <f t="shared" si="10"/>
        <v>0.13932776800058175</v>
      </c>
      <c r="F220" s="83">
        <f t="shared" si="10"/>
        <v>0.25906470579000679</v>
      </c>
      <c r="G220" s="84">
        <f t="shared" si="10"/>
        <v>0.11510931362279488</v>
      </c>
      <c r="H220" s="85">
        <f t="shared" si="10"/>
        <v>0.10699954004172285</v>
      </c>
      <c r="I220" s="85">
        <f t="shared" si="10"/>
        <v>1.1412775652418066E-2</v>
      </c>
      <c r="J220" s="82">
        <f t="shared" si="10"/>
        <v>0.15279492771942438</v>
      </c>
      <c r="K220" s="84">
        <f t="shared" si="10"/>
        <v>7.0431323212807664E-2</v>
      </c>
      <c r="L220" s="85">
        <f t="shared" si="10"/>
        <v>9.065371637806946E-2</v>
      </c>
      <c r="M220" s="85">
        <f t="shared" si="10"/>
        <v>3.622688411920516E-2</v>
      </c>
      <c r="N220" s="85">
        <f t="shared" si="10"/>
        <v>3.5899481883797106E-3</v>
      </c>
      <c r="O220" s="141">
        <f t="shared" si="10"/>
        <v>8.4820420487396977E-2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0.4705241286810023</v>
      </c>
      <c r="E221" s="83">
        <f t="shared" si="10"/>
        <v>0.14322089474716543</v>
      </c>
      <c r="F221" s="83">
        <f t="shared" si="10"/>
        <v>0.25266138899647583</v>
      </c>
      <c r="G221" s="84">
        <f t="shared" si="10"/>
        <v>7.4641844937361049E-2</v>
      </c>
      <c r="H221" s="85">
        <f t="shared" si="10"/>
        <v>0.16117441512154068</v>
      </c>
      <c r="I221" s="85">
        <f t="shared" si="10"/>
        <v>9.440203365760385E-3</v>
      </c>
      <c r="J221" s="82">
        <f t="shared" si="10"/>
        <v>0.1169223944895771</v>
      </c>
      <c r="K221" s="84">
        <f t="shared" si="10"/>
        <v>3.7025722582106339E-2</v>
      </c>
      <c r="L221" s="85">
        <f t="shared" si="10"/>
        <v>8.5680469049411637E-2</v>
      </c>
      <c r="M221" s="85">
        <f t="shared" si="10"/>
        <v>4.5153478136832688E-2</v>
      </c>
      <c r="N221" s="85">
        <f t="shared" si="10"/>
        <v>3.8799173903229047E-3</v>
      </c>
      <c r="O221" s="141">
        <f t="shared" si="10"/>
        <v>0.10722499376555231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0.55614638347082235</v>
      </c>
      <c r="E222" s="83">
        <f t="shared" si="10"/>
        <v>0.16299734247301742</v>
      </c>
      <c r="F222" s="83">
        <f t="shared" si="10"/>
        <v>0.28893888549235447</v>
      </c>
      <c r="G222" s="84">
        <f t="shared" si="10"/>
        <v>0.10421015550545049</v>
      </c>
      <c r="H222" s="85">
        <f t="shared" si="10"/>
        <v>0.17018124957024947</v>
      </c>
      <c r="I222" s="85">
        <f t="shared" si="10"/>
        <v>1.0234758982988123E-2</v>
      </c>
      <c r="J222" s="82">
        <f t="shared" si="10"/>
        <v>7.9980494529984639E-2</v>
      </c>
      <c r="K222" s="84">
        <f t="shared" si="10"/>
        <v>2.4225943050286301E-3</v>
      </c>
      <c r="L222" s="85">
        <f t="shared" si="10"/>
        <v>0.11054739486131063</v>
      </c>
      <c r="M222" s="85">
        <f t="shared" si="10"/>
        <v>1.0690111510481032E-3</v>
      </c>
      <c r="N222" s="85">
        <f t="shared" si="10"/>
        <v>9.4691104296988435E-3</v>
      </c>
      <c r="O222" s="141">
        <f t="shared" si="10"/>
        <v>6.2371597003897793E-2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0.47657321789780149</v>
      </c>
      <c r="E223" s="83">
        <f t="shared" si="10"/>
        <v>0.15191578181462509</v>
      </c>
      <c r="F223" s="83">
        <f t="shared" si="10"/>
        <v>0.24260647037365579</v>
      </c>
      <c r="G223" s="84">
        <f t="shared" si="10"/>
        <v>8.2050965709520626E-2</v>
      </c>
      <c r="H223" s="85">
        <f t="shared" si="10"/>
        <v>0.18061720742060924</v>
      </c>
      <c r="I223" s="85">
        <f t="shared" si="10"/>
        <v>3.5211903201049053E-3</v>
      </c>
      <c r="J223" s="82">
        <f t="shared" si="10"/>
        <v>9.3006147782776702E-2</v>
      </c>
      <c r="K223" s="84">
        <f t="shared" si="10"/>
        <v>4.2298572804490599E-2</v>
      </c>
      <c r="L223" s="85">
        <f t="shared" si="10"/>
        <v>0.10448992320481035</v>
      </c>
      <c r="M223" s="85">
        <f t="shared" si="10"/>
        <v>3.7895783888846638E-2</v>
      </c>
      <c r="N223" s="85">
        <f t="shared" si="10"/>
        <v>6.8233745476902535E-3</v>
      </c>
      <c r="O223" s="141">
        <f t="shared" si="10"/>
        <v>9.7073154937360406E-2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0.50844549507999626</v>
      </c>
      <c r="E224" s="83">
        <f t="shared" si="10"/>
        <v>0.16746344018984893</v>
      </c>
      <c r="F224" s="83">
        <f t="shared" si="10"/>
        <v>0.2383613120890701</v>
      </c>
      <c r="G224" s="84">
        <f t="shared" si="10"/>
        <v>0.10262074280107716</v>
      </c>
      <c r="H224" s="85">
        <f t="shared" si="10"/>
        <v>0.16661684762692325</v>
      </c>
      <c r="I224" s="85">
        <f t="shared" si="10"/>
        <v>6.4661480296117858E-3</v>
      </c>
      <c r="J224" s="82">
        <f t="shared" si="10"/>
        <v>4.2037962591530066E-2</v>
      </c>
      <c r="K224" s="84">
        <f t="shared" si="10"/>
        <v>1.3557723228181421E-4</v>
      </c>
      <c r="L224" s="85">
        <f t="shared" si="10"/>
        <v>0.1227625796744439</v>
      </c>
      <c r="M224" s="85">
        <f t="shared" si="10"/>
        <v>5.1245884962530477E-2</v>
      </c>
      <c r="N224" s="85">
        <f t="shared" si="10"/>
        <v>7.7856232399457666E-3</v>
      </c>
      <c r="O224" s="141">
        <f t="shared" si="10"/>
        <v>9.4639458795018561E-2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0.51281709836490175</v>
      </c>
      <c r="E225" s="88">
        <f t="shared" si="10"/>
        <v>0.14686072276288556</v>
      </c>
      <c r="F225" s="88">
        <f t="shared" si="10"/>
        <v>0.23788085891605587</v>
      </c>
      <c r="G225" s="89">
        <f t="shared" si="10"/>
        <v>0.12807551668596026</v>
      </c>
      <c r="H225" s="90">
        <f t="shared" si="10"/>
        <v>0.15642883591210044</v>
      </c>
      <c r="I225" s="90">
        <f t="shared" si="10"/>
        <v>1.2767441845762057E-2</v>
      </c>
      <c r="J225" s="87">
        <f t="shared" si="10"/>
        <v>0.12347210710339536</v>
      </c>
      <c r="K225" s="89">
        <f t="shared" si="10"/>
        <v>5.6647972633646897E-2</v>
      </c>
      <c r="L225" s="90">
        <f t="shared" si="10"/>
        <v>8.7419419455492697E-2</v>
      </c>
      <c r="M225" s="90">
        <f t="shared" si="10"/>
        <v>1.5616514267253124E-2</v>
      </c>
      <c r="N225" s="90">
        <f t="shared" si="10"/>
        <v>1.7723557600613856E-3</v>
      </c>
      <c r="O225" s="142">
        <f t="shared" si="10"/>
        <v>8.9706227291033253E-2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0.46427190327639112</v>
      </c>
      <c r="E226" s="83">
        <f t="shared" si="10"/>
        <v>0.15275346753267163</v>
      </c>
      <c r="F226" s="83">
        <f t="shared" si="10"/>
        <v>0.25640037749122818</v>
      </c>
      <c r="G226" s="84">
        <f t="shared" si="10"/>
        <v>5.5118058252491282E-2</v>
      </c>
      <c r="H226" s="85">
        <f t="shared" si="10"/>
        <v>0.12702239462071516</v>
      </c>
      <c r="I226" s="85">
        <f t="shared" si="10"/>
        <v>2.0530363035377616E-3</v>
      </c>
      <c r="J226" s="82">
        <f t="shared" si="10"/>
        <v>8.4431615420349049E-2</v>
      </c>
      <c r="K226" s="84">
        <f t="shared" si="10"/>
        <v>1.9713043654790832E-2</v>
      </c>
      <c r="L226" s="85">
        <f t="shared" si="10"/>
        <v>7.5699201160531901E-2</v>
      </c>
      <c r="M226" s="85">
        <f t="shared" si="10"/>
        <v>2.9956402114166541E-2</v>
      </c>
      <c r="N226" s="85">
        <f t="shared" si="10"/>
        <v>7.8613257977396041E-3</v>
      </c>
      <c r="O226" s="141">
        <f t="shared" si="10"/>
        <v>0.20870412130656887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0.58671477224590585</v>
      </c>
      <c r="E227" s="88">
        <f t="shared" si="11"/>
        <v>0.17644614044513551</v>
      </c>
      <c r="F227" s="88">
        <f t="shared" si="11"/>
        <v>0.30114297137304219</v>
      </c>
      <c r="G227" s="89">
        <f t="shared" si="11"/>
        <v>0.10912566042772812</v>
      </c>
      <c r="H227" s="90">
        <f t="shared" si="11"/>
        <v>0.15563801911839342</v>
      </c>
      <c r="I227" s="90">
        <f t="shared" si="11"/>
        <v>1.3648423052475931E-3</v>
      </c>
      <c r="J227" s="87">
        <f t="shared" si="11"/>
        <v>5.0534576289873206E-2</v>
      </c>
      <c r="K227" s="89">
        <f t="shared" si="11"/>
        <v>3.1022911958517932E-3</v>
      </c>
      <c r="L227" s="90">
        <f t="shared" si="11"/>
        <v>0.10623757569298116</v>
      </c>
      <c r="M227" s="90">
        <f t="shared" si="11"/>
        <v>7.2220709932553293E-4</v>
      </c>
      <c r="N227" s="90">
        <f t="shared" si="11"/>
        <v>1.2253660196338306E-2</v>
      </c>
      <c r="O227" s="142">
        <f t="shared" si="11"/>
        <v>8.6534347051934926E-2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0.42862974819662142</v>
      </c>
      <c r="E228" s="83">
        <f t="shared" si="11"/>
        <v>0.11856871694344633</v>
      </c>
      <c r="F228" s="83">
        <f t="shared" si="11"/>
        <v>0.23722481837190179</v>
      </c>
      <c r="G228" s="84">
        <f t="shared" si="11"/>
        <v>7.2836212881273302E-2</v>
      </c>
      <c r="H228" s="85">
        <f t="shared" si="11"/>
        <v>0.16246054274458024</v>
      </c>
      <c r="I228" s="85">
        <f t="shared" si="11"/>
        <v>1.9297309360678165E-3</v>
      </c>
      <c r="J228" s="82">
        <f t="shared" si="11"/>
        <v>0.18419115487074733</v>
      </c>
      <c r="K228" s="84">
        <f t="shared" si="11"/>
        <v>4.1835846765694941E-2</v>
      </c>
      <c r="L228" s="85">
        <f t="shared" si="11"/>
        <v>9.8147516688025585E-2</v>
      </c>
      <c r="M228" s="85">
        <f t="shared" si="11"/>
        <v>2.029841886343399E-2</v>
      </c>
      <c r="N228" s="85">
        <f t="shared" si="11"/>
        <v>4.2050639263448231E-3</v>
      </c>
      <c r="O228" s="141">
        <f t="shared" si="11"/>
        <v>0.10013782377417879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0.54361829058525368</v>
      </c>
      <c r="E229" s="83">
        <f t="shared" si="11"/>
        <v>0.17284533543756064</v>
      </c>
      <c r="F229" s="83">
        <f t="shared" si="11"/>
        <v>0.29014858555956152</v>
      </c>
      <c r="G229" s="84">
        <f t="shared" si="11"/>
        <v>8.0624369588131517E-2</v>
      </c>
      <c r="H229" s="85">
        <f t="shared" si="11"/>
        <v>0.15502892757764811</v>
      </c>
      <c r="I229" s="85">
        <f t="shared" si="11"/>
        <v>4.3048520420519952E-3</v>
      </c>
      <c r="J229" s="82">
        <f t="shared" si="11"/>
        <v>5.480403286718602E-2</v>
      </c>
      <c r="K229" s="84">
        <f t="shared" si="11"/>
        <v>9.7007593587357076E-3</v>
      </c>
      <c r="L229" s="85">
        <f t="shared" si="11"/>
        <v>0.1157163822058814</v>
      </c>
      <c r="M229" s="85">
        <f t="shared" si="11"/>
        <v>3.4259166860032587E-2</v>
      </c>
      <c r="N229" s="85">
        <f t="shared" si="11"/>
        <v>1.6267726683176444E-3</v>
      </c>
      <c r="O229" s="141">
        <f t="shared" si="11"/>
        <v>9.0641575193628587E-2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0.5485073928180163</v>
      </c>
      <c r="E230" s="83">
        <f t="shared" si="11"/>
        <v>0.16176708036510065</v>
      </c>
      <c r="F230" s="83">
        <f t="shared" si="11"/>
        <v>0.32109757387161142</v>
      </c>
      <c r="G230" s="84">
        <f t="shared" si="11"/>
        <v>6.5642738581304177E-2</v>
      </c>
      <c r="H230" s="85">
        <f t="shared" si="11"/>
        <v>0.14726339538401578</v>
      </c>
      <c r="I230" s="85">
        <f t="shared" si="11"/>
        <v>1.6611488099950921E-3</v>
      </c>
      <c r="J230" s="82">
        <f t="shared" si="11"/>
        <v>7.6373901056230736E-2</v>
      </c>
      <c r="K230" s="84">
        <f t="shared" si="11"/>
        <v>2.4963359026404876E-2</v>
      </c>
      <c r="L230" s="85">
        <f t="shared" si="11"/>
        <v>0.13070654542037963</v>
      </c>
      <c r="M230" s="85">
        <f t="shared" si="11"/>
        <v>1.0537770044110331E-3</v>
      </c>
      <c r="N230" s="85">
        <f t="shared" si="11"/>
        <v>6.5918669473361852E-3</v>
      </c>
      <c r="O230" s="141">
        <f t="shared" si="11"/>
        <v>8.7841972559615247E-2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0.47534244068143389</v>
      </c>
      <c r="E231" s="83">
        <f t="shared" si="11"/>
        <v>0.13097146321180467</v>
      </c>
      <c r="F231" s="83">
        <f t="shared" si="11"/>
        <v>0.28640409916485976</v>
      </c>
      <c r="G231" s="84">
        <f t="shared" si="11"/>
        <v>5.7966878304769459E-2</v>
      </c>
      <c r="H231" s="85">
        <f t="shared" si="11"/>
        <v>0.17366530346672221</v>
      </c>
      <c r="I231" s="85">
        <f t="shared" si="11"/>
        <v>3.5362231288299743E-3</v>
      </c>
      <c r="J231" s="82">
        <f t="shared" si="11"/>
        <v>9.2693290094258876E-2</v>
      </c>
      <c r="K231" s="84">
        <f t="shared" si="11"/>
        <v>1.4160810135690215E-2</v>
      </c>
      <c r="L231" s="85">
        <f t="shared" si="11"/>
        <v>5.7921004481704487E-2</v>
      </c>
      <c r="M231" s="85">
        <f t="shared" si="11"/>
        <v>6.1056396273513426E-2</v>
      </c>
      <c r="N231" s="85">
        <f t="shared" si="11"/>
        <v>2.418900130735879E-3</v>
      </c>
      <c r="O231" s="141">
        <f t="shared" si="11"/>
        <v>0.13336644174280129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0.52397658052898655</v>
      </c>
      <c r="E232" s="83">
        <f t="shared" si="11"/>
        <v>0.16209421060305648</v>
      </c>
      <c r="F232" s="83">
        <f t="shared" si="11"/>
        <v>0.2778093310674713</v>
      </c>
      <c r="G232" s="84">
        <f t="shared" si="11"/>
        <v>8.4073038858458723E-2</v>
      </c>
      <c r="H232" s="85">
        <f t="shared" si="11"/>
        <v>0.18606929336214928</v>
      </c>
      <c r="I232" s="85">
        <f t="shared" si="11"/>
        <v>7.9003587024948484E-3</v>
      </c>
      <c r="J232" s="82">
        <f t="shared" si="11"/>
        <v>0.10385000655243885</v>
      </c>
      <c r="K232" s="84">
        <f t="shared" si="11"/>
        <v>5.2762171407855232E-2</v>
      </c>
      <c r="L232" s="85">
        <f t="shared" si="11"/>
        <v>0.10837529301189032</v>
      </c>
      <c r="M232" s="85">
        <f t="shared" si="11"/>
        <v>7.5789104939287108E-3</v>
      </c>
      <c r="N232" s="85">
        <f t="shared" si="11"/>
        <v>4.7879928634065276E-4</v>
      </c>
      <c r="O232" s="141">
        <f t="shared" si="11"/>
        <v>6.1770758061770806E-2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0.56115136297261203</v>
      </c>
      <c r="E233" s="83">
        <f t="shared" si="11"/>
        <v>0.16316010138106976</v>
      </c>
      <c r="F233" s="83">
        <f t="shared" si="11"/>
        <v>0.32751020074209908</v>
      </c>
      <c r="G233" s="84">
        <f t="shared" si="11"/>
        <v>7.0481060849443194E-2</v>
      </c>
      <c r="H233" s="85">
        <f t="shared" si="11"/>
        <v>0.17550051471740466</v>
      </c>
      <c r="I233" s="85">
        <f t="shared" si="11"/>
        <v>9.4507616292157943E-3</v>
      </c>
      <c r="J233" s="82">
        <f t="shared" si="11"/>
        <v>7.731152490867059E-2</v>
      </c>
      <c r="K233" s="84">
        <f t="shared" si="11"/>
        <v>3.105678162715415E-2</v>
      </c>
      <c r="L233" s="85">
        <f t="shared" si="11"/>
        <v>8.269999440675295E-2</v>
      </c>
      <c r="M233" s="85">
        <f t="shared" si="11"/>
        <v>1.3184554502494542E-2</v>
      </c>
      <c r="N233" s="85">
        <f t="shared" si="11"/>
        <v>1.8080748921913187E-3</v>
      </c>
      <c r="O233" s="141">
        <f t="shared" si="11"/>
        <v>7.88932119706581E-2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0.49846407221401212</v>
      </c>
      <c r="E234" s="83">
        <f t="shared" si="11"/>
        <v>0.13520390539582608</v>
      </c>
      <c r="F234" s="83">
        <f t="shared" si="11"/>
        <v>0.29534893849647365</v>
      </c>
      <c r="G234" s="84">
        <f t="shared" si="11"/>
        <v>6.7911228321712397E-2</v>
      </c>
      <c r="H234" s="85">
        <f t="shared" si="11"/>
        <v>0.1777152343077299</v>
      </c>
      <c r="I234" s="85">
        <f t="shared" si="11"/>
        <v>9.1224523715122165E-3</v>
      </c>
      <c r="J234" s="82">
        <f t="shared" si="11"/>
        <v>0.14240274557156188</v>
      </c>
      <c r="K234" s="84">
        <f t="shared" si="11"/>
        <v>5.2665923754370368E-2</v>
      </c>
      <c r="L234" s="85">
        <f t="shared" si="11"/>
        <v>8.0804060719897361E-2</v>
      </c>
      <c r="M234" s="85">
        <f t="shared" si="11"/>
        <v>2.0284409254564605E-2</v>
      </c>
      <c r="N234" s="85">
        <f t="shared" si="11"/>
        <v>7.7136390153775499E-4</v>
      </c>
      <c r="O234" s="141">
        <f t="shared" si="11"/>
        <v>7.0435661659184148E-2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0.49432697715137142</v>
      </c>
      <c r="E235" s="83">
        <f t="shared" si="11"/>
        <v>0.1387243744212005</v>
      </c>
      <c r="F235" s="83">
        <f t="shared" si="11"/>
        <v>0.28603427404115767</v>
      </c>
      <c r="G235" s="84">
        <f t="shared" si="11"/>
        <v>6.9568328689013303E-2</v>
      </c>
      <c r="H235" s="85">
        <f t="shared" si="11"/>
        <v>0.18667692626688964</v>
      </c>
      <c r="I235" s="85">
        <f t="shared" si="11"/>
        <v>3.6220330724464592E-3</v>
      </c>
      <c r="J235" s="82">
        <f t="shared" si="11"/>
        <v>8.3082235883683991E-2</v>
      </c>
      <c r="K235" s="84">
        <f t="shared" si="11"/>
        <v>3.1467967515603212E-2</v>
      </c>
      <c r="L235" s="85">
        <f t="shared" si="11"/>
        <v>7.1976091405605444E-2</v>
      </c>
      <c r="M235" s="85">
        <f t="shared" si="11"/>
        <v>4.040535023651444E-2</v>
      </c>
      <c r="N235" s="85">
        <f t="shared" si="11"/>
        <v>5.9547141255760806E-3</v>
      </c>
      <c r="O235" s="141">
        <f t="shared" si="11"/>
        <v>0.11395567185791251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0.50321065855744829</v>
      </c>
      <c r="E236" s="83">
        <f t="shared" si="11"/>
        <v>0.12418619238496986</v>
      </c>
      <c r="F236" s="83">
        <f t="shared" si="11"/>
        <v>0.29842579251234874</v>
      </c>
      <c r="G236" s="84">
        <f t="shared" si="11"/>
        <v>8.0598673660129697E-2</v>
      </c>
      <c r="H236" s="85">
        <f t="shared" si="11"/>
        <v>0.11117880098190278</v>
      </c>
      <c r="I236" s="85">
        <f t="shared" si="11"/>
        <v>5.2132882461554276E-3</v>
      </c>
      <c r="J236" s="82">
        <f t="shared" si="11"/>
        <v>0.10310909102592845</v>
      </c>
      <c r="K236" s="84">
        <f t="shared" si="11"/>
        <v>4.2451086933238895E-2</v>
      </c>
      <c r="L236" s="85">
        <f t="shared" si="11"/>
        <v>0.10477710121623995</v>
      </c>
      <c r="M236" s="85">
        <f t="shared" si="11"/>
        <v>5.2297550383921698E-2</v>
      </c>
      <c r="N236" s="85">
        <f t="shared" si="11"/>
        <v>1.1022486944377407E-3</v>
      </c>
      <c r="O236" s="141">
        <f t="shared" si="11"/>
        <v>0.11911126089396563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0.5056666275963847</v>
      </c>
      <c r="E237" s="88">
        <f t="shared" si="11"/>
        <v>0.14923175419533324</v>
      </c>
      <c r="F237" s="88">
        <f t="shared" si="11"/>
        <v>0.25688000906310704</v>
      </c>
      <c r="G237" s="89">
        <f t="shared" si="11"/>
        <v>9.9554864337944401E-2</v>
      </c>
      <c r="H237" s="90">
        <f t="shared" si="11"/>
        <v>0.14907148296886372</v>
      </c>
      <c r="I237" s="90">
        <f t="shared" si="11"/>
        <v>8.4916377680718056E-3</v>
      </c>
      <c r="J237" s="87">
        <f t="shared" si="11"/>
        <v>9.031976091111843E-2</v>
      </c>
      <c r="K237" s="89">
        <f t="shared" si="11"/>
        <v>4.3970122959447619E-2</v>
      </c>
      <c r="L237" s="90">
        <f t="shared" si="11"/>
        <v>9.4035291617847544E-2</v>
      </c>
      <c r="M237" s="90">
        <f t="shared" si="11"/>
        <v>1.8076331020260971E-2</v>
      </c>
      <c r="N237" s="90">
        <f t="shared" si="11"/>
        <v>2.9801541896626732E-3</v>
      </c>
      <c r="O237" s="142">
        <f t="shared" si="11"/>
        <v>0.13135871392779019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0.50542240914287362</v>
      </c>
      <c r="E238" s="83">
        <f t="shared" si="11"/>
        <v>0.14533480861676343</v>
      </c>
      <c r="F238" s="83">
        <f t="shared" si="11"/>
        <v>0.26275103656766291</v>
      </c>
      <c r="G238" s="84">
        <f t="shared" si="11"/>
        <v>9.7336563958447281E-2</v>
      </c>
      <c r="H238" s="85">
        <f t="shared" si="11"/>
        <v>0.14709006825230234</v>
      </c>
      <c r="I238" s="85">
        <f t="shared" si="11"/>
        <v>3.1061236309776865E-3</v>
      </c>
      <c r="J238" s="82">
        <f t="shared" si="11"/>
        <v>0.16209327982853214</v>
      </c>
      <c r="K238" s="84">
        <f t="shared" si="11"/>
        <v>9.3380317207817018E-2</v>
      </c>
      <c r="L238" s="85">
        <f t="shared" si="11"/>
        <v>9.8584272707927967E-2</v>
      </c>
      <c r="M238" s="85">
        <f t="shared" si="11"/>
        <v>1.3437627136430473E-2</v>
      </c>
      <c r="N238" s="85">
        <f t="shared" si="11"/>
        <v>1.7843457637490109E-4</v>
      </c>
      <c r="O238" s="141">
        <f t="shared" si="11"/>
        <v>7.0087784724580826E-2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0.51824264280001919</v>
      </c>
      <c r="E239" s="93">
        <f t="shared" si="11"/>
        <v>0.16441662017871531</v>
      </c>
      <c r="F239" s="93">
        <f t="shared" si="11"/>
        <v>0.24009223683817904</v>
      </c>
      <c r="G239" s="94">
        <f t="shared" si="11"/>
        <v>0.11373378578312486</v>
      </c>
      <c r="H239" s="95">
        <f t="shared" si="11"/>
        <v>0.16567545066635364</v>
      </c>
      <c r="I239" s="95">
        <f t="shared" si="11"/>
        <v>1.6324631934979709E-3</v>
      </c>
      <c r="J239" s="92">
        <f t="shared" si="11"/>
        <v>0.1186076102703099</v>
      </c>
      <c r="K239" s="94">
        <f t="shared" si="11"/>
        <v>5.7267079554766953E-2</v>
      </c>
      <c r="L239" s="95">
        <f t="shared" si="11"/>
        <v>8.8137697608375226E-2</v>
      </c>
      <c r="M239" s="95">
        <f t="shared" si="11"/>
        <v>4.1883421062668132E-2</v>
      </c>
      <c r="N239" s="95">
        <f t="shared" si="11"/>
        <v>3.2349883439242865E-3</v>
      </c>
      <c r="O239" s="143">
        <f t="shared" si="11"/>
        <v>6.2585726054851631E-2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0.44266300342205106</v>
      </c>
      <c r="E240" s="83">
        <f t="shared" si="11"/>
        <v>0.13913150004226871</v>
      </c>
      <c r="F240" s="83">
        <f t="shared" si="11"/>
        <v>0.21757542441239872</v>
      </c>
      <c r="G240" s="84">
        <f t="shared" si="11"/>
        <v>8.5956078967383637E-2</v>
      </c>
      <c r="H240" s="85">
        <f t="shared" si="11"/>
        <v>0.1898003254851959</v>
      </c>
      <c r="I240" s="85">
        <f t="shared" si="11"/>
        <v>5.0573357029680133E-3</v>
      </c>
      <c r="J240" s="82">
        <f t="shared" si="11"/>
        <v>0.1297918950292456</v>
      </c>
      <c r="K240" s="84">
        <f t="shared" si="11"/>
        <v>4.4534882871058591E-2</v>
      </c>
      <c r="L240" s="85">
        <f t="shared" si="11"/>
        <v>0.11129071807058595</v>
      </c>
      <c r="M240" s="85">
        <f t="shared" si="11"/>
        <v>5.2594202130821346E-2</v>
      </c>
      <c r="N240" s="85">
        <f t="shared" si="11"/>
        <v>4.9940781771173207E-3</v>
      </c>
      <c r="O240" s="141">
        <f t="shared" si="11"/>
        <v>6.380844198201481E-2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0.52478960466741176</v>
      </c>
      <c r="E241" s="83">
        <f t="shared" si="11"/>
        <v>0.14022247253882064</v>
      </c>
      <c r="F241" s="83">
        <f t="shared" si="11"/>
        <v>0.30800347448552862</v>
      </c>
      <c r="G241" s="84">
        <f t="shared" si="11"/>
        <v>7.6563657643062527E-2</v>
      </c>
      <c r="H241" s="85">
        <f t="shared" si="11"/>
        <v>0.14878028273406271</v>
      </c>
      <c r="I241" s="85">
        <f t="shared" si="11"/>
        <v>5.2833565991055979E-3</v>
      </c>
      <c r="J241" s="82">
        <f t="shared" si="11"/>
        <v>0.11579575532708063</v>
      </c>
      <c r="K241" s="84">
        <f t="shared" si="11"/>
        <v>5.7528340054285178E-2</v>
      </c>
      <c r="L241" s="85">
        <f t="shared" si="11"/>
        <v>8.6847050861956585E-2</v>
      </c>
      <c r="M241" s="85">
        <f t="shared" si="11"/>
        <v>1.2317314861335509E-2</v>
      </c>
      <c r="N241" s="85">
        <f t="shared" si="11"/>
        <v>7.221422283287754E-5</v>
      </c>
      <c r="O241" s="141">
        <f t="shared" si="11"/>
        <v>0.10611442072621435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0.52199896245164046</v>
      </c>
      <c r="E242" s="83">
        <f t="shared" si="11"/>
        <v>0.13832922114547905</v>
      </c>
      <c r="F242" s="83">
        <f t="shared" si="11"/>
        <v>0.29027351724195971</v>
      </c>
      <c r="G242" s="84">
        <f t="shared" si="11"/>
        <v>9.3396224064201686E-2</v>
      </c>
      <c r="H242" s="85">
        <f t="shared" si="11"/>
        <v>0.15077240732503097</v>
      </c>
      <c r="I242" s="85">
        <f t="shared" si="11"/>
        <v>1.9629836505042984E-2</v>
      </c>
      <c r="J242" s="82">
        <f t="shared" si="11"/>
        <v>4.7236392840042093E-2</v>
      </c>
      <c r="K242" s="84">
        <f t="shared" si="11"/>
        <v>1.0522549274049088E-2</v>
      </c>
      <c r="L242" s="85">
        <f t="shared" si="11"/>
        <v>0.12321280987810747</v>
      </c>
      <c r="M242" s="85">
        <f t="shared" si="11"/>
        <v>3.3517902121173213E-2</v>
      </c>
      <c r="N242" s="85">
        <f t="shared" si="11"/>
        <v>6.8998314014554352E-3</v>
      </c>
      <c r="O242" s="141">
        <f t="shared" si="11"/>
        <v>9.6731857477507427E-2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0.48616803305180306</v>
      </c>
      <c r="E243" s="98">
        <f t="shared" si="12"/>
        <v>0.19424041490367666</v>
      </c>
      <c r="F243" s="98">
        <f t="shared" si="12"/>
        <v>0.21635808588384481</v>
      </c>
      <c r="G243" s="99">
        <f t="shared" si="12"/>
        <v>7.5569532264281633E-2</v>
      </c>
      <c r="H243" s="100">
        <f t="shared" si="12"/>
        <v>0.12528142941787948</v>
      </c>
      <c r="I243" s="100">
        <f t="shared" si="12"/>
        <v>4.0897438323920206E-3</v>
      </c>
      <c r="J243" s="97">
        <f t="shared" si="12"/>
        <v>0.11628525475845705</v>
      </c>
      <c r="K243" s="99">
        <f t="shared" si="12"/>
        <v>3.3722920902522643E-2</v>
      </c>
      <c r="L243" s="100">
        <f t="shared" si="12"/>
        <v>0.14513525418445428</v>
      </c>
      <c r="M243" s="100">
        <f t="shared" si="12"/>
        <v>3.3983445760306992E-2</v>
      </c>
      <c r="N243" s="100">
        <f t="shared" si="12"/>
        <v>6.2054352787062664E-4</v>
      </c>
      <c r="O243" s="144">
        <f t="shared" si="12"/>
        <v>8.8436295466836443E-2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0.47871600670280373</v>
      </c>
      <c r="E244" s="83">
        <f t="shared" si="12"/>
        <v>0.14351405406843046</v>
      </c>
      <c r="F244" s="83">
        <f t="shared" si="12"/>
        <v>0.23687986506062722</v>
      </c>
      <c r="G244" s="84">
        <f t="shared" si="12"/>
        <v>9.8322087573746053E-2</v>
      </c>
      <c r="H244" s="85">
        <f t="shared" si="12"/>
        <v>0.17785648945314461</v>
      </c>
      <c r="I244" s="85">
        <f t="shared" si="12"/>
        <v>1.43073833881698E-2</v>
      </c>
      <c r="J244" s="82">
        <f t="shared" si="12"/>
        <v>8.5020624848325219E-2</v>
      </c>
      <c r="K244" s="84">
        <f t="shared" si="12"/>
        <v>4.9247246537365896E-2</v>
      </c>
      <c r="L244" s="85">
        <f t="shared" si="12"/>
        <v>0.12403122575699865</v>
      </c>
      <c r="M244" s="85">
        <f t="shared" si="12"/>
        <v>3.0500218535094912E-2</v>
      </c>
      <c r="N244" s="85">
        <f t="shared" si="12"/>
        <v>3.9553569448225434E-4</v>
      </c>
      <c r="O244" s="141">
        <f t="shared" si="12"/>
        <v>8.9172515620980816E-2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0.45387356218992075</v>
      </c>
      <c r="E245" s="83">
        <f t="shared" si="12"/>
        <v>0.15173322115966206</v>
      </c>
      <c r="F245" s="83">
        <f t="shared" si="12"/>
        <v>0.22762452028238567</v>
      </c>
      <c r="G245" s="84">
        <f t="shared" si="12"/>
        <v>7.4515820747873038E-2</v>
      </c>
      <c r="H245" s="85">
        <f t="shared" si="12"/>
        <v>0.17378427084082279</v>
      </c>
      <c r="I245" s="85">
        <f t="shared" si="12"/>
        <v>6.6860480374958233E-3</v>
      </c>
      <c r="J245" s="82">
        <f t="shared" si="12"/>
        <v>0.14596202249031653</v>
      </c>
      <c r="K245" s="84">
        <f t="shared" si="12"/>
        <v>5.2026602835746179E-2</v>
      </c>
      <c r="L245" s="85">
        <f t="shared" si="12"/>
        <v>9.7178133116472915E-2</v>
      </c>
      <c r="M245" s="85">
        <f t="shared" si="12"/>
        <v>2.5789975389581544E-2</v>
      </c>
      <c r="N245" s="85">
        <f t="shared" si="12"/>
        <v>1.9225935750706873E-3</v>
      </c>
      <c r="O245" s="141">
        <f t="shared" si="12"/>
        <v>9.4803394360318941E-2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0.49987832576249192</v>
      </c>
      <c r="E246" s="98">
        <f t="shared" si="12"/>
        <v>0.16245661102134498</v>
      </c>
      <c r="F246" s="98">
        <f t="shared" si="12"/>
        <v>0.25930898650894929</v>
      </c>
      <c r="G246" s="99">
        <f t="shared" si="12"/>
        <v>7.8112728232197629E-2</v>
      </c>
      <c r="H246" s="100">
        <f t="shared" si="12"/>
        <v>0.12652333241873503</v>
      </c>
      <c r="I246" s="100">
        <f t="shared" si="12"/>
        <v>1.0355375878123244E-2</v>
      </c>
      <c r="J246" s="97">
        <f t="shared" si="12"/>
        <v>0.12787377128074248</v>
      </c>
      <c r="K246" s="99">
        <f t="shared" si="12"/>
        <v>8.026879390616222E-2</v>
      </c>
      <c r="L246" s="100">
        <f t="shared" si="12"/>
        <v>0.10292842034356958</v>
      </c>
      <c r="M246" s="100">
        <f t="shared" si="12"/>
        <v>4.0214378936946432E-2</v>
      </c>
      <c r="N246" s="100">
        <f t="shared" si="12"/>
        <v>7.6216524613582221E-4</v>
      </c>
      <c r="O246" s="144">
        <f t="shared" si="12"/>
        <v>9.1464230133255525E-2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0.50484140113485143</v>
      </c>
      <c r="E247" s="98">
        <f t="shared" si="12"/>
        <v>0.15547176334104157</v>
      </c>
      <c r="F247" s="98">
        <f t="shared" si="12"/>
        <v>0.26917468977736214</v>
      </c>
      <c r="G247" s="99">
        <f t="shared" si="12"/>
        <v>8.0194948016447706E-2</v>
      </c>
      <c r="H247" s="100">
        <f t="shared" si="12"/>
        <v>0.16282935012526356</v>
      </c>
      <c r="I247" s="100">
        <f t="shared" si="12"/>
        <v>1.2592618036403444E-2</v>
      </c>
      <c r="J247" s="97">
        <f t="shared" si="12"/>
        <v>8.6724609610890679E-2</v>
      </c>
      <c r="K247" s="99">
        <f t="shared" si="12"/>
        <v>4.8229634004323563E-2</v>
      </c>
      <c r="L247" s="100">
        <f t="shared" si="12"/>
        <v>9.9758724959750564E-2</v>
      </c>
      <c r="M247" s="100">
        <f t="shared" si="12"/>
        <v>5.2766989807168332E-2</v>
      </c>
      <c r="N247" s="100">
        <f t="shared" si="12"/>
        <v>3.0471015416117729E-4</v>
      </c>
      <c r="O247" s="144">
        <f t="shared" si="12"/>
        <v>8.0181596171510813E-2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0.45136491570605097</v>
      </c>
      <c r="E248" s="83">
        <f t="shared" si="12"/>
        <v>0.12878097063015478</v>
      </c>
      <c r="F248" s="83">
        <f t="shared" si="12"/>
        <v>0.246205229499595</v>
      </c>
      <c r="G248" s="84">
        <f t="shared" si="12"/>
        <v>7.6378715576301187E-2</v>
      </c>
      <c r="H248" s="85">
        <f t="shared" si="12"/>
        <v>0.14263669934393247</v>
      </c>
      <c r="I248" s="85">
        <f t="shared" si="12"/>
        <v>6.1668363999022539E-3</v>
      </c>
      <c r="J248" s="82">
        <f t="shared" si="12"/>
        <v>8.7657589866615732E-2</v>
      </c>
      <c r="K248" s="84">
        <f t="shared" si="12"/>
        <v>5.233046471760814E-2</v>
      </c>
      <c r="L248" s="85">
        <f t="shared" si="12"/>
        <v>7.2642284415015745E-2</v>
      </c>
      <c r="M248" s="85">
        <f t="shared" si="12"/>
        <v>8.6132898022370057E-5</v>
      </c>
      <c r="N248" s="85">
        <f t="shared" si="12"/>
        <v>4.5087199674509124E-3</v>
      </c>
      <c r="O248" s="141">
        <f t="shared" si="12"/>
        <v>0.23493682140300956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0.53690499755422016</v>
      </c>
      <c r="E249" s="83">
        <f t="shared" si="12"/>
        <v>0.13500812352146632</v>
      </c>
      <c r="F249" s="83">
        <f t="shared" si="12"/>
        <v>0.29112900255476837</v>
      </c>
      <c r="G249" s="84">
        <f t="shared" si="12"/>
        <v>0.1107678714779855</v>
      </c>
      <c r="H249" s="85">
        <f t="shared" si="12"/>
        <v>0.18821035041961656</v>
      </c>
      <c r="I249" s="85">
        <f t="shared" si="12"/>
        <v>9.3555117064650656E-3</v>
      </c>
      <c r="J249" s="82">
        <f t="shared" si="12"/>
        <v>8.6256736664145864E-2</v>
      </c>
      <c r="K249" s="84">
        <f t="shared" si="12"/>
        <v>3.878437634552892E-2</v>
      </c>
      <c r="L249" s="85">
        <f t="shared" si="12"/>
        <v>9.1192236356027134E-2</v>
      </c>
      <c r="M249" s="85">
        <f t="shared" si="12"/>
        <v>3.4690333687940896E-2</v>
      </c>
      <c r="N249" s="85">
        <f t="shared" si="12"/>
        <v>1.2385058579173156E-4</v>
      </c>
      <c r="O249" s="141">
        <f t="shared" si="12"/>
        <v>5.3265983025792586E-2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0.49916383220248206</v>
      </c>
      <c r="E250" s="103">
        <f t="shared" si="12"/>
        <v>0.17323003669665354</v>
      </c>
      <c r="F250" s="103">
        <f t="shared" si="12"/>
        <v>0.23527803019428464</v>
      </c>
      <c r="G250" s="104">
        <f t="shared" si="12"/>
        <v>9.0655765311543873E-2</v>
      </c>
      <c r="H250" s="105">
        <f t="shared" si="12"/>
        <v>0.15670283719836112</v>
      </c>
      <c r="I250" s="105">
        <f t="shared" si="12"/>
        <v>4.2246479523330846E-3</v>
      </c>
      <c r="J250" s="102">
        <f t="shared" si="12"/>
        <v>0.12293492860105375</v>
      </c>
      <c r="K250" s="104">
        <f t="shared" si="12"/>
        <v>8.4264765778770456E-2</v>
      </c>
      <c r="L250" s="105">
        <f t="shared" si="12"/>
        <v>0.13905807756872604</v>
      </c>
      <c r="M250" s="105">
        <f t="shared" si="12"/>
        <v>2.4585494351198208E-3</v>
      </c>
      <c r="N250" s="105">
        <f t="shared" si="12"/>
        <v>6.7663964457914639E-4</v>
      </c>
      <c r="O250" s="145">
        <f t="shared" si="12"/>
        <v>7.4780487397344969E-2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0.55033967914438497</v>
      </c>
      <c r="E251" s="108">
        <f t="shared" si="12"/>
        <v>0.21797946524064171</v>
      </c>
      <c r="F251" s="108">
        <f t="shared" si="12"/>
        <v>0.2382824385026738</v>
      </c>
      <c r="G251" s="109">
        <f t="shared" si="12"/>
        <v>9.4077775401069513E-2</v>
      </c>
      <c r="H251" s="110">
        <f t="shared" si="12"/>
        <v>0.20431555080213903</v>
      </c>
      <c r="I251" s="110">
        <f t="shared" si="12"/>
        <v>1.548842780748663E-2</v>
      </c>
      <c r="J251" s="107">
        <f t="shared" si="12"/>
        <v>4.9584171122994652E-2</v>
      </c>
      <c r="K251" s="109">
        <f t="shared" si="12"/>
        <v>3.3060106951871659E-3</v>
      </c>
      <c r="L251" s="110">
        <f t="shared" si="12"/>
        <v>0.10537257754010695</v>
      </c>
      <c r="M251" s="110">
        <f t="shared" si="12"/>
        <v>3.1660663101604279E-2</v>
      </c>
      <c r="N251" s="110">
        <f t="shared" si="12"/>
        <v>9.197860962566845E-4</v>
      </c>
      <c r="O251" s="146">
        <f t="shared" si="12"/>
        <v>4.2319144385026736E-2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0.45739400801404828</v>
      </c>
      <c r="E252" s="83">
        <f t="shared" si="12"/>
        <v>0.15889471086441062</v>
      </c>
      <c r="F252" s="83">
        <f t="shared" si="12"/>
        <v>0.17759020129900804</v>
      </c>
      <c r="G252" s="84">
        <f t="shared" si="12"/>
        <v>0.12090909585062962</v>
      </c>
      <c r="H252" s="85">
        <f t="shared" si="12"/>
        <v>0.15867774251552982</v>
      </c>
      <c r="I252" s="85">
        <f t="shared" si="12"/>
        <v>8.2871344123514861E-3</v>
      </c>
      <c r="J252" s="82">
        <f t="shared" si="12"/>
        <v>0.13927890408475455</v>
      </c>
      <c r="K252" s="84">
        <f t="shared" si="12"/>
        <v>5.5311540595474766E-2</v>
      </c>
      <c r="L252" s="85">
        <f t="shared" si="12"/>
        <v>8.951850711689105E-2</v>
      </c>
      <c r="M252" s="85">
        <f t="shared" si="12"/>
        <v>6.5511043528184029E-2</v>
      </c>
      <c r="N252" s="85">
        <f t="shared" si="12"/>
        <v>2.7561258149998012E-4</v>
      </c>
      <c r="O252" s="141">
        <f t="shared" si="12"/>
        <v>8.1057047746740829E-2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0.47710263584263657</v>
      </c>
      <c r="E253" s="83">
        <f t="shared" si="12"/>
        <v>0.17716645641379397</v>
      </c>
      <c r="F253" s="83">
        <f t="shared" si="12"/>
        <v>0.19970870642761701</v>
      </c>
      <c r="G253" s="84">
        <f t="shared" si="12"/>
        <v>0.10022747300122561</v>
      </c>
      <c r="H253" s="85">
        <f t="shared" si="12"/>
        <v>0.12598390897325801</v>
      </c>
      <c r="I253" s="85">
        <f t="shared" si="12"/>
        <v>5.2383671808833724E-3</v>
      </c>
      <c r="J253" s="82">
        <f t="shared" si="12"/>
        <v>0.17831330881301286</v>
      </c>
      <c r="K253" s="84">
        <f t="shared" si="12"/>
        <v>0.10693801835086257</v>
      </c>
      <c r="L253" s="85">
        <f t="shared" si="12"/>
        <v>0.11329253142214391</v>
      </c>
      <c r="M253" s="85">
        <f t="shared" si="12"/>
        <v>5.2396627711226607E-2</v>
      </c>
      <c r="N253" s="85">
        <f t="shared" si="12"/>
        <v>3.3154868328245848E-3</v>
      </c>
      <c r="O253" s="141">
        <f t="shared" si="12"/>
        <v>4.4357133224014078E-2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0.39558682035093012</v>
      </c>
      <c r="E254" s="83">
        <f t="shared" si="12"/>
        <v>0.19966538244555374</v>
      </c>
      <c r="F254" s="83">
        <f t="shared" si="12"/>
        <v>0.13163530326281658</v>
      </c>
      <c r="G254" s="84">
        <f t="shared" si="12"/>
        <v>6.4286134642559764E-2</v>
      </c>
      <c r="H254" s="85">
        <f t="shared" si="12"/>
        <v>0.13664156759272236</v>
      </c>
      <c r="I254" s="85">
        <f t="shared" si="12"/>
        <v>6.0995972913893059E-3</v>
      </c>
      <c r="J254" s="82">
        <f t="shared" si="12"/>
        <v>0.18856093889554462</v>
      </c>
      <c r="K254" s="84">
        <f t="shared" si="12"/>
        <v>0.10813077169784965</v>
      </c>
      <c r="L254" s="85">
        <f t="shared" si="12"/>
        <v>0.10523837896489777</v>
      </c>
      <c r="M254" s="85">
        <f t="shared" si="12"/>
        <v>4.8266183324947018E-2</v>
      </c>
      <c r="N254" s="85">
        <f t="shared" si="12"/>
        <v>7.0903564298542762E-3</v>
      </c>
      <c r="O254" s="141">
        <f t="shared" si="12"/>
        <v>0.11251615714971452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0.48863620344912595</v>
      </c>
      <c r="E255" s="83">
        <f t="shared" si="12"/>
        <v>0.14930048582724548</v>
      </c>
      <c r="F255" s="83">
        <f t="shared" si="12"/>
        <v>0.24014711083307985</v>
      </c>
      <c r="G255" s="84">
        <f t="shared" si="12"/>
        <v>9.9188606788800635E-2</v>
      </c>
      <c r="H255" s="85">
        <f t="shared" si="12"/>
        <v>0.19698698769878772</v>
      </c>
      <c r="I255" s="85">
        <f t="shared" si="12"/>
        <v>6.9500330014187319E-3</v>
      </c>
      <c r="J255" s="82">
        <f t="shared" si="12"/>
        <v>0.15386633469985625</v>
      </c>
      <c r="K255" s="84">
        <f t="shared" si="12"/>
        <v>8.3622650469710277E-2</v>
      </c>
      <c r="L255" s="85">
        <f t="shared" si="12"/>
        <v>9.7002869729444746E-2</v>
      </c>
      <c r="M255" s="85">
        <f t="shared" si="12"/>
        <v>9.2396141073781898E-3</v>
      </c>
      <c r="N255" s="85">
        <f t="shared" si="12"/>
        <v>0</v>
      </c>
      <c r="O255" s="141">
        <f t="shared" si="12"/>
        <v>4.7317957313988371E-2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0.45269806406839247</v>
      </c>
      <c r="E256" s="83">
        <f t="shared" si="12"/>
        <v>0.17217795165700037</v>
      </c>
      <c r="F256" s="83">
        <f t="shared" si="12"/>
        <v>0.17771173417832534</v>
      </c>
      <c r="G256" s="84">
        <f t="shared" si="12"/>
        <v>0.10280837823306679</v>
      </c>
      <c r="H256" s="85">
        <f t="shared" si="12"/>
        <v>0.1489858189291938</v>
      </c>
      <c r="I256" s="85">
        <f t="shared" si="12"/>
        <v>2.3478270816889163E-3</v>
      </c>
      <c r="J256" s="82">
        <f t="shared" si="12"/>
        <v>0.12950982074424883</v>
      </c>
      <c r="K256" s="84">
        <f t="shared" si="12"/>
        <v>8.3682426377783115E-2</v>
      </c>
      <c r="L256" s="85">
        <f t="shared" si="12"/>
        <v>0.12615654468429099</v>
      </c>
      <c r="M256" s="85">
        <f t="shared" si="12"/>
        <v>2.9282176235743619E-2</v>
      </c>
      <c r="N256" s="85">
        <f t="shared" si="12"/>
        <v>0</v>
      </c>
      <c r="O256" s="141">
        <f t="shared" si="12"/>
        <v>0.11101974825644134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0.49886364648952791</v>
      </c>
      <c r="E257" s="83">
        <f t="shared" si="12"/>
        <v>0.21442843371941403</v>
      </c>
      <c r="F257" s="83">
        <f t="shared" si="12"/>
        <v>0.17415968445769536</v>
      </c>
      <c r="G257" s="84">
        <f t="shared" si="12"/>
        <v>0.11027552831241851</v>
      </c>
      <c r="H257" s="85">
        <f t="shared" si="12"/>
        <v>0.15042798041181077</v>
      </c>
      <c r="I257" s="85">
        <f t="shared" si="12"/>
        <v>5.7265499567141507E-3</v>
      </c>
      <c r="J257" s="82">
        <f t="shared" si="12"/>
        <v>0.14533421039824582</v>
      </c>
      <c r="K257" s="84">
        <f t="shared" si="12"/>
        <v>9.8500840469767426E-2</v>
      </c>
      <c r="L257" s="85">
        <f t="shared" si="12"/>
        <v>0.15419461473309115</v>
      </c>
      <c r="M257" s="85">
        <f t="shared" si="12"/>
        <v>1.1081360260962606E-3</v>
      </c>
      <c r="N257" s="85">
        <f t="shared" si="12"/>
        <v>0</v>
      </c>
      <c r="O257" s="141">
        <f t="shared" si="12"/>
        <v>4.434486198451397E-2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0.39838621309891309</v>
      </c>
      <c r="E258" s="83">
        <f t="shared" si="12"/>
        <v>0.17595357226716124</v>
      </c>
      <c r="F258" s="83">
        <f t="shared" si="12"/>
        <v>0.1317521731379937</v>
      </c>
      <c r="G258" s="84">
        <f t="shared" si="12"/>
        <v>9.0680467693758135E-2</v>
      </c>
      <c r="H258" s="85">
        <f t="shared" si="12"/>
        <v>0.22977097123919682</v>
      </c>
      <c r="I258" s="85">
        <f t="shared" si="12"/>
        <v>1.6017341654581692E-2</v>
      </c>
      <c r="J258" s="82">
        <f t="shared" si="12"/>
        <v>0.13965415493508931</v>
      </c>
      <c r="K258" s="84">
        <f t="shared" si="12"/>
        <v>7.9318160377569058E-2</v>
      </c>
      <c r="L258" s="85">
        <f t="shared" si="12"/>
        <v>0.12941929919740686</v>
      </c>
      <c r="M258" s="85">
        <f t="shared" si="12"/>
        <v>1.2508656393767931E-2</v>
      </c>
      <c r="N258" s="85">
        <f t="shared" si="12"/>
        <v>0</v>
      </c>
      <c r="O258" s="141">
        <f t="shared" si="12"/>
        <v>7.4243363481044322E-2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0.41661466555021198</v>
      </c>
      <c r="E259" s="83">
        <f t="shared" si="13"/>
        <v>0.19441648118513732</v>
      </c>
      <c r="F259" s="83">
        <f t="shared" si="13"/>
        <v>0.13162419147177673</v>
      </c>
      <c r="G259" s="84">
        <f t="shared" si="13"/>
        <v>9.0573992893297928E-2</v>
      </c>
      <c r="H259" s="85">
        <f t="shared" si="13"/>
        <v>0.16455302592261933</v>
      </c>
      <c r="I259" s="85">
        <f t="shared" si="13"/>
        <v>1.374079911679958E-2</v>
      </c>
      <c r="J259" s="82">
        <f t="shared" si="13"/>
        <v>0.12860626863791827</v>
      </c>
      <c r="K259" s="84">
        <f t="shared" si="13"/>
        <v>7.0757424508992459E-2</v>
      </c>
      <c r="L259" s="85">
        <f t="shared" si="13"/>
        <v>0.14233652189816981</v>
      </c>
      <c r="M259" s="85">
        <f t="shared" si="13"/>
        <v>4.5309519383133681E-3</v>
      </c>
      <c r="N259" s="85">
        <f t="shared" si="13"/>
        <v>1.1962014427334378E-4</v>
      </c>
      <c r="O259" s="141">
        <f t="shared" si="13"/>
        <v>0.12949814679169433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0.40393635771323938</v>
      </c>
      <c r="E260" s="83">
        <f t="shared" si="13"/>
        <v>0.1734679099161133</v>
      </c>
      <c r="F260" s="83">
        <f t="shared" si="13"/>
        <v>0.12520473027302137</v>
      </c>
      <c r="G260" s="84">
        <f t="shared" si="13"/>
        <v>0.10526371752410474</v>
      </c>
      <c r="H260" s="85">
        <f t="shared" si="13"/>
        <v>0.12343690934376683</v>
      </c>
      <c r="I260" s="85">
        <f t="shared" si="13"/>
        <v>4.9173764166124938E-3</v>
      </c>
      <c r="J260" s="82">
        <f t="shared" si="13"/>
        <v>0.18149102670009082</v>
      </c>
      <c r="K260" s="84">
        <f t="shared" si="13"/>
        <v>9.4165659285560546E-2</v>
      </c>
      <c r="L260" s="85">
        <f t="shared" si="13"/>
        <v>0.11228586964213497</v>
      </c>
      <c r="M260" s="85">
        <f t="shared" si="13"/>
        <v>4.4322202092932785E-2</v>
      </c>
      <c r="N260" s="85">
        <f t="shared" si="13"/>
        <v>5.4998058568532526E-4</v>
      </c>
      <c r="O260" s="141">
        <f t="shared" si="13"/>
        <v>0.12906027750553739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0.43330288316841126</v>
      </c>
      <c r="E261" s="83">
        <f t="shared" si="13"/>
        <v>0.18178162029558667</v>
      </c>
      <c r="F261" s="83">
        <f t="shared" si="13"/>
        <v>0.12707574562074733</v>
      </c>
      <c r="G261" s="84">
        <f t="shared" si="13"/>
        <v>0.12444551725207724</v>
      </c>
      <c r="H261" s="85">
        <f t="shared" si="13"/>
        <v>0.17536400684570658</v>
      </c>
      <c r="I261" s="85">
        <f t="shared" si="13"/>
        <v>5.6760646002550399E-3</v>
      </c>
      <c r="J261" s="82">
        <f t="shared" si="13"/>
        <v>0.1511333306723332</v>
      </c>
      <c r="K261" s="84">
        <f t="shared" si="13"/>
        <v>8.5962158686535381E-2</v>
      </c>
      <c r="L261" s="85">
        <f t="shared" si="13"/>
        <v>9.4318392700435266E-2</v>
      </c>
      <c r="M261" s="85">
        <f t="shared" si="13"/>
        <v>5.5046949311541887E-2</v>
      </c>
      <c r="N261" s="85">
        <f t="shared" si="13"/>
        <v>2.3835498737948177E-3</v>
      </c>
      <c r="O261" s="141">
        <f t="shared" si="13"/>
        <v>8.2774822827521979E-2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0.40646836926776658</v>
      </c>
      <c r="E262" s="83">
        <f t="shared" si="13"/>
        <v>0.18741210989353557</v>
      </c>
      <c r="F262" s="83">
        <f t="shared" si="13"/>
        <v>0.13624843489237939</v>
      </c>
      <c r="G262" s="84">
        <f t="shared" si="13"/>
        <v>8.2807824481851602E-2</v>
      </c>
      <c r="H262" s="85">
        <f t="shared" si="13"/>
        <v>0.17585843262572104</v>
      </c>
      <c r="I262" s="85">
        <f t="shared" si="13"/>
        <v>1.1880258775878873E-2</v>
      </c>
      <c r="J262" s="82">
        <f t="shared" si="13"/>
        <v>0.14444865676226407</v>
      </c>
      <c r="K262" s="84">
        <f t="shared" si="13"/>
        <v>6.9343188634506767E-2</v>
      </c>
      <c r="L262" s="85">
        <f t="shared" si="13"/>
        <v>0.13589045131623195</v>
      </c>
      <c r="M262" s="85">
        <f t="shared" si="13"/>
        <v>1.8563189810656949E-2</v>
      </c>
      <c r="N262" s="85">
        <f t="shared" si="13"/>
        <v>1.1264778241449931E-2</v>
      </c>
      <c r="O262" s="141">
        <f t="shared" si="13"/>
        <v>9.5625863200030609E-2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0.41439694227374052</v>
      </c>
      <c r="E263" s="83">
        <f t="shared" si="13"/>
        <v>0.16338172778974289</v>
      </c>
      <c r="F263" s="83">
        <f t="shared" si="13"/>
        <v>0.16740341821515872</v>
      </c>
      <c r="G263" s="84">
        <f t="shared" si="13"/>
        <v>8.3611796268838898E-2</v>
      </c>
      <c r="H263" s="85">
        <f t="shared" si="13"/>
        <v>0.12145992831113882</v>
      </c>
      <c r="I263" s="85">
        <f t="shared" si="13"/>
        <v>5.7054007070351499E-2</v>
      </c>
      <c r="J263" s="82">
        <f t="shared" si="13"/>
        <v>0.21325502458808218</v>
      </c>
      <c r="K263" s="84">
        <f t="shared" si="13"/>
        <v>7.9120095716527727E-2</v>
      </c>
      <c r="L263" s="85">
        <f t="shared" si="13"/>
        <v>9.0393934011859134E-2</v>
      </c>
      <c r="M263" s="85">
        <f t="shared" si="13"/>
        <v>3.6541563010301548E-3</v>
      </c>
      <c r="N263" s="85">
        <f t="shared" si="13"/>
        <v>9.8583885106664961E-3</v>
      </c>
      <c r="O263" s="141">
        <f t="shared" si="13"/>
        <v>8.9927618933131212E-2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0.4504834794663502</v>
      </c>
      <c r="E264" s="83">
        <f t="shared" si="13"/>
        <v>0.19574236254629535</v>
      </c>
      <c r="F264" s="83">
        <f t="shared" si="13"/>
        <v>0.14854700384686215</v>
      </c>
      <c r="G264" s="84">
        <f t="shared" si="13"/>
        <v>0.10619411307319269</v>
      </c>
      <c r="H264" s="85">
        <f t="shared" si="13"/>
        <v>0.13436137995948519</v>
      </c>
      <c r="I264" s="85">
        <f t="shared" si="13"/>
        <v>3.2979041763008736E-3</v>
      </c>
      <c r="J264" s="82">
        <f t="shared" si="13"/>
        <v>0.22301409578277506</v>
      </c>
      <c r="K264" s="84">
        <f t="shared" si="13"/>
        <v>8.2343056209203819E-2</v>
      </c>
      <c r="L264" s="85">
        <f t="shared" si="13"/>
        <v>9.3194647643796938E-2</v>
      </c>
      <c r="M264" s="85">
        <f t="shared" si="13"/>
        <v>3.7253048842872054E-2</v>
      </c>
      <c r="N264" s="85">
        <f t="shared" si="13"/>
        <v>1.3702208364878968E-2</v>
      </c>
      <c r="O264" s="141">
        <f t="shared" si="13"/>
        <v>4.4693235763540749E-2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0.38519472739397009</v>
      </c>
      <c r="E265" s="83">
        <f t="shared" si="13"/>
        <v>0.17316364282849714</v>
      </c>
      <c r="F265" s="83">
        <f t="shared" si="13"/>
        <v>9.7603382231666203E-2</v>
      </c>
      <c r="G265" s="84">
        <f t="shared" si="13"/>
        <v>0.11442770233380674</v>
      </c>
      <c r="H265" s="85">
        <f t="shared" si="13"/>
        <v>0.19894667575338765</v>
      </c>
      <c r="I265" s="85">
        <f t="shared" si="13"/>
        <v>1.2659458898087417E-2</v>
      </c>
      <c r="J265" s="82">
        <f t="shared" si="13"/>
        <v>0.17220446178340493</v>
      </c>
      <c r="K265" s="84">
        <f t="shared" si="13"/>
        <v>5.3720446031654295E-2</v>
      </c>
      <c r="L265" s="85">
        <f t="shared" si="13"/>
        <v>7.8756699525352802E-2</v>
      </c>
      <c r="M265" s="85">
        <f t="shared" si="13"/>
        <v>7.483489735046589E-3</v>
      </c>
      <c r="N265" s="85">
        <f t="shared" si="13"/>
        <v>2.6267244062656129E-2</v>
      </c>
      <c r="O265" s="141">
        <f t="shared" si="13"/>
        <v>0.11848724284809442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0.34585289514866979</v>
      </c>
      <c r="E266" s="83">
        <f t="shared" si="13"/>
        <v>0.21413953808320005</v>
      </c>
      <c r="F266" s="83">
        <f t="shared" si="13"/>
        <v>6.4800033411703428E-2</v>
      </c>
      <c r="G266" s="84">
        <f t="shared" si="13"/>
        <v>6.6913323653766316E-2</v>
      </c>
      <c r="H266" s="85">
        <f t="shared" si="13"/>
        <v>0.26250887498372411</v>
      </c>
      <c r="I266" s="85">
        <f t="shared" si="13"/>
        <v>6.6130605366017843E-3</v>
      </c>
      <c r="J266" s="82">
        <f t="shared" si="13"/>
        <v>0.15256373405266765</v>
      </c>
      <c r="K266" s="84">
        <f t="shared" si="13"/>
        <v>9.2390238869112115E-2</v>
      </c>
      <c r="L266" s="85">
        <f t="shared" si="13"/>
        <v>0.11113764393442462</v>
      </c>
      <c r="M266" s="85">
        <f t="shared" si="13"/>
        <v>3.5084745346314762E-2</v>
      </c>
      <c r="N266" s="85">
        <f t="shared" si="13"/>
        <v>0</v>
      </c>
      <c r="O266" s="141">
        <f t="shared" si="13"/>
        <v>8.6239045997597311E-2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0.37196827177928016</v>
      </c>
      <c r="E267" s="83">
        <f t="shared" si="13"/>
        <v>0.14160212193651717</v>
      </c>
      <c r="F267" s="83">
        <f t="shared" si="13"/>
        <v>0.15953318656960228</v>
      </c>
      <c r="G267" s="84">
        <f t="shared" si="13"/>
        <v>7.0832963273160729E-2</v>
      </c>
      <c r="H267" s="85">
        <f t="shared" si="13"/>
        <v>0.12283529568611913</v>
      </c>
      <c r="I267" s="85">
        <f t="shared" si="13"/>
        <v>1.3704796944783215E-2</v>
      </c>
      <c r="J267" s="82">
        <f t="shared" si="13"/>
        <v>0.13531894329325919</v>
      </c>
      <c r="K267" s="84">
        <f t="shared" si="13"/>
        <v>6.4932218433112393E-2</v>
      </c>
      <c r="L267" s="85">
        <f t="shared" si="13"/>
        <v>0.12243238139087353</v>
      </c>
      <c r="M267" s="85">
        <f t="shared" si="13"/>
        <v>7.3514529235213136E-2</v>
      </c>
      <c r="N267" s="85">
        <f t="shared" si="13"/>
        <v>1.2406451906389184E-4</v>
      </c>
      <c r="O267" s="141">
        <f t="shared" si="13"/>
        <v>0.16010171715140775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0.44226639930000339</v>
      </c>
      <c r="E268" s="83">
        <f t="shared" si="13"/>
        <v>0.18711450289160816</v>
      </c>
      <c r="F268" s="83">
        <f t="shared" si="13"/>
        <v>0.11097348958416826</v>
      </c>
      <c r="G268" s="84">
        <f t="shared" si="13"/>
        <v>0.14417840682422697</v>
      </c>
      <c r="H268" s="85">
        <f t="shared" si="13"/>
        <v>0.14717157227417332</v>
      </c>
      <c r="I268" s="85">
        <f t="shared" si="13"/>
        <v>8.9178397135326985E-3</v>
      </c>
      <c r="J268" s="82">
        <f t="shared" si="13"/>
        <v>0.12671988984953844</v>
      </c>
      <c r="K268" s="84">
        <f t="shared" si="13"/>
        <v>7.2246603996512698E-2</v>
      </c>
      <c r="L268" s="85">
        <f t="shared" si="13"/>
        <v>0.10861415435545121</v>
      </c>
      <c r="M268" s="85">
        <f t="shared" si="13"/>
        <v>2.7185291756560575E-2</v>
      </c>
      <c r="N268" s="85">
        <f t="shared" si="13"/>
        <v>8.4557672648710966E-5</v>
      </c>
      <c r="O268" s="141">
        <f t="shared" si="13"/>
        <v>0.13904029507809165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0.38909663297273345</v>
      </c>
      <c r="E269" s="83">
        <f t="shared" si="13"/>
        <v>0.11754111663830595</v>
      </c>
      <c r="F269" s="83">
        <f t="shared" si="13"/>
        <v>0.18782558065920912</v>
      </c>
      <c r="G269" s="84">
        <f t="shared" si="13"/>
        <v>8.3729935675218359E-2</v>
      </c>
      <c r="H269" s="85">
        <f t="shared" si="13"/>
        <v>0.11938433913145238</v>
      </c>
      <c r="I269" s="85">
        <f t="shared" si="13"/>
        <v>7.0650787225593325E-3</v>
      </c>
      <c r="J269" s="82">
        <f t="shared" si="13"/>
        <v>0.18168297647435738</v>
      </c>
      <c r="K269" s="84">
        <f t="shared" si="13"/>
        <v>8.44331342647925E-2</v>
      </c>
      <c r="L269" s="85">
        <f t="shared" si="13"/>
        <v>8.672526814781846E-2</v>
      </c>
      <c r="M269" s="85">
        <f t="shared" si="13"/>
        <v>8.431898799257953E-2</v>
      </c>
      <c r="N269" s="85">
        <f t="shared" si="13"/>
        <v>9.4137102142688596E-4</v>
      </c>
      <c r="O269" s="141">
        <f t="shared" si="13"/>
        <v>0.13078534553707261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0.3979475676753102</v>
      </c>
      <c r="E270" s="83">
        <f t="shared" si="13"/>
        <v>0.13962901979682849</v>
      </c>
      <c r="F270" s="83">
        <f t="shared" si="13"/>
        <v>0.18983697987985887</v>
      </c>
      <c r="G270" s="84">
        <f t="shared" si="13"/>
        <v>6.848156799862283E-2</v>
      </c>
      <c r="H270" s="85">
        <f t="shared" si="13"/>
        <v>0.14230646817770037</v>
      </c>
      <c r="I270" s="85">
        <f t="shared" si="13"/>
        <v>2.8657362850880753E-2</v>
      </c>
      <c r="J270" s="82">
        <f t="shared" si="13"/>
        <v>0.11106169547169821</v>
      </c>
      <c r="K270" s="84">
        <f t="shared" si="13"/>
        <v>2.5176506487027968E-2</v>
      </c>
      <c r="L270" s="85">
        <f t="shared" si="13"/>
        <v>0.11884788024116116</v>
      </c>
      <c r="M270" s="85">
        <f t="shared" si="13"/>
        <v>5.5826364089860431E-3</v>
      </c>
      <c r="N270" s="85">
        <f t="shared" si="13"/>
        <v>1.2803643570022589E-3</v>
      </c>
      <c r="O270" s="141">
        <f t="shared" si="13"/>
        <v>0.19431602481726104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0.42649349923021701</v>
      </c>
      <c r="E271" s="83">
        <f t="shared" si="13"/>
        <v>0.1649596120598876</v>
      </c>
      <c r="F271" s="83">
        <f t="shared" si="13"/>
        <v>0.18830076544176039</v>
      </c>
      <c r="G271" s="84">
        <f t="shared" si="13"/>
        <v>7.3233121728569023E-2</v>
      </c>
      <c r="H271" s="85">
        <f t="shared" si="13"/>
        <v>0.15276197895920024</v>
      </c>
      <c r="I271" s="85">
        <f t="shared" si="13"/>
        <v>5.912946179332349E-3</v>
      </c>
      <c r="J271" s="82">
        <f t="shared" si="13"/>
        <v>0.12781575034822584</v>
      </c>
      <c r="K271" s="84">
        <f t="shared" si="13"/>
        <v>9.2323602564756899E-2</v>
      </c>
      <c r="L271" s="85">
        <f t="shared" si="13"/>
        <v>0.1799196836625126</v>
      </c>
      <c r="M271" s="85">
        <f t="shared" si="13"/>
        <v>3.3380500017697282E-2</v>
      </c>
      <c r="N271" s="85">
        <f t="shared" si="13"/>
        <v>3.9110020202280932E-5</v>
      </c>
      <c r="O271" s="141">
        <f t="shared" si="13"/>
        <v>7.3676531582612392E-2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0.45158299409683378</v>
      </c>
      <c r="E272" s="83">
        <f t="shared" si="13"/>
        <v>0.19253387727217525</v>
      </c>
      <c r="F272" s="83">
        <f t="shared" si="13"/>
        <v>0.17898328778995329</v>
      </c>
      <c r="G272" s="84">
        <f t="shared" si="13"/>
        <v>8.0065829034705244E-2</v>
      </c>
      <c r="H272" s="85">
        <f t="shared" si="13"/>
        <v>0.197923308104619</v>
      </c>
      <c r="I272" s="85">
        <f t="shared" si="13"/>
        <v>1.1301619767618174E-2</v>
      </c>
      <c r="J272" s="82">
        <f t="shared" si="13"/>
        <v>9.3510381742767087E-2</v>
      </c>
      <c r="K272" s="84">
        <f t="shared" si="13"/>
        <v>6.2948315775916516E-2</v>
      </c>
      <c r="L272" s="85">
        <f t="shared" si="13"/>
        <v>0.1381623236170485</v>
      </c>
      <c r="M272" s="85">
        <f t="shared" si="13"/>
        <v>1.771325149072294E-3</v>
      </c>
      <c r="N272" s="85">
        <f t="shared" si="13"/>
        <v>6.786992321995357E-4</v>
      </c>
      <c r="O272" s="141">
        <f t="shared" si="13"/>
        <v>0.10506934828984162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0.49287741104079058</v>
      </c>
      <c r="E273" s="113">
        <f t="shared" si="13"/>
        <v>0.19656073774519825</v>
      </c>
      <c r="F273" s="113">
        <f t="shared" si="13"/>
        <v>0.21719435656532415</v>
      </c>
      <c r="G273" s="114">
        <f t="shared" si="13"/>
        <v>7.9122316730268205E-2</v>
      </c>
      <c r="H273" s="115">
        <f t="shared" si="13"/>
        <v>0.15351471520192439</v>
      </c>
      <c r="I273" s="115">
        <f t="shared" si="13"/>
        <v>8.4311114771554747E-3</v>
      </c>
      <c r="J273" s="112">
        <f t="shared" si="13"/>
        <v>0.12504664781167382</v>
      </c>
      <c r="K273" s="114">
        <f t="shared" si="13"/>
        <v>8.9760222798649397E-2</v>
      </c>
      <c r="L273" s="115">
        <f t="shared" si="13"/>
        <v>0.14348110017202628</v>
      </c>
      <c r="M273" s="115">
        <f t="shared" si="13"/>
        <v>3.3394052465096233E-2</v>
      </c>
      <c r="N273" s="115">
        <f t="shared" si="13"/>
        <v>0</v>
      </c>
      <c r="O273" s="147">
        <f t="shared" si="13"/>
        <v>4.3254961831333191E-2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0.51467490607099631</v>
      </c>
      <c r="E274" s="118">
        <f t="shared" si="13"/>
        <v>0.16910936323784048</v>
      </c>
      <c r="F274" s="118">
        <f t="shared" si="13"/>
        <v>0.25804023853226232</v>
      </c>
      <c r="G274" s="119">
        <f t="shared" si="13"/>
        <v>8.7525304300893475E-2</v>
      </c>
      <c r="H274" s="120">
        <f t="shared" si="13"/>
        <v>0.15147369256260224</v>
      </c>
      <c r="I274" s="120">
        <f t="shared" si="13"/>
        <v>9.3788709339670834E-3</v>
      </c>
      <c r="J274" s="117">
        <f t="shared" si="13"/>
        <v>8.9370704049449176E-2</v>
      </c>
      <c r="K274" s="119">
        <f t="shared" si="13"/>
        <v>2.7282223882386797E-2</v>
      </c>
      <c r="L274" s="120">
        <f t="shared" si="13"/>
        <v>8.8917075609696236E-2</v>
      </c>
      <c r="M274" s="120">
        <f t="shared" si="13"/>
        <v>1.9643394280782878E-2</v>
      </c>
      <c r="N274" s="120">
        <f t="shared" si="13"/>
        <v>1.3511392646879923E-2</v>
      </c>
      <c r="O274" s="148">
        <f t="shared" si="13"/>
        <v>0.11302996384562618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令和元年度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30</v>
      </c>
      <c r="G280" s="42">
        <f t="shared" si="14"/>
        <v>19</v>
      </c>
      <c r="H280" s="43">
        <f t="shared" si="14"/>
        <v>52</v>
      </c>
      <c r="I280" s="43">
        <f t="shared" si="14"/>
        <v>26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51</v>
      </c>
      <c r="N280" s="43">
        <f t="shared" si="14"/>
        <v>1</v>
      </c>
      <c r="O280" s="131">
        <f t="shared" si="14"/>
        <v>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4</v>
      </c>
      <c r="E281" s="5">
        <f t="shared" si="15"/>
        <v>23</v>
      </c>
      <c r="F281" s="5">
        <f t="shared" si="15"/>
        <v>8</v>
      </c>
      <c r="G281" s="6">
        <f t="shared" si="15"/>
        <v>25</v>
      </c>
      <c r="H281" s="20">
        <f t="shared" si="15"/>
        <v>20</v>
      </c>
      <c r="I281" s="20">
        <f t="shared" si="15"/>
        <v>19</v>
      </c>
      <c r="J281" s="17">
        <f t="shared" si="15"/>
        <v>42</v>
      </c>
      <c r="K281" s="6">
        <f t="shared" si="15"/>
        <v>41</v>
      </c>
      <c r="L281" s="20">
        <f t="shared" si="15"/>
        <v>46</v>
      </c>
      <c r="M281" s="20">
        <f t="shared" si="15"/>
        <v>58</v>
      </c>
      <c r="N281" s="20">
        <f t="shared" si="15"/>
        <v>31</v>
      </c>
      <c r="O281" s="132">
        <f t="shared" si="15"/>
        <v>46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15</v>
      </c>
      <c r="E282" s="5">
        <f t="shared" si="15"/>
        <v>14</v>
      </c>
      <c r="F282" s="5">
        <f t="shared" si="15"/>
        <v>16</v>
      </c>
      <c r="G282" s="6">
        <f t="shared" si="15"/>
        <v>58</v>
      </c>
      <c r="H282" s="20">
        <f t="shared" si="15"/>
        <v>51</v>
      </c>
      <c r="I282" s="20">
        <f t="shared" si="15"/>
        <v>18</v>
      </c>
      <c r="J282" s="17">
        <f t="shared" si="15"/>
        <v>18</v>
      </c>
      <c r="K282" s="6">
        <f t="shared" si="15"/>
        <v>52</v>
      </c>
      <c r="L282" s="20">
        <f t="shared" si="15"/>
        <v>25</v>
      </c>
      <c r="M282" s="20">
        <f t="shared" si="15"/>
        <v>56</v>
      </c>
      <c r="N282" s="20">
        <f t="shared" si="15"/>
        <v>4</v>
      </c>
      <c r="O282" s="132">
        <f t="shared" si="15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18</v>
      </c>
      <c r="E283" s="5">
        <f t="shared" si="15"/>
        <v>45</v>
      </c>
      <c r="F283" s="5">
        <f t="shared" si="15"/>
        <v>7</v>
      </c>
      <c r="G283" s="6">
        <f t="shared" si="15"/>
        <v>51</v>
      </c>
      <c r="H283" s="20">
        <f t="shared" si="15"/>
        <v>27</v>
      </c>
      <c r="I283" s="20">
        <f t="shared" si="15"/>
        <v>3</v>
      </c>
      <c r="J283" s="17">
        <f t="shared" si="15"/>
        <v>58</v>
      </c>
      <c r="K283" s="6">
        <f t="shared" si="15"/>
        <v>62</v>
      </c>
      <c r="L283" s="20">
        <f t="shared" si="15"/>
        <v>58</v>
      </c>
      <c r="M283" s="20">
        <f t="shared" si="15"/>
        <v>46</v>
      </c>
      <c r="N283" s="20">
        <f t="shared" si="15"/>
        <v>10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9</v>
      </c>
      <c r="E284" s="5">
        <f t="shared" si="15"/>
        <v>24</v>
      </c>
      <c r="F284" s="5">
        <f t="shared" si="15"/>
        <v>18</v>
      </c>
      <c r="G284" s="6">
        <f t="shared" si="15"/>
        <v>15</v>
      </c>
      <c r="H284" s="20">
        <f t="shared" si="15"/>
        <v>24</v>
      </c>
      <c r="I284" s="20">
        <f t="shared" si="15"/>
        <v>21</v>
      </c>
      <c r="J284" s="17">
        <f t="shared" si="15"/>
        <v>43</v>
      </c>
      <c r="K284" s="6">
        <f t="shared" si="15"/>
        <v>55</v>
      </c>
      <c r="L284" s="20">
        <f t="shared" si="15"/>
        <v>41</v>
      </c>
      <c r="M284" s="20">
        <f t="shared" si="15"/>
        <v>40</v>
      </c>
      <c r="N284" s="20">
        <f t="shared" si="15"/>
        <v>47</v>
      </c>
      <c r="O284" s="132">
        <f t="shared" si="15"/>
        <v>42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39</v>
      </c>
      <c r="E285" s="5">
        <f t="shared" si="15"/>
        <v>49</v>
      </c>
      <c r="F285" s="5">
        <f t="shared" si="15"/>
        <v>44</v>
      </c>
      <c r="G285" s="6">
        <f t="shared" si="15"/>
        <v>3</v>
      </c>
      <c r="H285" s="20">
        <f t="shared" si="15"/>
        <v>53</v>
      </c>
      <c r="I285" s="20">
        <f t="shared" si="15"/>
        <v>45</v>
      </c>
      <c r="J285" s="17">
        <f t="shared" si="15"/>
        <v>29</v>
      </c>
      <c r="K285" s="6">
        <f t="shared" si="15"/>
        <v>34</v>
      </c>
      <c r="L285" s="20">
        <f t="shared" si="15"/>
        <v>51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40</v>
      </c>
      <c r="E286" s="5">
        <f t="shared" si="15"/>
        <v>48</v>
      </c>
      <c r="F286" s="5">
        <f t="shared" si="15"/>
        <v>22</v>
      </c>
      <c r="G286" s="6">
        <f t="shared" si="15"/>
        <v>61</v>
      </c>
      <c r="H286" s="20">
        <f t="shared" si="15"/>
        <v>48</v>
      </c>
      <c r="I286" s="20">
        <f t="shared" si="15"/>
        <v>23</v>
      </c>
      <c r="J286" s="17">
        <f t="shared" si="15"/>
        <v>38</v>
      </c>
      <c r="K286" s="6">
        <f t="shared" si="15"/>
        <v>46</v>
      </c>
      <c r="L286" s="20">
        <f t="shared" si="15"/>
        <v>55</v>
      </c>
      <c r="M286" s="20">
        <f t="shared" si="15"/>
        <v>29</v>
      </c>
      <c r="N286" s="20">
        <f t="shared" si="15"/>
        <v>57</v>
      </c>
      <c r="O286" s="132">
        <f t="shared" si="15"/>
        <v>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37</v>
      </c>
      <c r="E287" s="5">
        <f t="shared" si="15"/>
        <v>26</v>
      </c>
      <c r="F287" s="5">
        <f t="shared" si="15"/>
        <v>42</v>
      </c>
      <c r="G287" s="6">
        <f t="shared" si="15"/>
        <v>24</v>
      </c>
      <c r="H287" s="20">
        <f t="shared" si="15"/>
        <v>39</v>
      </c>
      <c r="I287" s="20">
        <f t="shared" si="15"/>
        <v>12</v>
      </c>
      <c r="J287" s="17">
        <f t="shared" si="15"/>
        <v>30</v>
      </c>
      <c r="K287" s="6">
        <f t="shared" si="15"/>
        <v>42</v>
      </c>
      <c r="L287" s="20">
        <f t="shared" si="15"/>
        <v>48</v>
      </c>
      <c r="M287" s="20">
        <f t="shared" si="15"/>
        <v>48</v>
      </c>
      <c r="N287" s="20">
        <f t="shared" si="15"/>
        <v>23</v>
      </c>
      <c r="O287" s="132">
        <f t="shared" si="15"/>
        <v>7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41</v>
      </c>
      <c r="E288" s="5">
        <f t="shared" si="15"/>
        <v>55</v>
      </c>
      <c r="F288" s="5">
        <f t="shared" si="15"/>
        <v>36</v>
      </c>
      <c r="G288" s="6">
        <f t="shared" si="15"/>
        <v>35</v>
      </c>
      <c r="H288" s="20">
        <f t="shared" si="15"/>
        <v>28</v>
      </c>
      <c r="I288" s="20">
        <f t="shared" si="15"/>
        <v>5</v>
      </c>
      <c r="J288" s="17">
        <f t="shared" si="15"/>
        <v>39</v>
      </c>
      <c r="K288" s="6">
        <f t="shared" si="15"/>
        <v>45</v>
      </c>
      <c r="L288" s="20">
        <f t="shared" si="15"/>
        <v>32</v>
      </c>
      <c r="M288" s="20">
        <f t="shared" si="15"/>
        <v>35</v>
      </c>
      <c r="N288" s="20">
        <f t="shared" si="15"/>
        <v>19</v>
      </c>
      <c r="O288" s="132">
        <f t="shared" si="15"/>
        <v>15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16</v>
      </c>
      <c r="E289" s="5">
        <f t="shared" si="15"/>
        <v>52</v>
      </c>
      <c r="F289" s="5">
        <f t="shared" si="15"/>
        <v>21</v>
      </c>
      <c r="G289" s="6">
        <f t="shared" si="15"/>
        <v>6</v>
      </c>
      <c r="H289" s="20">
        <f t="shared" si="15"/>
        <v>63</v>
      </c>
      <c r="I289" s="20">
        <f t="shared" si="15"/>
        <v>16</v>
      </c>
      <c r="J289" s="17">
        <f t="shared" si="15"/>
        <v>11</v>
      </c>
      <c r="K289" s="6">
        <f t="shared" si="15"/>
        <v>20</v>
      </c>
      <c r="L289" s="20">
        <f t="shared" si="15"/>
        <v>43</v>
      </c>
      <c r="M289" s="20">
        <f t="shared" si="15"/>
        <v>20</v>
      </c>
      <c r="N289" s="20">
        <f t="shared" si="15"/>
        <v>24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36</v>
      </c>
      <c r="E290" s="5">
        <f t="shared" si="15"/>
        <v>46</v>
      </c>
      <c r="F290" s="5">
        <f t="shared" si="15"/>
        <v>25</v>
      </c>
      <c r="G290" s="6">
        <f t="shared" si="15"/>
        <v>47</v>
      </c>
      <c r="H290" s="20">
        <f t="shared" si="15"/>
        <v>29</v>
      </c>
      <c r="I290" s="20">
        <f t="shared" si="15"/>
        <v>25</v>
      </c>
      <c r="J290" s="17">
        <f t="shared" si="15"/>
        <v>34</v>
      </c>
      <c r="K290" s="6">
        <f t="shared" si="15"/>
        <v>44</v>
      </c>
      <c r="L290" s="20">
        <f t="shared" si="15"/>
        <v>53</v>
      </c>
      <c r="M290" s="20">
        <f t="shared" si="15"/>
        <v>13</v>
      </c>
      <c r="N290" s="20">
        <f t="shared" si="15"/>
        <v>22</v>
      </c>
      <c r="O290" s="132">
        <f t="shared" si="15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31</v>
      </c>
      <c r="F291" s="5">
        <f t="shared" si="15"/>
        <v>12</v>
      </c>
      <c r="G291" s="6">
        <f t="shared" si="15"/>
        <v>14</v>
      </c>
      <c r="H291" s="20">
        <f t="shared" si="15"/>
        <v>19</v>
      </c>
      <c r="I291" s="20">
        <f t="shared" si="15"/>
        <v>22</v>
      </c>
      <c r="J291" s="17">
        <f t="shared" si="15"/>
        <v>54</v>
      </c>
      <c r="K291" s="6">
        <f t="shared" si="15"/>
        <v>60</v>
      </c>
      <c r="L291" s="20">
        <f t="shared" si="15"/>
        <v>22</v>
      </c>
      <c r="M291" s="20">
        <f t="shared" si="15"/>
        <v>60</v>
      </c>
      <c r="N291" s="20">
        <f t="shared" si="15"/>
        <v>9</v>
      </c>
      <c r="O291" s="132">
        <f t="shared" si="15"/>
        <v>55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34</v>
      </c>
      <c r="E292" s="5">
        <f t="shared" si="15"/>
        <v>38</v>
      </c>
      <c r="F292" s="5">
        <f t="shared" si="15"/>
        <v>27</v>
      </c>
      <c r="G292" s="6">
        <f t="shared" si="15"/>
        <v>37</v>
      </c>
      <c r="H292" s="20">
        <f t="shared" si="15"/>
        <v>11</v>
      </c>
      <c r="I292" s="20">
        <f t="shared" si="15"/>
        <v>55</v>
      </c>
      <c r="J292" s="17">
        <f t="shared" si="15"/>
        <v>45</v>
      </c>
      <c r="K292" s="6">
        <f t="shared" si="15"/>
        <v>39</v>
      </c>
      <c r="L292" s="20">
        <f t="shared" si="15"/>
        <v>30</v>
      </c>
      <c r="M292" s="20">
        <f t="shared" si="15"/>
        <v>18</v>
      </c>
      <c r="N292" s="20">
        <f t="shared" si="15"/>
        <v>15</v>
      </c>
      <c r="O292" s="132">
        <f t="shared" si="15"/>
        <v>26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19</v>
      </c>
      <c r="E293" s="5">
        <f t="shared" si="15"/>
        <v>25</v>
      </c>
      <c r="F293" s="5">
        <f t="shared" si="15"/>
        <v>31</v>
      </c>
      <c r="G293" s="6">
        <f t="shared" si="15"/>
        <v>17</v>
      </c>
      <c r="H293" s="20">
        <f t="shared" si="15"/>
        <v>21</v>
      </c>
      <c r="I293" s="20">
        <f t="shared" si="15"/>
        <v>38</v>
      </c>
      <c r="J293" s="17">
        <f t="shared" si="15"/>
        <v>63</v>
      </c>
      <c r="K293" s="6">
        <f t="shared" si="15"/>
        <v>61</v>
      </c>
      <c r="L293" s="20">
        <f t="shared" si="15"/>
        <v>14</v>
      </c>
      <c r="M293" s="20">
        <f t="shared" si="15"/>
        <v>11</v>
      </c>
      <c r="N293" s="20">
        <f t="shared" si="15"/>
        <v>12</v>
      </c>
      <c r="O293" s="132">
        <f t="shared" si="15"/>
        <v>30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42</v>
      </c>
      <c r="F294" s="68">
        <f t="shared" si="15"/>
        <v>33</v>
      </c>
      <c r="G294" s="69">
        <f t="shared" si="15"/>
        <v>2</v>
      </c>
      <c r="H294" s="70">
        <f t="shared" si="15"/>
        <v>32</v>
      </c>
      <c r="I294" s="70">
        <f t="shared" si="15"/>
        <v>11</v>
      </c>
      <c r="J294" s="67">
        <f t="shared" si="15"/>
        <v>31</v>
      </c>
      <c r="K294" s="69">
        <f t="shared" si="15"/>
        <v>26</v>
      </c>
      <c r="L294" s="70">
        <f t="shared" si="15"/>
        <v>49</v>
      </c>
      <c r="M294" s="70">
        <f t="shared" si="15"/>
        <v>41</v>
      </c>
      <c r="N294" s="70">
        <f t="shared" si="15"/>
        <v>33</v>
      </c>
      <c r="O294" s="133">
        <f t="shared" si="15"/>
        <v>34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38</v>
      </c>
      <c r="E295" s="5">
        <f t="shared" si="15"/>
        <v>37</v>
      </c>
      <c r="F295" s="5">
        <f t="shared" si="15"/>
        <v>24</v>
      </c>
      <c r="G295" s="6">
        <f t="shared" si="15"/>
        <v>63</v>
      </c>
      <c r="H295" s="20">
        <f t="shared" si="15"/>
        <v>54</v>
      </c>
      <c r="I295" s="20">
        <f t="shared" si="15"/>
        <v>59</v>
      </c>
      <c r="J295" s="17">
        <f t="shared" si="15"/>
        <v>52</v>
      </c>
      <c r="K295" s="6">
        <f t="shared" si="15"/>
        <v>53</v>
      </c>
      <c r="L295" s="20">
        <f t="shared" si="15"/>
        <v>59</v>
      </c>
      <c r="M295" s="20">
        <f t="shared" si="15"/>
        <v>31</v>
      </c>
      <c r="N295" s="20">
        <f t="shared" si="15"/>
        <v>11</v>
      </c>
      <c r="O295" s="132">
        <f t="shared" si="15"/>
        <v>2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4</v>
      </c>
      <c r="G296" s="69">
        <f t="shared" si="15"/>
        <v>11</v>
      </c>
      <c r="H296" s="70">
        <f t="shared" si="15"/>
        <v>33</v>
      </c>
      <c r="I296" s="70">
        <f t="shared" si="15"/>
        <v>63</v>
      </c>
      <c r="J296" s="67">
        <f t="shared" si="15"/>
        <v>59</v>
      </c>
      <c r="K296" s="69">
        <f t="shared" si="15"/>
        <v>59</v>
      </c>
      <c r="L296" s="70">
        <f t="shared" si="15"/>
        <v>26</v>
      </c>
      <c r="M296" s="70">
        <f t="shared" si="15"/>
        <v>62</v>
      </c>
      <c r="N296" s="70">
        <f t="shared" si="15"/>
        <v>6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51</v>
      </c>
      <c r="E297" s="5">
        <f t="shared" si="16"/>
        <v>62</v>
      </c>
      <c r="F297" s="5">
        <f t="shared" si="16"/>
        <v>34</v>
      </c>
      <c r="G297" s="6">
        <f t="shared" si="16"/>
        <v>50</v>
      </c>
      <c r="H297" s="20">
        <f t="shared" si="16"/>
        <v>26</v>
      </c>
      <c r="I297" s="20">
        <f t="shared" si="16"/>
        <v>60</v>
      </c>
      <c r="J297" s="17">
        <f t="shared" si="16"/>
        <v>4</v>
      </c>
      <c r="K297" s="6">
        <f t="shared" si="16"/>
        <v>40</v>
      </c>
      <c r="L297" s="20">
        <f t="shared" si="16"/>
        <v>35</v>
      </c>
      <c r="M297" s="20">
        <f t="shared" si="16"/>
        <v>36</v>
      </c>
      <c r="N297" s="20">
        <f t="shared" si="16"/>
        <v>21</v>
      </c>
      <c r="O297" s="132">
        <f t="shared" si="16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21</v>
      </c>
      <c r="F298" s="5">
        <f t="shared" si="16"/>
        <v>11</v>
      </c>
      <c r="G298" s="6">
        <f t="shared" si="16"/>
        <v>38</v>
      </c>
      <c r="H298" s="20">
        <f t="shared" si="16"/>
        <v>34</v>
      </c>
      <c r="I298" s="20">
        <f t="shared" si="16"/>
        <v>50</v>
      </c>
      <c r="J298" s="17">
        <f t="shared" si="16"/>
        <v>57</v>
      </c>
      <c r="K298" s="6">
        <f t="shared" si="16"/>
        <v>57</v>
      </c>
      <c r="L298" s="20">
        <f t="shared" si="16"/>
        <v>17</v>
      </c>
      <c r="M298" s="20">
        <f t="shared" si="16"/>
        <v>23</v>
      </c>
      <c r="N298" s="20">
        <f t="shared" si="16"/>
        <v>34</v>
      </c>
      <c r="O298" s="132">
        <f t="shared" si="16"/>
        <v>32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7</v>
      </c>
      <c r="E299" s="5">
        <f t="shared" si="16"/>
        <v>34</v>
      </c>
      <c r="F299" s="5">
        <f t="shared" si="16"/>
        <v>2</v>
      </c>
      <c r="G299" s="6">
        <f t="shared" si="16"/>
        <v>59</v>
      </c>
      <c r="H299" s="20">
        <f t="shared" si="16"/>
        <v>43</v>
      </c>
      <c r="I299" s="20">
        <f t="shared" si="16"/>
        <v>61</v>
      </c>
      <c r="J299" s="17">
        <f t="shared" si="16"/>
        <v>56</v>
      </c>
      <c r="K299" s="6">
        <f t="shared" si="16"/>
        <v>51</v>
      </c>
      <c r="L299" s="20">
        <f t="shared" si="16"/>
        <v>9</v>
      </c>
      <c r="M299" s="20">
        <f t="shared" si="16"/>
        <v>61</v>
      </c>
      <c r="N299" s="20">
        <f t="shared" si="16"/>
        <v>16</v>
      </c>
      <c r="O299" s="132">
        <f t="shared" si="16"/>
        <v>37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35</v>
      </c>
      <c r="E300" s="5">
        <f t="shared" si="16"/>
        <v>59</v>
      </c>
      <c r="F300" s="5">
        <f t="shared" si="16"/>
        <v>13</v>
      </c>
      <c r="G300" s="6">
        <f t="shared" si="16"/>
        <v>62</v>
      </c>
      <c r="H300" s="20">
        <f t="shared" si="16"/>
        <v>18</v>
      </c>
      <c r="I300" s="20">
        <f t="shared" si="16"/>
        <v>54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4</v>
      </c>
      <c r="N300" s="20">
        <f t="shared" si="16"/>
        <v>28</v>
      </c>
      <c r="O300" s="132">
        <f t="shared" si="16"/>
        <v>10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12</v>
      </c>
      <c r="E301" s="5">
        <f t="shared" si="16"/>
        <v>33</v>
      </c>
      <c r="F301" s="5">
        <f t="shared" si="16"/>
        <v>15</v>
      </c>
      <c r="G301" s="6">
        <f t="shared" si="16"/>
        <v>32</v>
      </c>
      <c r="H301" s="20">
        <f t="shared" si="16"/>
        <v>10</v>
      </c>
      <c r="I301" s="20">
        <f t="shared" si="16"/>
        <v>33</v>
      </c>
      <c r="J301" s="17">
        <f t="shared" si="16"/>
        <v>40</v>
      </c>
      <c r="K301" s="6">
        <f t="shared" si="16"/>
        <v>29</v>
      </c>
      <c r="L301" s="20">
        <f t="shared" si="16"/>
        <v>24</v>
      </c>
      <c r="M301" s="20">
        <f t="shared" si="16"/>
        <v>49</v>
      </c>
      <c r="N301" s="20">
        <f t="shared" si="16"/>
        <v>45</v>
      </c>
      <c r="O301" s="132">
        <f t="shared" si="16"/>
        <v>56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30</v>
      </c>
      <c r="F302" s="5">
        <f t="shared" si="16"/>
        <v>1</v>
      </c>
      <c r="G302" s="6">
        <f t="shared" si="16"/>
        <v>53</v>
      </c>
      <c r="H302" s="20">
        <f t="shared" si="16"/>
        <v>15</v>
      </c>
      <c r="I302" s="20">
        <f t="shared" si="16"/>
        <v>24</v>
      </c>
      <c r="J302" s="17">
        <f t="shared" si="16"/>
        <v>55</v>
      </c>
      <c r="K302" s="6">
        <f t="shared" si="16"/>
        <v>49</v>
      </c>
      <c r="L302" s="20">
        <f t="shared" si="16"/>
        <v>54</v>
      </c>
      <c r="M302" s="20">
        <f t="shared" si="16"/>
        <v>43</v>
      </c>
      <c r="N302" s="20">
        <f t="shared" si="16"/>
        <v>32</v>
      </c>
      <c r="O302" s="132">
        <f t="shared" si="16"/>
        <v>45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27</v>
      </c>
      <c r="E303" s="5">
        <f t="shared" si="16"/>
        <v>57</v>
      </c>
      <c r="F303" s="5">
        <f t="shared" si="16"/>
        <v>6</v>
      </c>
      <c r="G303" s="6">
        <f t="shared" si="16"/>
        <v>56</v>
      </c>
      <c r="H303" s="20">
        <f t="shared" si="16"/>
        <v>13</v>
      </c>
      <c r="I303" s="20">
        <f t="shared" si="16"/>
        <v>28</v>
      </c>
      <c r="J303" s="17">
        <f t="shared" si="16"/>
        <v>17</v>
      </c>
      <c r="K303" s="6">
        <f t="shared" si="16"/>
        <v>30</v>
      </c>
      <c r="L303" s="20">
        <f t="shared" si="16"/>
        <v>56</v>
      </c>
      <c r="M303" s="20">
        <f t="shared" si="16"/>
        <v>37</v>
      </c>
      <c r="N303" s="20">
        <f t="shared" si="16"/>
        <v>39</v>
      </c>
      <c r="O303" s="132">
        <f t="shared" si="16"/>
        <v>51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28</v>
      </c>
      <c r="E304" s="5">
        <f t="shared" si="16"/>
        <v>54</v>
      </c>
      <c r="F304" s="5">
        <f t="shared" si="16"/>
        <v>14</v>
      </c>
      <c r="G304" s="6">
        <f t="shared" si="16"/>
        <v>54</v>
      </c>
      <c r="H304" s="20">
        <f t="shared" si="16"/>
        <v>9</v>
      </c>
      <c r="I304" s="20">
        <f t="shared" si="16"/>
        <v>53</v>
      </c>
      <c r="J304" s="17">
        <f t="shared" si="16"/>
        <v>53</v>
      </c>
      <c r="K304" s="6">
        <f t="shared" si="16"/>
        <v>48</v>
      </c>
      <c r="L304" s="20">
        <f t="shared" si="16"/>
        <v>61</v>
      </c>
      <c r="M304" s="20">
        <f t="shared" si="16"/>
        <v>16</v>
      </c>
      <c r="N304" s="20">
        <f t="shared" si="16"/>
        <v>17</v>
      </c>
      <c r="O304" s="132">
        <f t="shared" si="16"/>
        <v>18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23</v>
      </c>
      <c r="E305" s="5">
        <f t="shared" si="16"/>
        <v>61</v>
      </c>
      <c r="F305" s="5">
        <f t="shared" si="16"/>
        <v>5</v>
      </c>
      <c r="G305" s="6">
        <f t="shared" si="16"/>
        <v>39</v>
      </c>
      <c r="H305" s="20">
        <f t="shared" si="16"/>
        <v>62</v>
      </c>
      <c r="I305" s="20">
        <f t="shared" si="16"/>
        <v>47</v>
      </c>
      <c r="J305" s="17">
        <f t="shared" si="16"/>
        <v>41</v>
      </c>
      <c r="K305" s="6">
        <f t="shared" si="16"/>
        <v>38</v>
      </c>
      <c r="L305" s="20">
        <f t="shared" si="16"/>
        <v>29</v>
      </c>
      <c r="M305" s="20">
        <f t="shared" si="16"/>
        <v>9</v>
      </c>
      <c r="N305" s="20">
        <f t="shared" si="16"/>
        <v>36</v>
      </c>
      <c r="O305" s="132">
        <f t="shared" si="16"/>
        <v>16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20</v>
      </c>
      <c r="E306" s="68">
        <f t="shared" si="16"/>
        <v>41</v>
      </c>
      <c r="F306" s="68">
        <f t="shared" si="16"/>
        <v>23</v>
      </c>
      <c r="G306" s="69">
        <f t="shared" si="16"/>
        <v>20</v>
      </c>
      <c r="H306" s="70">
        <f t="shared" si="16"/>
        <v>40</v>
      </c>
      <c r="I306" s="70">
        <f t="shared" si="16"/>
        <v>30</v>
      </c>
      <c r="J306" s="67">
        <f t="shared" si="16"/>
        <v>47</v>
      </c>
      <c r="K306" s="69">
        <f t="shared" si="16"/>
        <v>37</v>
      </c>
      <c r="L306" s="70">
        <f t="shared" si="16"/>
        <v>39</v>
      </c>
      <c r="M306" s="70">
        <f t="shared" si="16"/>
        <v>39</v>
      </c>
      <c r="N306" s="70">
        <f t="shared" si="16"/>
        <v>27</v>
      </c>
      <c r="O306" s="133">
        <f t="shared" si="16"/>
        <v>11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21</v>
      </c>
      <c r="E307" s="5">
        <f t="shared" si="16"/>
        <v>43</v>
      </c>
      <c r="F307" s="5">
        <f t="shared" si="16"/>
        <v>19</v>
      </c>
      <c r="G307" s="6">
        <f t="shared" si="16"/>
        <v>23</v>
      </c>
      <c r="H307" s="20">
        <f t="shared" si="16"/>
        <v>45</v>
      </c>
      <c r="I307" s="20">
        <f t="shared" si="16"/>
        <v>57</v>
      </c>
      <c r="J307" s="17">
        <f t="shared" si="16"/>
        <v>9</v>
      </c>
      <c r="K307" s="6">
        <f t="shared" si="16"/>
        <v>5</v>
      </c>
      <c r="L307" s="20">
        <f t="shared" si="16"/>
        <v>34</v>
      </c>
      <c r="M307" s="20">
        <f t="shared" si="16"/>
        <v>42</v>
      </c>
      <c r="N307" s="20">
        <f t="shared" si="16"/>
        <v>50</v>
      </c>
      <c r="O307" s="132">
        <f t="shared" si="16"/>
        <v>52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14</v>
      </c>
      <c r="E308" s="54">
        <f t="shared" si="16"/>
        <v>28</v>
      </c>
      <c r="F308" s="54">
        <f t="shared" si="16"/>
        <v>29</v>
      </c>
      <c r="G308" s="55">
        <f t="shared" si="16"/>
        <v>8</v>
      </c>
      <c r="H308" s="56">
        <f t="shared" si="16"/>
        <v>22</v>
      </c>
      <c r="I308" s="56">
        <f t="shared" si="16"/>
        <v>62</v>
      </c>
      <c r="J308" s="53">
        <f t="shared" si="16"/>
        <v>33</v>
      </c>
      <c r="K308" s="55">
        <f t="shared" si="16"/>
        <v>25</v>
      </c>
      <c r="L308" s="56">
        <f t="shared" si="16"/>
        <v>47</v>
      </c>
      <c r="M308" s="56">
        <f t="shared" si="16"/>
        <v>15</v>
      </c>
      <c r="N308" s="56">
        <f t="shared" si="16"/>
        <v>26</v>
      </c>
      <c r="O308" s="134">
        <f t="shared" si="16"/>
        <v>54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48</v>
      </c>
      <c r="E309" s="5">
        <f t="shared" si="16"/>
        <v>53</v>
      </c>
      <c r="F309" s="5">
        <f t="shared" si="16"/>
        <v>39</v>
      </c>
      <c r="G309" s="6">
        <f t="shared" si="16"/>
        <v>31</v>
      </c>
      <c r="H309" s="20">
        <f t="shared" si="16"/>
        <v>7</v>
      </c>
      <c r="I309" s="20">
        <f t="shared" si="16"/>
        <v>48</v>
      </c>
      <c r="J309" s="17">
        <f t="shared" si="16"/>
        <v>22</v>
      </c>
      <c r="K309" s="6">
        <f t="shared" si="16"/>
        <v>36</v>
      </c>
      <c r="L309" s="20">
        <f t="shared" si="16"/>
        <v>20</v>
      </c>
      <c r="M309" s="20">
        <f t="shared" si="16"/>
        <v>7</v>
      </c>
      <c r="N309" s="20">
        <f t="shared" si="16"/>
        <v>18</v>
      </c>
      <c r="O309" s="132">
        <f t="shared" si="16"/>
        <v>53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11</v>
      </c>
      <c r="E310" s="5">
        <f t="shared" si="16"/>
        <v>50</v>
      </c>
      <c r="F310" s="5">
        <f t="shared" si="16"/>
        <v>3</v>
      </c>
      <c r="G310" s="6">
        <f t="shared" si="16"/>
        <v>44</v>
      </c>
      <c r="H310" s="20">
        <f t="shared" si="16"/>
        <v>42</v>
      </c>
      <c r="I310" s="20">
        <f t="shared" si="16"/>
        <v>44</v>
      </c>
      <c r="J310" s="17">
        <f t="shared" si="16"/>
        <v>36</v>
      </c>
      <c r="K310" s="6">
        <f t="shared" si="16"/>
        <v>24</v>
      </c>
      <c r="L310" s="20">
        <f t="shared" si="16"/>
        <v>50</v>
      </c>
      <c r="M310" s="20">
        <f t="shared" si="16"/>
        <v>45</v>
      </c>
      <c r="N310" s="20">
        <f t="shared" si="16"/>
        <v>55</v>
      </c>
      <c r="O310" s="132">
        <f t="shared" si="16"/>
        <v>22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56</v>
      </c>
      <c r="F311" s="5">
        <f t="shared" si="16"/>
        <v>10</v>
      </c>
      <c r="G311" s="6">
        <f t="shared" si="16"/>
        <v>27</v>
      </c>
      <c r="H311" s="20">
        <f t="shared" si="16"/>
        <v>37</v>
      </c>
      <c r="I311" s="20">
        <f t="shared" si="16"/>
        <v>4</v>
      </c>
      <c r="J311" s="17">
        <f t="shared" si="16"/>
        <v>62</v>
      </c>
      <c r="K311" s="6">
        <f t="shared" si="16"/>
        <v>56</v>
      </c>
      <c r="L311" s="20">
        <f t="shared" si="16"/>
        <v>13</v>
      </c>
      <c r="M311" s="20">
        <f t="shared" si="16"/>
        <v>25</v>
      </c>
      <c r="N311" s="20">
        <f t="shared" si="16"/>
        <v>14</v>
      </c>
      <c r="O311" s="132">
        <f t="shared" si="16"/>
        <v>27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31</v>
      </c>
      <c r="E312" s="61">
        <f t="shared" si="16"/>
        <v>9</v>
      </c>
      <c r="F312" s="61">
        <f t="shared" si="16"/>
        <v>41</v>
      </c>
      <c r="G312" s="62">
        <f t="shared" si="16"/>
        <v>46</v>
      </c>
      <c r="H312" s="63">
        <f t="shared" si="16"/>
        <v>57</v>
      </c>
      <c r="I312" s="63">
        <f t="shared" si="16"/>
        <v>52</v>
      </c>
      <c r="J312" s="60">
        <f t="shared" si="16"/>
        <v>35</v>
      </c>
      <c r="K312" s="62">
        <f t="shared" si="16"/>
        <v>47</v>
      </c>
      <c r="L312" s="63">
        <f t="shared" si="16"/>
        <v>3</v>
      </c>
      <c r="M312" s="63">
        <f t="shared" si="16"/>
        <v>24</v>
      </c>
      <c r="N312" s="63">
        <f t="shared" si="16"/>
        <v>43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32</v>
      </c>
      <c r="E313" s="5">
        <f t="shared" si="17"/>
        <v>44</v>
      </c>
      <c r="F313" s="5">
        <f t="shared" si="17"/>
        <v>35</v>
      </c>
      <c r="G313" s="6">
        <f t="shared" si="17"/>
        <v>22</v>
      </c>
      <c r="H313" s="20">
        <f t="shared" si="17"/>
        <v>12</v>
      </c>
      <c r="I313" s="20">
        <f t="shared" si="17"/>
        <v>8</v>
      </c>
      <c r="J313" s="17">
        <f t="shared" si="17"/>
        <v>51</v>
      </c>
      <c r="K313" s="6">
        <f t="shared" si="17"/>
        <v>33</v>
      </c>
      <c r="L313" s="20">
        <f t="shared" si="17"/>
        <v>12</v>
      </c>
      <c r="M313" s="20">
        <f t="shared" si="17"/>
        <v>30</v>
      </c>
      <c r="N313" s="20">
        <f t="shared" si="17"/>
        <v>46</v>
      </c>
      <c r="O313" s="132">
        <f t="shared" si="17"/>
        <v>35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43</v>
      </c>
      <c r="E314" s="5">
        <f t="shared" si="17"/>
        <v>39</v>
      </c>
      <c r="F314" s="5">
        <f t="shared" si="17"/>
        <v>38</v>
      </c>
      <c r="G314" s="6">
        <f t="shared" si="17"/>
        <v>48</v>
      </c>
      <c r="H314" s="20">
        <f t="shared" si="17"/>
        <v>17</v>
      </c>
      <c r="I314" s="20">
        <f t="shared" si="17"/>
        <v>36</v>
      </c>
      <c r="J314" s="17">
        <f t="shared" si="17"/>
        <v>14</v>
      </c>
      <c r="K314" s="6">
        <f t="shared" si="17"/>
        <v>32</v>
      </c>
      <c r="L314" s="20">
        <f t="shared" si="17"/>
        <v>36</v>
      </c>
      <c r="M314" s="20">
        <f t="shared" si="17"/>
        <v>34</v>
      </c>
      <c r="N314" s="20">
        <f t="shared" si="17"/>
        <v>30</v>
      </c>
      <c r="O314" s="132">
        <f t="shared" si="17"/>
        <v>29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24</v>
      </c>
      <c r="E315" s="61">
        <f t="shared" si="17"/>
        <v>32</v>
      </c>
      <c r="F315" s="61">
        <f t="shared" si="17"/>
        <v>20</v>
      </c>
      <c r="G315" s="62">
        <f t="shared" si="17"/>
        <v>43</v>
      </c>
      <c r="H315" s="63">
        <f t="shared" si="17"/>
        <v>55</v>
      </c>
      <c r="I315" s="63">
        <f t="shared" si="17"/>
        <v>20</v>
      </c>
      <c r="J315" s="60">
        <f t="shared" si="17"/>
        <v>25</v>
      </c>
      <c r="K315" s="62">
        <f t="shared" si="17"/>
        <v>15</v>
      </c>
      <c r="L315" s="63">
        <f t="shared" si="17"/>
        <v>31</v>
      </c>
      <c r="M315" s="63">
        <f t="shared" si="17"/>
        <v>17</v>
      </c>
      <c r="N315" s="63">
        <f t="shared" si="17"/>
        <v>40</v>
      </c>
      <c r="O315" s="135">
        <f t="shared" si="17"/>
        <v>31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22</v>
      </c>
      <c r="E316" s="61">
        <f t="shared" si="17"/>
        <v>36</v>
      </c>
      <c r="F316" s="61">
        <f t="shared" si="17"/>
        <v>17</v>
      </c>
      <c r="G316" s="62">
        <f t="shared" si="17"/>
        <v>40</v>
      </c>
      <c r="H316" s="63">
        <f t="shared" si="17"/>
        <v>25</v>
      </c>
      <c r="I316" s="63">
        <f t="shared" si="17"/>
        <v>14</v>
      </c>
      <c r="J316" s="60">
        <f t="shared" si="17"/>
        <v>49</v>
      </c>
      <c r="K316" s="62">
        <f t="shared" si="17"/>
        <v>35</v>
      </c>
      <c r="L316" s="63">
        <f t="shared" si="17"/>
        <v>33</v>
      </c>
      <c r="M316" s="63">
        <f t="shared" si="17"/>
        <v>6</v>
      </c>
      <c r="N316" s="63">
        <f t="shared" si="17"/>
        <v>48</v>
      </c>
      <c r="O316" s="135">
        <f t="shared" si="17"/>
        <v>44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46</v>
      </c>
      <c r="E317" s="5">
        <f t="shared" si="17"/>
        <v>60</v>
      </c>
      <c r="F317" s="5">
        <f t="shared" si="17"/>
        <v>26</v>
      </c>
      <c r="G317" s="6">
        <f t="shared" si="17"/>
        <v>45</v>
      </c>
      <c r="H317" s="20">
        <f t="shared" si="17"/>
        <v>46</v>
      </c>
      <c r="I317" s="20">
        <f t="shared" si="17"/>
        <v>39</v>
      </c>
      <c r="J317" s="17">
        <f t="shared" si="17"/>
        <v>48</v>
      </c>
      <c r="K317" s="6">
        <f t="shared" si="17"/>
        <v>31</v>
      </c>
      <c r="L317" s="20">
        <f t="shared" si="17"/>
        <v>60</v>
      </c>
      <c r="M317" s="20">
        <f t="shared" si="17"/>
        <v>63</v>
      </c>
      <c r="N317" s="20">
        <f t="shared" si="17"/>
        <v>20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10</v>
      </c>
      <c r="E318" s="5">
        <f t="shared" si="17"/>
        <v>58</v>
      </c>
      <c r="F318" s="5">
        <f t="shared" si="17"/>
        <v>9</v>
      </c>
      <c r="G318" s="6">
        <f t="shared" si="17"/>
        <v>9</v>
      </c>
      <c r="H318" s="20">
        <f t="shared" si="17"/>
        <v>8</v>
      </c>
      <c r="I318" s="20">
        <f t="shared" si="17"/>
        <v>27</v>
      </c>
      <c r="J318" s="17">
        <f t="shared" si="17"/>
        <v>50</v>
      </c>
      <c r="K318" s="6">
        <f t="shared" si="17"/>
        <v>43</v>
      </c>
      <c r="L318" s="20">
        <f t="shared" si="17"/>
        <v>42</v>
      </c>
      <c r="M318" s="20">
        <f t="shared" si="17"/>
        <v>22</v>
      </c>
      <c r="N318" s="20">
        <f t="shared" si="17"/>
        <v>52</v>
      </c>
      <c r="O318" s="132">
        <f t="shared" si="17"/>
        <v>57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25</v>
      </c>
      <c r="E319" s="8">
        <f t="shared" si="17"/>
        <v>19</v>
      </c>
      <c r="F319" s="8">
        <f t="shared" si="17"/>
        <v>37</v>
      </c>
      <c r="G319" s="9">
        <f t="shared" si="17"/>
        <v>29</v>
      </c>
      <c r="H319" s="21">
        <f t="shared" si="17"/>
        <v>31</v>
      </c>
      <c r="I319" s="21">
        <f t="shared" si="17"/>
        <v>51</v>
      </c>
      <c r="J319" s="18">
        <f t="shared" si="17"/>
        <v>32</v>
      </c>
      <c r="K319" s="9">
        <f t="shared" si="17"/>
        <v>11</v>
      </c>
      <c r="L319" s="21">
        <f t="shared" si="17"/>
        <v>6</v>
      </c>
      <c r="M319" s="21">
        <f t="shared" si="17"/>
        <v>55</v>
      </c>
      <c r="N319" s="21">
        <f t="shared" si="17"/>
        <v>42</v>
      </c>
      <c r="O319" s="136">
        <f t="shared" si="17"/>
        <v>47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6</v>
      </c>
      <c r="E320" s="11">
        <f t="shared" si="17"/>
        <v>2</v>
      </c>
      <c r="F320" s="11">
        <f t="shared" si="17"/>
        <v>32</v>
      </c>
      <c r="G320" s="12">
        <f t="shared" si="17"/>
        <v>26</v>
      </c>
      <c r="H320" s="19">
        <f t="shared" si="17"/>
        <v>3</v>
      </c>
      <c r="I320" s="19">
        <f t="shared" si="17"/>
        <v>7</v>
      </c>
      <c r="J320" s="16">
        <f t="shared" si="17"/>
        <v>60</v>
      </c>
      <c r="K320" s="12">
        <f t="shared" si="17"/>
        <v>58</v>
      </c>
      <c r="L320" s="19">
        <f t="shared" si="17"/>
        <v>27</v>
      </c>
      <c r="M320" s="19">
        <f t="shared" si="17"/>
        <v>28</v>
      </c>
      <c r="N320" s="19">
        <f t="shared" si="17"/>
        <v>38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42</v>
      </c>
      <c r="E321" s="5">
        <f t="shared" si="17"/>
        <v>35</v>
      </c>
      <c r="F321" s="5">
        <f t="shared" si="17"/>
        <v>50</v>
      </c>
      <c r="G321" s="6">
        <f t="shared" si="17"/>
        <v>5</v>
      </c>
      <c r="H321" s="20">
        <f t="shared" si="17"/>
        <v>30</v>
      </c>
      <c r="I321" s="20">
        <f t="shared" si="17"/>
        <v>32</v>
      </c>
      <c r="J321" s="17">
        <f t="shared" si="17"/>
        <v>20</v>
      </c>
      <c r="K321" s="6">
        <f t="shared" si="17"/>
        <v>27</v>
      </c>
      <c r="L321" s="20">
        <f t="shared" si="17"/>
        <v>45</v>
      </c>
      <c r="M321" s="20">
        <f t="shared" si="17"/>
        <v>3</v>
      </c>
      <c r="N321" s="20">
        <f t="shared" si="17"/>
        <v>49</v>
      </c>
      <c r="O321" s="132">
        <f t="shared" si="17"/>
        <v>43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43</v>
      </c>
      <c r="G322" s="6">
        <f t="shared" si="17"/>
        <v>18</v>
      </c>
      <c r="H322" s="20">
        <f t="shared" si="17"/>
        <v>56</v>
      </c>
      <c r="I322" s="20">
        <f t="shared" si="17"/>
        <v>46</v>
      </c>
      <c r="J322" s="17">
        <f t="shared" si="17"/>
        <v>7</v>
      </c>
      <c r="K322" s="6">
        <f t="shared" si="17"/>
        <v>2</v>
      </c>
      <c r="L322" s="20">
        <f t="shared" si="17"/>
        <v>18</v>
      </c>
      <c r="M322" s="20">
        <f t="shared" si="17"/>
        <v>8</v>
      </c>
      <c r="N322" s="20">
        <f t="shared" si="17"/>
        <v>25</v>
      </c>
      <c r="O322" s="132">
        <f t="shared" si="17"/>
        <v>60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59</v>
      </c>
      <c r="E323" s="5">
        <f t="shared" si="17"/>
        <v>5</v>
      </c>
      <c r="F323" s="5">
        <f t="shared" si="17"/>
        <v>57</v>
      </c>
      <c r="G323" s="6">
        <f t="shared" si="17"/>
        <v>60</v>
      </c>
      <c r="H323" s="20">
        <f t="shared" si="17"/>
        <v>49</v>
      </c>
      <c r="I323" s="20">
        <f t="shared" si="17"/>
        <v>40</v>
      </c>
      <c r="J323" s="17">
        <f t="shared" si="17"/>
        <v>3</v>
      </c>
      <c r="K323" s="6">
        <f t="shared" si="17"/>
        <v>1</v>
      </c>
      <c r="L323" s="20">
        <f t="shared" si="17"/>
        <v>28</v>
      </c>
      <c r="M323" s="20">
        <f t="shared" si="17"/>
        <v>12</v>
      </c>
      <c r="N323" s="20">
        <f t="shared" si="17"/>
        <v>13</v>
      </c>
      <c r="O323" s="132">
        <f t="shared" si="17"/>
        <v>19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30</v>
      </c>
      <c r="E324" s="5">
        <f t="shared" si="17"/>
        <v>40</v>
      </c>
      <c r="F324" s="5">
        <f t="shared" si="17"/>
        <v>28</v>
      </c>
      <c r="G324" s="6">
        <f t="shared" si="17"/>
        <v>21</v>
      </c>
      <c r="H324" s="20">
        <f t="shared" si="17"/>
        <v>6</v>
      </c>
      <c r="I324" s="20">
        <f t="shared" si="17"/>
        <v>35</v>
      </c>
      <c r="J324" s="17">
        <f t="shared" si="17"/>
        <v>10</v>
      </c>
      <c r="K324" s="6">
        <f t="shared" si="17"/>
        <v>13</v>
      </c>
      <c r="L324" s="20">
        <f t="shared" si="17"/>
        <v>37</v>
      </c>
      <c r="M324" s="20">
        <f t="shared" si="17"/>
        <v>47</v>
      </c>
      <c r="N324" s="20">
        <f t="shared" si="17"/>
        <v>57</v>
      </c>
      <c r="O324" s="132">
        <f t="shared" si="17"/>
        <v>58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44</v>
      </c>
      <c r="E325" s="5">
        <f t="shared" si="17"/>
        <v>22</v>
      </c>
      <c r="F325" s="5">
        <f t="shared" si="17"/>
        <v>49</v>
      </c>
      <c r="G325" s="6">
        <f t="shared" si="17"/>
        <v>16</v>
      </c>
      <c r="H325" s="20">
        <f t="shared" si="17"/>
        <v>41</v>
      </c>
      <c r="I325" s="20">
        <f t="shared" si="17"/>
        <v>58</v>
      </c>
      <c r="J325" s="17">
        <f t="shared" si="17"/>
        <v>23</v>
      </c>
      <c r="K325" s="6">
        <f t="shared" si="17"/>
        <v>12</v>
      </c>
      <c r="L325" s="20">
        <f t="shared" si="17"/>
        <v>11</v>
      </c>
      <c r="M325" s="20">
        <f t="shared" si="17"/>
        <v>32</v>
      </c>
      <c r="N325" s="20">
        <f t="shared" si="17"/>
        <v>57</v>
      </c>
      <c r="O325" s="132">
        <f t="shared" si="17"/>
        <v>20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3</v>
      </c>
      <c r="F326" s="5">
        <f t="shared" si="17"/>
        <v>51</v>
      </c>
      <c r="G326" s="6">
        <f t="shared" si="17"/>
        <v>10</v>
      </c>
      <c r="H326" s="20">
        <f t="shared" si="17"/>
        <v>38</v>
      </c>
      <c r="I326" s="20">
        <f t="shared" si="17"/>
        <v>42</v>
      </c>
      <c r="J326" s="17">
        <f t="shared" si="17"/>
        <v>15</v>
      </c>
      <c r="K326" s="6">
        <f t="shared" si="17"/>
        <v>3</v>
      </c>
      <c r="L326" s="20">
        <f t="shared" si="17"/>
        <v>2</v>
      </c>
      <c r="M326" s="20">
        <f t="shared" si="17"/>
        <v>59</v>
      </c>
      <c r="N326" s="20">
        <f t="shared" si="17"/>
        <v>57</v>
      </c>
      <c r="O326" s="132">
        <f t="shared" si="17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17</v>
      </c>
      <c r="F327" s="5">
        <f t="shared" si="17"/>
        <v>56</v>
      </c>
      <c r="G327" s="6">
        <f t="shared" si="17"/>
        <v>28</v>
      </c>
      <c r="H327" s="20">
        <f t="shared" si="17"/>
        <v>2</v>
      </c>
      <c r="I327" s="20">
        <f t="shared" si="17"/>
        <v>6</v>
      </c>
      <c r="J327" s="17">
        <f t="shared" si="17"/>
        <v>19</v>
      </c>
      <c r="K327" s="6">
        <f t="shared" si="17"/>
        <v>16</v>
      </c>
      <c r="L327" s="20">
        <f t="shared" si="17"/>
        <v>10</v>
      </c>
      <c r="M327" s="20">
        <f t="shared" si="17"/>
        <v>44</v>
      </c>
      <c r="N327" s="20">
        <f t="shared" si="17"/>
        <v>57</v>
      </c>
      <c r="O327" s="132">
        <f t="shared" si="17"/>
        <v>48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8</v>
      </c>
      <c r="F328" s="5">
        <f t="shared" si="17"/>
        <v>58</v>
      </c>
      <c r="G328" s="6">
        <f t="shared" si="17"/>
        <v>30</v>
      </c>
      <c r="H328" s="20">
        <f t="shared" si="17"/>
        <v>23</v>
      </c>
      <c r="I328" s="20">
        <f t="shared" si="17"/>
        <v>9</v>
      </c>
      <c r="J328" s="17">
        <f t="shared" si="17"/>
        <v>24</v>
      </c>
      <c r="K328" s="6">
        <f t="shared" si="17"/>
        <v>19</v>
      </c>
      <c r="L328" s="20">
        <f t="shared" si="17"/>
        <v>5</v>
      </c>
      <c r="M328" s="20">
        <f t="shared" si="17"/>
        <v>53</v>
      </c>
      <c r="N328" s="20">
        <f t="shared" si="17"/>
        <v>53</v>
      </c>
      <c r="O328" s="132">
        <f t="shared" si="17"/>
        <v>13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56</v>
      </c>
      <c r="E329" s="5">
        <f t="shared" si="18"/>
        <v>18</v>
      </c>
      <c r="F329" s="5">
        <f t="shared" si="18"/>
        <v>60</v>
      </c>
      <c r="G329" s="6">
        <f t="shared" si="18"/>
        <v>13</v>
      </c>
      <c r="H329" s="20">
        <f t="shared" si="18"/>
        <v>58</v>
      </c>
      <c r="I329" s="20">
        <f t="shared" si="18"/>
        <v>49</v>
      </c>
      <c r="J329" s="17">
        <f t="shared" si="18"/>
        <v>6</v>
      </c>
      <c r="K329" s="6">
        <f t="shared" si="18"/>
        <v>4</v>
      </c>
      <c r="L329" s="20">
        <f t="shared" si="18"/>
        <v>19</v>
      </c>
      <c r="M329" s="20">
        <f t="shared" si="18"/>
        <v>14</v>
      </c>
      <c r="N329" s="20">
        <f t="shared" si="18"/>
        <v>44</v>
      </c>
      <c r="O329" s="132">
        <f t="shared" si="18"/>
        <v>14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50</v>
      </c>
      <c r="E330" s="5">
        <f t="shared" si="18"/>
        <v>13</v>
      </c>
      <c r="F330" s="5">
        <f t="shared" si="18"/>
        <v>59</v>
      </c>
      <c r="G330" s="6">
        <f t="shared" si="18"/>
        <v>4</v>
      </c>
      <c r="H330" s="20">
        <f t="shared" si="18"/>
        <v>16</v>
      </c>
      <c r="I330" s="20">
        <f t="shared" si="18"/>
        <v>43</v>
      </c>
      <c r="J330" s="17">
        <f t="shared" si="18"/>
        <v>13</v>
      </c>
      <c r="K330" s="6">
        <f t="shared" si="18"/>
        <v>9</v>
      </c>
      <c r="L330" s="20">
        <f t="shared" si="18"/>
        <v>38</v>
      </c>
      <c r="M330" s="20">
        <f t="shared" si="18"/>
        <v>5</v>
      </c>
      <c r="N330" s="20">
        <f t="shared" si="18"/>
        <v>29</v>
      </c>
      <c r="O330" s="132">
        <f t="shared" si="18"/>
        <v>41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55</v>
      </c>
      <c r="E331" s="5">
        <f t="shared" si="18"/>
        <v>11</v>
      </c>
      <c r="F331" s="5">
        <f t="shared" si="18"/>
        <v>55</v>
      </c>
      <c r="G331" s="6">
        <f t="shared" si="18"/>
        <v>36</v>
      </c>
      <c r="H331" s="20">
        <f t="shared" si="18"/>
        <v>14</v>
      </c>
      <c r="I331" s="20">
        <f t="shared" si="18"/>
        <v>15</v>
      </c>
      <c r="J331" s="17">
        <f t="shared" si="18"/>
        <v>16</v>
      </c>
      <c r="K331" s="6">
        <f t="shared" si="18"/>
        <v>21</v>
      </c>
      <c r="L331" s="20">
        <f t="shared" si="18"/>
        <v>8</v>
      </c>
      <c r="M331" s="20">
        <f t="shared" si="18"/>
        <v>38</v>
      </c>
      <c r="N331" s="20">
        <f t="shared" si="18"/>
        <v>7</v>
      </c>
      <c r="O331" s="132">
        <f t="shared" si="18"/>
        <v>28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29</v>
      </c>
      <c r="F332" s="5">
        <f t="shared" si="18"/>
        <v>52</v>
      </c>
      <c r="G332" s="6">
        <f t="shared" si="18"/>
        <v>34</v>
      </c>
      <c r="H332" s="20">
        <f t="shared" si="18"/>
        <v>60</v>
      </c>
      <c r="I332" s="20">
        <f t="shared" si="18"/>
        <v>1</v>
      </c>
      <c r="J332" s="17">
        <f t="shared" si="18"/>
        <v>2</v>
      </c>
      <c r="K332" s="6">
        <f t="shared" si="18"/>
        <v>17</v>
      </c>
      <c r="L332" s="20">
        <f t="shared" si="18"/>
        <v>44</v>
      </c>
      <c r="M332" s="20">
        <f t="shared" si="18"/>
        <v>54</v>
      </c>
      <c r="N332" s="20">
        <f t="shared" si="18"/>
        <v>8</v>
      </c>
      <c r="O332" s="132">
        <f t="shared" si="18"/>
        <v>33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47</v>
      </c>
      <c r="E333" s="5">
        <f t="shared" si="18"/>
        <v>7</v>
      </c>
      <c r="F333" s="5">
        <f t="shared" si="18"/>
        <v>54</v>
      </c>
      <c r="G333" s="6">
        <f t="shared" si="18"/>
        <v>12</v>
      </c>
      <c r="H333" s="20">
        <f t="shared" si="18"/>
        <v>50</v>
      </c>
      <c r="I333" s="20">
        <f t="shared" si="18"/>
        <v>56</v>
      </c>
      <c r="J333" s="17">
        <f t="shared" si="18"/>
        <v>1</v>
      </c>
      <c r="K333" s="6">
        <f t="shared" si="18"/>
        <v>14</v>
      </c>
      <c r="L333" s="20">
        <f t="shared" si="18"/>
        <v>40</v>
      </c>
      <c r="M333" s="20">
        <f t="shared" si="18"/>
        <v>19</v>
      </c>
      <c r="N333" s="20">
        <f t="shared" si="18"/>
        <v>5</v>
      </c>
      <c r="O333" s="132">
        <f t="shared" si="18"/>
        <v>59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7</v>
      </c>
      <c r="H334" s="20">
        <f t="shared" si="18"/>
        <v>4</v>
      </c>
      <c r="I334" s="20">
        <f t="shared" si="18"/>
        <v>13</v>
      </c>
      <c r="J334" s="17">
        <f t="shared" si="18"/>
        <v>8</v>
      </c>
      <c r="K334" s="6">
        <f t="shared" si="18"/>
        <v>28</v>
      </c>
      <c r="L334" s="20">
        <f t="shared" si="18"/>
        <v>57</v>
      </c>
      <c r="M334" s="20">
        <f t="shared" si="18"/>
        <v>50</v>
      </c>
      <c r="N334" s="20">
        <f t="shared" si="18"/>
        <v>3</v>
      </c>
      <c r="O334" s="132">
        <f t="shared" si="18"/>
        <v>17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37</v>
      </c>
      <c r="J335" s="17">
        <f t="shared" si="18"/>
        <v>12</v>
      </c>
      <c r="K335" s="6">
        <f t="shared" si="18"/>
        <v>6</v>
      </c>
      <c r="L335" s="20">
        <f t="shared" si="18"/>
        <v>21</v>
      </c>
      <c r="M335" s="20">
        <f t="shared" si="18"/>
        <v>21</v>
      </c>
      <c r="N335" s="20">
        <f t="shared" si="18"/>
        <v>57</v>
      </c>
      <c r="O335" s="132">
        <f t="shared" si="18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62</v>
      </c>
      <c r="E336" s="5">
        <f t="shared" si="18"/>
        <v>47</v>
      </c>
      <c r="F336" s="5">
        <f t="shared" si="18"/>
        <v>53</v>
      </c>
      <c r="G336" s="6">
        <f t="shared" si="18"/>
        <v>52</v>
      </c>
      <c r="H336" s="20">
        <f t="shared" si="18"/>
        <v>59</v>
      </c>
      <c r="I336" s="20">
        <f t="shared" si="18"/>
        <v>10</v>
      </c>
      <c r="J336" s="17">
        <f t="shared" si="18"/>
        <v>21</v>
      </c>
      <c r="K336" s="6">
        <f t="shared" si="18"/>
        <v>22</v>
      </c>
      <c r="L336" s="20">
        <f t="shared" si="18"/>
        <v>15</v>
      </c>
      <c r="M336" s="20">
        <f t="shared" si="18"/>
        <v>2</v>
      </c>
      <c r="N336" s="20">
        <f t="shared" si="18"/>
        <v>51</v>
      </c>
      <c r="O336" s="132">
        <f t="shared" si="18"/>
        <v>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49</v>
      </c>
      <c r="E337" s="5">
        <f t="shared" si="18"/>
        <v>12</v>
      </c>
      <c r="F337" s="5">
        <f t="shared" si="18"/>
        <v>61</v>
      </c>
      <c r="G337" s="6">
        <f t="shared" si="18"/>
        <v>1</v>
      </c>
      <c r="H337" s="20">
        <f t="shared" si="18"/>
        <v>44</v>
      </c>
      <c r="I337" s="20">
        <f t="shared" si="18"/>
        <v>29</v>
      </c>
      <c r="J337" s="17">
        <f t="shared" si="18"/>
        <v>27</v>
      </c>
      <c r="K337" s="6">
        <f t="shared" si="18"/>
        <v>18</v>
      </c>
      <c r="L337" s="20">
        <f t="shared" si="18"/>
        <v>23</v>
      </c>
      <c r="M337" s="20">
        <f t="shared" si="18"/>
        <v>33</v>
      </c>
      <c r="N337" s="20">
        <f t="shared" si="18"/>
        <v>54</v>
      </c>
      <c r="O337" s="132">
        <f t="shared" si="18"/>
        <v>8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60</v>
      </c>
      <c r="E338" s="5">
        <f t="shared" si="18"/>
        <v>63</v>
      </c>
      <c r="F338" s="5">
        <f t="shared" si="18"/>
        <v>47</v>
      </c>
      <c r="G338" s="6">
        <f t="shared" si="18"/>
        <v>33</v>
      </c>
      <c r="H338" s="20">
        <f t="shared" si="18"/>
        <v>61</v>
      </c>
      <c r="I338" s="20">
        <f t="shared" si="18"/>
        <v>34</v>
      </c>
      <c r="J338" s="17">
        <f t="shared" si="18"/>
        <v>5</v>
      </c>
      <c r="K338" s="6">
        <f t="shared" si="18"/>
        <v>10</v>
      </c>
      <c r="L338" s="20">
        <f t="shared" si="18"/>
        <v>52</v>
      </c>
      <c r="M338" s="20">
        <f t="shared" si="18"/>
        <v>1</v>
      </c>
      <c r="N338" s="20">
        <f t="shared" si="18"/>
        <v>37</v>
      </c>
      <c r="O338" s="132">
        <f t="shared" si="18"/>
        <v>12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58</v>
      </c>
      <c r="E339" s="5">
        <f t="shared" si="18"/>
        <v>51</v>
      </c>
      <c r="F339" s="5">
        <f t="shared" si="18"/>
        <v>45</v>
      </c>
      <c r="G339" s="6">
        <f t="shared" si="18"/>
        <v>55</v>
      </c>
      <c r="H339" s="20">
        <f t="shared" si="18"/>
        <v>47</v>
      </c>
      <c r="I339" s="20">
        <f t="shared" si="18"/>
        <v>2</v>
      </c>
      <c r="J339" s="17">
        <f t="shared" si="18"/>
        <v>37</v>
      </c>
      <c r="K339" s="6">
        <f t="shared" si="18"/>
        <v>50</v>
      </c>
      <c r="L339" s="20">
        <f t="shared" si="18"/>
        <v>16</v>
      </c>
      <c r="M339" s="20">
        <f t="shared" si="18"/>
        <v>52</v>
      </c>
      <c r="N339" s="20">
        <f t="shared" si="18"/>
        <v>35</v>
      </c>
      <c r="O339" s="132">
        <f t="shared" si="18"/>
        <v>3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27</v>
      </c>
      <c r="F340" s="5">
        <f t="shared" si="18"/>
        <v>46</v>
      </c>
      <c r="G340" s="6">
        <f t="shared" si="18"/>
        <v>49</v>
      </c>
      <c r="H340" s="20">
        <f t="shared" si="18"/>
        <v>36</v>
      </c>
      <c r="I340" s="20">
        <f t="shared" si="18"/>
        <v>41</v>
      </c>
      <c r="J340" s="17">
        <f t="shared" si="18"/>
        <v>26</v>
      </c>
      <c r="K340" s="6">
        <f t="shared" si="18"/>
        <v>7</v>
      </c>
      <c r="L340" s="20">
        <f t="shared" si="18"/>
        <v>1</v>
      </c>
      <c r="M340" s="20">
        <f t="shared" si="18"/>
        <v>27</v>
      </c>
      <c r="N340" s="20">
        <f t="shared" si="18"/>
        <v>56</v>
      </c>
      <c r="O340" s="132">
        <f t="shared" si="18"/>
        <v>49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45</v>
      </c>
      <c r="E341" s="5">
        <f t="shared" si="18"/>
        <v>10</v>
      </c>
      <c r="F341" s="5">
        <f t="shared" si="18"/>
        <v>48</v>
      </c>
      <c r="G341" s="6">
        <f t="shared" si="18"/>
        <v>41</v>
      </c>
      <c r="H341" s="20">
        <f t="shared" si="18"/>
        <v>5</v>
      </c>
      <c r="I341" s="20">
        <f t="shared" si="18"/>
        <v>17</v>
      </c>
      <c r="J341" s="17">
        <f t="shared" si="18"/>
        <v>44</v>
      </c>
      <c r="K341" s="6">
        <f t="shared" si="18"/>
        <v>23</v>
      </c>
      <c r="L341" s="20">
        <f t="shared" si="18"/>
        <v>7</v>
      </c>
      <c r="M341" s="20">
        <f t="shared" si="18"/>
        <v>57</v>
      </c>
      <c r="N341" s="20">
        <f t="shared" si="18"/>
        <v>41</v>
      </c>
      <c r="O341" s="132">
        <f t="shared" si="18"/>
        <v>23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29</v>
      </c>
      <c r="E342" s="8">
        <f t="shared" si="18"/>
        <v>6</v>
      </c>
      <c r="F342" s="8">
        <f t="shared" si="18"/>
        <v>40</v>
      </c>
      <c r="G342" s="9">
        <f t="shared" si="18"/>
        <v>42</v>
      </c>
      <c r="H342" s="21">
        <f t="shared" si="18"/>
        <v>35</v>
      </c>
      <c r="I342" s="21">
        <f t="shared" si="18"/>
        <v>31</v>
      </c>
      <c r="J342" s="18">
        <f t="shared" si="18"/>
        <v>28</v>
      </c>
      <c r="K342" s="9">
        <f t="shared" si="18"/>
        <v>8</v>
      </c>
      <c r="L342" s="21">
        <f t="shared" si="18"/>
        <v>4</v>
      </c>
      <c r="M342" s="21">
        <f t="shared" si="18"/>
        <v>26</v>
      </c>
      <c r="N342" s="21">
        <f t="shared" si="18"/>
        <v>57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F14E-FBFE-4C53-A3FB-27E6CB621DF7}">
  <sheetPr>
    <pageSetUpPr fitToPage="1"/>
  </sheetPr>
  <dimension ref="B1:Q343"/>
  <sheetViews>
    <sheetView zoomScaleNormal="100" workbookViewId="0">
      <selection activeCell="P76" sqref="P7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131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300551904</v>
      </c>
      <c r="E5" s="41">
        <v>123020973</v>
      </c>
      <c r="F5" s="41">
        <v>125268141</v>
      </c>
      <c r="G5" s="42">
        <v>52262790</v>
      </c>
      <c r="H5" s="43">
        <v>69288728</v>
      </c>
      <c r="I5" s="43">
        <v>6259855</v>
      </c>
      <c r="J5" s="40">
        <v>21902885</v>
      </c>
      <c r="K5" s="42">
        <v>20808</v>
      </c>
      <c r="L5" s="43">
        <v>31728424</v>
      </c>
      <c r="M5" s="43">
        <v>5332325</v>
      </c>
      <c r="N5" s="43">
        <v>21376253</v>
      </c>
      <c r="O5" s="131">
        <v>81713124</v>
      </c>
      <c r="P5" s="44">
        <v>538153498</v>
      </c>
    </row>
    <row r="6" spans="2:17" x14ac:dyDescent="0.15">
      <c r="B6" s="4" t="s">
        <v>12</v>
      </c>
      <c r="C6" s="14" t="s">
        <v>13</v>
      </c>
      <c r="D6" s="17">
        <v>57741048</v>
      </c>
      <c r="E6" s="5">
        <v>17984256</v>
      </c>
      <c r="F6" s="5">
        <v>29712792</v>
      </c>
      <c r="G6" s="6">
        <v>10044000</v>
      </c>
      <c r="H6" s="20">
        <v>17500963</v>
      </c>
      <c r="I6" s="20">
        <v>1195266</v>
      </c>
      <c r="J6" s="17">
        <v>10668274</v>
      </c>
      <c r="K6" s="6">
        <v>4469807</v>
      </c>
      <c r="L6" s="20">
        <v>10044544</v>
      </c>
      <c r="M6" s="20">
        <v>552558</v>
      </c>
      <c r="N6" s="20">
        <v>796333</v>
      </c>
      <c r="O6" s="132">
        <v>11188692</v>
      </c>
      <c r="P6" s="23">
        <v>109687678</v>
      </c>
    </row>
    <row r="7" spans="2:17" x14ac:dyDescent="0.15">
      <c r="B7" s="4" t="s">
        <v>14</v>
      </c>
      <c r="C7" s="14" t="s">
        <v>15</v>
      </c>
      <c r="D7" s="17">
        <v>32418064</v>
      </c>
      <c r="E7" s="5">
        <v>11244216</v>
      </c>
      <c r="F7" s="5">
        <v>16597288</v>
      </c>
      <c r="G7" s="6">
        <v>4576560</v>
      </c>
      <c r="H7" s="20">
        <v>8153287</v>
      </c>
      <c r="I7" s="20">
        <v>701311</v>
      </c>
      <c r="J7" s="17">
        <v>5504173</v>
      </c>
      <c r="K7" s="6">
        <v>1598656</v>
      </c>
      <c r="L7" s="20">
        <v>8775071</v>
      </c>
      <c r="M7" s="20">
        <v>2235532</v>
      </c>
      <c r="N7" s="20">
        <v>1064305</v>
      </c>
      <c r="O7" s="132">
        <v>6097864</v>
      </c>
      <c r="P7" s="23">
        <v>64949607</v>
      </c>
    </row>
    <row r="8" spans="2:17" x14ac:dyDescent="0.15">
      <c r="B8" s="4" t="s">
        <v>16</v>
      </c>
      <c r="C8" s="14" t="s">
        <v>17</v>
      </c>
      <c r="D8" s="17">
        <v>100093440</v>
      </c>
      <c r="E8" s="5">
        <v>28814899</v>
      </c>
      <c r="F8" s="5">
        <v>56411066</v>
      </c>
      <c r="G8" s="6">
        <v>14867475</v>
      </c>
      <c r="H8" s="20">
        <v>31392424</v>
      </c>
      <c r="I8" s="20">
        <v>3141290</v>
      </c>
      <c r="J8" s="17">
        <v>8933859</v>
      </c>
      <c r="K8" s="6">
        <v>8869</v>
      </c>
      <c r="L8" s="20">
        <v>20376872</v>
      </c>
      <c r="M8" s="20">
        <v>250198</v>
      </c>
      <c r="N8" s="20">
        <v>192790</v>
      </c>
      <c r="O8" s="132">
        <v>24612220</v>
      </c>
      <c r="P8" s="23">
        <v>188993093</v>
      </c>
    </row>
    <row r="9" spans="2:17" x14ac:dyDescent="0.15">
      <c r="B9" s="4" t="s">
        <v>18</v>
      </c>
      <c r="C9" s="14" t="s">
        <v>19</v>
      </c>
      <c r="D9" s="17">
        <v>13802874</v>
      </c>
      <c r="E9" s="5">
        <v>4189545</v>
      </c>
      <c r="F9" s="5">
        <v>6846314</v>
      </c>
      <c r="G9" s="6">
        <v>2767015</v>
      </c>
      <c r="H9" s="20">
        <v>4171593</v>
      </c>
      <c r="I9" s="20">
        <v>279757</v>
      </c>
      <c r="J9" s="17">
        <v>1296120</v>
      </c>
      <c r="K9" s="6">
        <v>293414</v>
      </c>
      <c r="L9" s="20">
        <v>3525796</v>
      </c>
      <c r="M9" s="20">
        <v>210851</v>
      </c>
      <c r="N9" s="20">
        <v>13700</v>
      </c>
      <c r="O9" s="132">
        <v>2263664</v>
      </c>
      <c r="P9" s="23">
        <v>25564355</v>
      </c>
    </row>
    <row r="10" spans="2:17" x14ac:dyDescent="0.15">
      <c r="B10" s="4" t="s">
        <v>20</v>
      </c>
      <c r="C10" s="14" t="s">
        <v>21</v>
      </c>
      <c r="D10" s="17">
        <v>13005899</v>
      </c>
      <c r="E10" s="5">
        <v>4193847</v>
      </c>
      <c r="F10" s="5">
        <v>5645392</v>
      </c>
      <c r="G10" s="6">
        <v>3166660</v>
      </c>
      <c r="H10" s="20">
        <v>3777985</v>
      </c>
      <c r="I10" s="20">
        <v>143591</v>
      </c>
      <c r="J10" s="17">
        <v>2974971</v>
      </c>
      <c r="K10" s="6">
        <v>1420350</v>
      </c>
      <c r="L10" s="20">
        <v>3147197</v>
      </c>
      <c r="M10" s="20">
        <v>1484055</v>
      </c>
      <c r="N10" s="20">
        <v>924644</v>
      </c>
      <c r="O10" s="132">
        <v>3168229</v>
      </c>
      <c r="P10" s="23">
        <v>28626571</v>
      </c>
    </row>
    <row r="11" spans="2:17" x14ac:dyDescent="0.15">
      <c r="B11" s="4" t="s">
        <v>22</v>
      </c>
      <c r="C11" s="14" t="s">
        <v>23</v>
      </c>
      <c r="D11" s="17">
        <v>51160098</v>
      </c>
      <c r="E11" s="5">
        <v>15986241</v>
      </c>
      <c r="F11" s="5">
        <v>28753252</v>
      </c>
      <c r="G11" s="6">
        <v>6420605</v>
      </c>
      <c r="H11" s="20">
        <v>15110008</v>
      </c>
      <c r="I11" s="20">
        <v>1173954</v>
      </c>
      <c r="J11" s="17">
        <v>10562966</v>
      </c>
      <c r="K11" s="6">
        <v>3865431</v>
      </c>
      <c r="L11" s="20">
        <v>8845652</v>
      </c>
      <c r="M11" s="20">
        <v>3872225</v>
      </c>
      <c r="N11" s="20">
        <v>5100</v>
      </c>
      <c r="O11" s="132">
        <v>9281280</v>
      </c>
      <c r="P11" s="23">
        <v>100011283</v>
      </c>
    </row>
    <row r="12" spans="2:17" x14ac:dyDescent="0.15">
      <c r="B12" s="4" t="s">
        <v>24</v>
      </c>
      <c r="C12" s="14" t="s">
        <v>25</v>
      </c>
      <c r="D12" s="17">
        <v>13192319</v>
      </c>
      <c r="E12" s="5">
        <v>4766903</v>
      </c>
      <c r="F12" s="5">
        <v>5650895</v>
      </c>
      <c r="G12" s="6">
        <v>2774521</v>
      </c>
      <c r="H12" s="20">
        <v>3964752</v>
      </c>
      <c r="I12" s="20">
        <v>241978</v>
      </c>
      <c r="J12" s="17">
        <v>2477166</v>
      </c>
      <c r="K12" s="6">
        <v>1172960</v>
      </c>
      <c r="L12" s="20">
        <v>3044384</v>
      </c>
      <c r="M12" s="20">
        <v>541850</v>
      </c>
      <c r="N12" s="20">
        <v>111710</v>
      </c>
      <c r="O12" s="132">
        <v>3487079</v>
      </c>
      <c r="P12" s="23">
        <v>27061238</v>
      </c>
    </row>
    <row r="13" spans="2:17" x14ac:dyDescent="0.15">
      <c r="B13" s="4" t="s">
        <v>26</v>
      </c>
      <c r="C13" s="14" t="s">
        <v>27</v>
      </c>
      <c r="D13" s="17">
        <v>18527039</v>
      </c>
      <c r="E13" s="5">
        <v>5581737</v>
      </c>
      <c r="F13" s="5">
        <v>9124254</v>
      </c>
      <c r="G13" s="6">
        <v>3821048</v>
      </c>
      <c r="H13" s="20">
        <v>6218076</v>
      </c>
      <c r="I13" s="20">
        <v>813480</v>
      </c>
      <c r="J13" s="17">
        <v>4097759</v>
      </c>
      <c r="K13" s="6">
        <v>1474627</v>
      </c>
      <c r="L13" s="20">
        <v>4191089</v>
      </c>
      <c r="M13" s="20">
        <v>1377387</v>
      </c>
      <c r="N13" s="20">
        <v>698255</v>
      </c>
      <c r="O13" s="132">
        <v>2707839</v>
      </c>
      <c r="P13" s="23">
        <v>38630924</v>
      </c>
    </row>
    <row r="14" spans="2:17" x14ac:dyDescent="0.15">
      <c r="B14" s="4" t="s">
        <v>28</v>
      </c>
      <c r="C14" s="14" t="s">
        <v>29</v>
      </c>
      <c r="D14" s="17">
        <v>13909498</v>
      </c>
      <c r="E14" s="5">
        <v>3758838</v>
      </c>
      <c r="F14" s="5">
        <v>7009184</v>
      </c>
      <c r="G14" s="6">
        <v>3141476</v>
      </c>
      <c r="H14" s="20">
        <v>2757542</v>
      </c>
      <c r="I14" s="20">
        <v>418142</v>
      </c>
      <c r="J14" s="17">
        <v>3968090</v>
      </c>
      <c r="K14" s="6">
        <v>1969863</v>
      </c>
      <c r="L14" s="20">
        <v>2430445</v>
      </c>
      <c r="M14" s="20">
        <v>1407507</v>
      </c>
      <c r="N14" s="20">
        <v>99195</v>
      </c>
      <c r="O14" s="132">
        <v>2294560</v>
      </c>
      <c r="P14" s="23">
        <v>27284979</v>
      </c>
    </row>
    <row r="15" spans="2:17" x14ac:dyDescent="0.15">
      <c r="B15" s="4" t="s">
        <v>30</v>
      </c>
      <c r="C15" s="14" t="s">
        <v>31</v>
      </c>
      <c r="D15" s="17">
        <v>14067849</v>
      </c>
      <c r="E15" s="5">
        <v>4502013</v>
      </c>
      <c r="F15" s="5">
        <v>7270666</v>
      </c>
      <c r="G15" s="6">
        <v>2295170</v>
      </c>
      <c r="H15" s="20">
        <v>4542547</v>
      </c>
      <c r="I15" s="20">
        <v>280154</v>
      </c>
      <c r="J15" s="17">
        <v>3286208</v>
      </c>
      <c r="K15" s="6">
        <v>1247069</v>
      </c>
      <c r="L15" s="20">
        <v>3173901</v>
      </c>
      <c r="M15" s="20">
        <v>1020845</v>
      </c>
      <c r="N15" s="20">
        <v>123553</v>
      </c>
      <c r="O15" s="132">
        <v>3074619</v>
      </c>
      <c r="P15" s="23">
        <v>29569676</v>
      </c>
    </row>
    <row r="16" spans="2:17" x14ac:dyDescent="0.15">
      <c r="B16" s="4" t="s">
        <v>32</v>
      </c>
      <c r="C16" s="14" t="s">
        <v>33</v>
      </c>
      <c r="D16" s="17">
        <v>37633750</v>
      </c>
      <c r="E16" s="5">
        <v>11109826</v>
      </c>
      <c r="F16" s="5">
        <v>19525392</v>
      </c>
      <c r="G16" s="6">
        <v>6998532</v>
      </c>
      <c r="H16" s="20">
        <v>10615313</v>
      </c>
      <c r="I16" s="20">
        <v>959222</v>
      </c>
      <c r="J16" s="17">
        <v>4752840</v>
      </c>
      <c r="K16" s="6">
        <v>202146</v>
      </c>
      <c r="L16" s="20">
        <v>8063795</v>
      </c>
      <c r="M16" s="20">
        <v>181346</v>
      </c>
      <c r="N16" s="20">
        <v>646890</v>
      </c>
      <c r="O16" s="132">
        <v>7431972</v>
      </c>
      <c r="P16" s="23">
        <v>70285128</v>
      </c>
    </row>
    <row r="17" spans="2:16" x14ac:dyDescent="0.15">
      <c r="B17" s="4" t="s">
        <v>34</v>
      </c>
      <c r="C17" s="14" t="s">
        <v>35</v>
      </c>
      <c r="D17" s="17">
        <v>21277950</v>
      </c>
      <c r="E17" s="5">
        <v>7069516</v>
      </c>
      <c r="F17" s="5">
        <v>10566105</v>
      </c>
      <c r="G17" s="6">
        <v>3642329</v>
      </c>
      <c r="H17" s="20">
        <v>7634030</v>
      </c>
      <c r="I17" s="20">
        <v>125902</v>
      </c>
      <c r="J17" s="17">
        <v>4234635</v>
      </c>
      <c r="K17" s="6">
        <v>1929950</v>
      </c>
      <c r="L17" s="20">
        <v>4552077</v>
      </c>
      <c r="M17" s="20">
        <v>1993402</v>
      </c>
      <c r="N17" s="20">
        <v>329834</v>
      </c>
      <c r="O17" s="132">
        <v>3619887</v>
      </c>
      <c r="P17" s="23">
        <v>43767717</v>
      </c>
    </row>
    <row r="18" spans="2:16" x14ac:dyDescent="0.15">
      <c r="B18" s="4" t="s">
        <v>36</v>
      </c>
      <c r="C18" s="14" t="s">
        <v>37</v>
      </c>
      <c r="D18" s="17">
        <v>9218946</v>
      </c>
      <c r="E18" s="5">
        <v>3052840</v>
      </c>
      <c r="F18" s="5">
        <v>4201424</v>
      </c>
      <c r="G18" s="6">
        <v>1964682</v>
      </c>
      <c r="H18" s="20">
        <v>2997078</v>
      </c>
      <c r="I18" s="20">
        <v>34720</v>
      </c>
      <c r="J18" s="17">
        <v>720465</v>
      </c>
      <c r="K18" s="6">
        <v>2545</v>
      </c>
      <c r="L18" s="20">
        <v>2173749</v>
      </c>
      <c r="M18" s="20">
        <v>939044</v>
      </c>
      <c r="N18" s="20">
        <v>155000</v>
      </c>
      <c r="O18" s="132">
        <v>1819536</v>
      </c>
      <c r="P18" s="23">
        <v>18058538</v>
      </c>
    </row>
    <row r="19" spans="2:16" x14ac:dyDescent="0.15">
      <c r="B19" s="65" t="s">
        <v>38</v>
      </c>
      <c r="C19" s="66" t="s">
        <v>39</v>
      </c>
      <c r="D19" s="67">
        <v>18777056</v>
      </c>
      <c r="E19" s="68">
        <v>5605062</v>
      </c>
      <c r="F19" s="68">
        <v>8312949</v>
      </c>
      <c r="G19" s="69">
        <v>4859045</v>
      </c>
      <c r="H19" s="70">
        <v>5583555</v>
      </c>
      <c r="I19" s="70">
        <v>392979</v>
      </c>
      <c r="J19" s="67">
        <v>4663849</v>
      </c>
      <c r="K19" s="69">
        <v>2168142</v>
      </c>
      <c r="L19" s="70">
        <v>3209016</v>
      </c>
      <c r="M19" s="70">
        <v>405778</v>
      </c>
      <c r="N19" s="70">
        <v>67800</v>
      </c>
      <c r="O19" s="133">
        <v>3349624</v>
      </c>
      <c r="P19" s="71">
        <v>36449657</v>
      </c>
    </row>
    <row r="20" spans="2:16" x14ac:dyDescent="0.15">
      <c r="B20" s="4" t="s">
        <v>40</v>
      </c>
      <c r="C20" s="14" t="s">
        <v>41</v>
      </c>
      <c r="D20" s="17">
        <v>24612308</v>
      </c>
      <c r="E20" s="5">
        <v>8270951</v>
      </c>
      <c r="F20" s="5">
        <v>13433820</v>
      </c>
      <c r="G20" s="6">
        <v>2907537</v>
      </c>
      <c r="H20" s="20">
        <v>5962673</v>
      </c>
      <c r="I20" s="20">
        <v>99726</v>
      </c>
      <c r="J20" s="17">
        <v>4303353</v>
      </c>
      <c r="K20" s="6">
        <v>1141789</v>
      </c>
      <c r="L20" s="20">
        <v>3999937</v>
      </c>
      <c r="M20" s="20">
        <v>1303304</v>
      </c>
      <c r="N20" s="20">
        <v>391366</v>
      </c>
      <c r="O20" s="132">
        <v>7156450</v>
      </c>
      <c r="P20" s="23">
        <v>47829117</v>
      </c>
    </row>
    <row r="21" spans="2:16" x14ac:dyDescent="0.15">
      <c r="B21" s="65" t="s">
        <v>42</v>
      </c>
      <c r="C21" s="66" t="s">
        <v>43</v>
      </c>
      <c r="D21" s="67">
        <v>35658609</v>
      </c>
      <c r="E21" s="68">
        <v>11064974</v>
      </c>
      <c r="F21" s="68">
        <v>17930287</v>
      </c>
      <c r="G21" s="69">
        <v>6663348</v>
      </c>
      <c r="H21" s="70">
        <v>9508968</v>
      </c>
      <c r="I21" s="70">
        <v>93487</v>
      </c>
      <c r="J21" s="67">
        <v>2019193</v>
      </c>
      <c r="K21" s="69">
        <v>196691</v>
      </c>
      <c r="L21" s="70">
        <v>6843041</v>
      </c>
      <c r="M21" s="70">
        <v>385506</v>
      </c>
      <c r="N21" s="70">
        <v>209083</v>
      </c>
      <c r="O21" s="133">
        <v>5310029</v>
      </c>
      <c r="P21" s="71">
        <v>60027916</v>
      </c>
    </row>
    <row r="22" spans="2:16" x14ac:dyDescent="0.15">
      <c r="B22" s="4" t="s">
        <v>44</v>
      </c>
      <c r="C22" s="14" t="s">
        <v>45</v>
      </c>
      <c r="D22" s="17">
        <v>31949249</v>
      </c>
      <c r="E22" s="5">
        <v>8761813</v>
      </c>
      <c r="F22" s="5">
        <v>17603318</v>
      </c>
      <c r="G22" s="6">
        <v>5584118</v>
      </c>
      <c r="H22" s="20">
        <v>12021694</v>
      </c>
      <c r="I22" s="20">
        <v>152494</v>
      </c>
      <c r="J22" s="17">
        <v>12672286</v>
      </c>
      <c r="K22" s="6">
        <v>3157161</v>
      </c>
      <c r="L22" s="20">
        <v>7219138</v>
      </c>
      <c r="M22" s="20">
        <v>539261</v>
      </c>
      <c r="N22" s="20">
        <v>366102</v>
      </c>
      <c r="O22" s="132">
        <v>5577546</v>
      </c>
      <c r="P22" s="23">
        <v>70497770</v>
      </c>
    </row>
    <row r="23" spans="2:16" x14ac:dyDescent="0.15">
      <c r="B23" s="4" t="s">
        <v>46</v>
      </c>
      <c r="C23" s="14" t="s">
        <v>47</v>
      </c>
      <c r="D23" s="17">
        <v>52964219</v>
      </c>
      <c r="E23" s="5">
        <v>17588559</v>
      </c>
      <c r="F23" s="5">
        <v>27475255</v>
      </c>
      <c r="G23" s="6">
        <v>7900405</v>
      </c>
      <c r="H23" s="20">
        <v>15239273</v>
      </c>
      <c r="I23" s="20">
        <v>501913</v>
      </c>
      <c r="J23" s="17">
        <v>5304887</v>
      </c>
      <c r="K23" s="6">
        <v>993524</v>
      </c>
      <c r="L23" s="20">
        <v>11981914</v>
      </c>
      <c r="M23" s="20">
        <v>4962587</v>
      </c>
      <c r="N23" s="20">
        <v>187838</v>
      </c>
      <c r="O23" s="132">
        <v>7642552</v>
      </c>
      <c r="P23" s="23">
        <v>98785183</v>
      </c>
    </row>
    <row r="24" spans="2:16" x14ac:dyDescent="0.15">
      <c r="B24" s="4" t="s">
        <v>48</v>
      </c>
      <c r="C24" s="14" t="s">
        <v>49</v>
      </c>
      <c r="D24" s="17">
        <v>12751223</v>
      </c>
      <c r="E24" s="5">
        <v>3785001</v>
      </c>
      <c r="F24" s="5">
        <v>7439706</v>
      </c>
      <c r="G24" s="6">
        <v>1526516</v>
      </c>
      <c r="H24" s="20">
        <v>3252412</v>
      </c>
      <c r="I24" s="20">
        <v>40193</v>
      </c>
      <c r="J24" s="17">
        <v>1889461</v>
      </c>
      <c r="K24" s="6">
        <v>612187</v>
      </c>
      <c r="L24" s="20">
        <v>2826270</v>
      </c>
      <c r="M24" s="20">
        <v>1001264</v>
      </c>
      <c r="N24" s="20">
        <v>170500</v>
      </c>
      <c r="O24" s="132">
        <v>1583978</v>
      </c>
      <c r="P24" s="23">
        <v>23515301</v>
      </c>
    </row>
    <row r="25" spans="2:16" x14ac:dyDescent="0.15">
      <c r="B25" s="4" t="s">
        <v>50</v>
      </c>
      <c r="C25" s="14" t="s">
        <v>51</v>
      </c>
      <c r="D25" s="17">
        <v>26463175</v>
      </c>
      <c r="E25" s="5">
        <v>7177994</v>
      </c>
      <c r="F25" s="5">
        <v>16052171</v>
      </c>
      <c r="G25" s="6">
        <v>3233010</v>
      </c>
      <c r="H25" s="20">
        <v>8845331</v>
      </c>
      <c r="I25" s="20">
        <v>203900</v>
      </c>
      <c r="J25" s="17">
        <v>4494505</v>
      </c>
      <c r="K25" s="6">
        <v>803161</v>
      </c>
      <c r="L25" s="20">
        <v>2238784</v>
      </c>
      <c r="M25" s="20">
        <v>4818164</v>
      </c>
      <c r="N25" s="20">
        <v>149233</v>
      </c>
      <c r="O25" s="132">
        <v>3644851</v>
      </c>
      <c r="P25" s="23">
        <v>50857943</v>
      </c>
    </row>
    <row r="26" spans="2:16" x14ac:dyDescent="0.15">
      <c r="B26" s="4" t="s">
        <v>52</v>
      </c>
      <c r="C26" s="14" t="s">
        <v>53</v>
      </c>
      <c r="D26" s="17">
        <v>20690726</v>
      </c>
      <c r="E26" s="5">
        <v>6698053</v>
      </c>
      <c r="F26" s="5">
        <v>10762555</v>
      </c>
      <c r="G26" s="6">
        <v>3230118</v>
      </c>
      <c r="H26" s="20">
        <v>7413448</v>
      </c>
      <c r="I26" s="20">
        <v>336852</v>
      </c>
      <c r="J26" s="17">
        <v>4752421</v>
      </c>
      <c r="K26" s="6">
        <v>2134057</v>
      </c>
      <c r="L26" s="20">
        <v>4585496</v>
      </c>
      <c r="M26" s="20">
        <v>401175</v>
      </c>
      <c r="N26" s="20">
        <v>20410</v>
      </c>
      <c r="O26" s="132">
        <v>3052082</v>
      </c>
      <c r="P26" s="23">
        <v>41252610</v>
      </c>
    </row>
    <row r="27" spans="2:16" x14ac:dyDescent="0.15">
      <c r="B27" s="4" t="s">
        <v>54</v>
      </c>
      <c r="C27" s="14" t="s">
        <v>55</v>
      </c>
      <c r="D27" s="17">
        <v>23167994</v>
      </c>
      <c r="E27" s="5">
        <v>6971858</v>
      </c>
      <c r="F27" s="5">
        <v>13205774</v>
      </c>
      <c r="G27" s="6">
        <v>2990362</v>
      </c>
      <c r="H27" s="20">
        <v>7774391</v>
      </c>
      <c r="I27" s="20">
        <v>339148</v>
      </c>
      <c r="J27" s="17">
        <v>3058472</v>
      </c>
      <c r="K27" s="6">
        <v>1381008</v>
      </c>
      <c r="L27" s="20">
        <v>3370977</v>
      </c>
      <c r="M27" s="20">
        <v>709015</v>
      </c>
      <c r="N27" s="20">
        <v>87759</v>
      </c>
      <c r="O27" s="132">
        <v>3097981</v>
      </c>
      <c r="P27" s="23">
        <v>41605737</v>
      </c>
    </row>
    <row r="28" spans="2:16" x14ac:dyDescent="0.15">
      <c r="B28" s="4" t="s">
        <v>56</v>
      </c>
      <c r="C28" s="14" t="s">
        <v>57</v>
      </c>
      <c r="D28" s="17">
        <v>11374627</v>
      </c>
      <c r="E28" s="5">
        <v>3237843</v>
      </c>
      <c r="F28" s="5">
        <v>6583602</v>
      </c>
      <c r="G28" s="6">
        <v>1553182</v>
      </c>
      <c r="H28" s="20">
        <v>3689907</v>
      </c>
      <c r="I28" s="20">
        <v>223749</v>
      </c>
      <c r="J28" s="17">
        <v>3156764</v>
      </c>
      <c r="K28" s="6">
        <v>1260187</v>
      </c>
      <c r="L28" s="20">
        <v>1898757</v>
      </c>
      <c r="M28" s="20">
        <v>901518</v>
      </c>
      <c r="N28" s="20">
        <v>23926</v>
      </c>
      <c r="O28" s="132">
        <v>1658216</v>
      </c>
      <c r="P28" s="23">
        <v>22927464</v>
      </c>
    </row>
    <row r="29" spans="2:16" x14ac:dyDescent="0.15">
      <c r="B29" s="4" t="s">
        <v>58</v>
      </c>
      <c r="C29" s="14" t="s">
        <v>59</v>
      </c>
      <c r="D29" s="17">
        <v>12802640</v>
      </c>
      <c r="E29" s="5">
        <v>3751270</v>
      </c>
      <c r="F29" s="5">
        <v>7349117</v>
      </c>
      <c r="G29" s="6">
        <v>1702253</v>
      </c>
      <c r="H29" s="20">
        <v>4746323</v>
      </c>
      <c r="I29" s="20">
        <v>101363</v>
      </c>
      <c r="J29" s="17">
        <v>2212849</v>
      </c>
      <c r="K29" s="6">
        <v>881367</v>
      </c>
      <c r="L29" s="20">
        <v>1972374</v>
      </c>
      <c r="M29" s="20">
        <v>670381</v>
      </c>
      <c r="N29" s="20">
        <v>0</v>
      </c>
      <c r="O29" s="132">
        <v>3990244</v>
      </c>
      <c r="P29" s="23">
        <v>26496174</v>
      </c>
    </row>
    <row r="30" spans="2:16" x14ac:dyDescent="0.15">
      <c r="B30" s="4" t="s">
        <v>60</v>
      </c>
      <c r="C30" s="14" t="s">
        <v>61</v>
      </c>
      <c r="D30" s="17">
        <v>27615243</v>
      </c>
      <c r="E30" s="5">
        <v>6933919</v>
      </c>
      <c r="F30" s="5">
        <v>16162698</v>
      </c>
      <c r="G30" s="6">
        <v>4518626</v>
      </c>
      <c r="H30" s="20">
        <v>5826233</v>
      </c>
      <c r="I30" s="20">
        <v>313073</v>
      </c>
      <c r="J30" s="17">
        <v>5288906</v>
      </c>
      <c r="K30" s="6">
        <v>2373413</v>
      </c>
      <c r="L30" s="20">
        <v>6009938</v>
      </c>
      <c r="M30" s="20">
        <v>2401439</v>
      </c>
      <c r="N30" s="20">
        <v>67550</v>
      </c>
      <c r="O30" s="132">
        <v>5123895</v>
      </c>
      <c r="P30" s="23">
        <v>52646277</v>
      </c>
    </row>
    <row r="31" spans="2:16" x14ac:dyDescent="0.15">
      <c r="B31" s="65" t="s">
        <v>62</v>
      </c>
      <c r="C31" s="66" t="s">
        <v>63</v>
      </c>
      <c r="D31" s="67">
        <v>11963020</v>
      </c>
      <c r="E31" s="68">
        <v>3566037</v>
      </c>
      <c r="F31" s="68">
        <v>6041835</v>
      </c>
      <c r="G31" s="69">
        <v>2355148</v>
      </c>
      <c r="H31" s="70">
        <v>3163911</v>
      </c>
      <c r="I31" s="70">
        <v>192396</v>
      </c>
      <c r="J31" s="67">
        <v>1841595</v>
      </c>
      <c r="K31" s="69">
        <v>1135364</v>
      </c>
      <c r="L31" s="70">
        <v>2572359</v>
      </c>
      <c r="M31" s="70">
        <v>6521</v>
      </c>
      <c r="N31" s="70">
        <v>73001</v>
      </c>
      <c r="O31" s="133">
        <v>2668473</v>
      </c>
      <c r="P31" s="71">
        <v>22481276</v>
      </c>
    </row>
    <row r="32" spans="2:16" x14ac:dyDescent="0.15">
      <c r="B32" s="4" t="s">
        <v>64</v>
      </c>
      <c r="C32" s="14" t="s">
        <v>65</v>
      </c>
      <c r="D32" s="17">
        <v>23927174</v>
      </c>
      <c r="E32" s="5">
        <v>7235109</v>
      </c>
      <c r="F32" s="5">
        <v>12124020</v>
      </c>
      <c r="G32" s="6">
        <v>4568045</v>
      </c>
      <c r="H32" s="20">
        <v>6669542</v>
      </c>
      <c r="I32" s="20">
        <v>155978</v>
      </c>
      <c r="J32" s="17">
        <v>7793094</v>
      </c>
      <c r="K32" s="6">
        <v>4621704</v>
      </c>
      <c r="L32" s="20">
        <v>4719164</v>
      </c>
      <c r="M32" s="20">
        <v>113936</v>
      </c>
      <c r="N32" s="20">
        <v>12044</v>
      </c>
      <c r="O32" s="132">
        <v>3248408</v>
      </c>
      <c r="P32" s="23">
        <v>46639340</v>
      </c>
    </row>
    <row r="33" spans="2:16" x14ac:dyDescent="0.15">
      <c r="B33" s="51" t="s">
        <v>66</v>
      </c>
      <c r="C33" s="52" t="s">
        <v>67</v>
      </c>
      <c r="D33" s="53">
        <v>10175552</v>
      </c>
      <c r="E33" s="54">
        <v>3335316</v>
      </c>
      <c r="F33" s="54">
        <v>4503972</v>
      </c>
      <c r="G33" s="55">
        <v>2336264</v>
      </c>
      <c r="H33" s="56">
        <v>3127424</v>
      </c>
      <c r="I33" s="56">
        <v>34663</v>
      </c>
      <c r="J33" s="53">
        <v>2314020</v>
      </c>
      <c r="K33" s="55">
        <v>1150530</v>
      </c>
      <c r="L33" s="56">
        <v>1737773</v>
      </c>
      <c r="M33" s="56">
        <v>616582</v>
      </c>
      <c r="N33" s="56">
        <v>29993</v>
      </c>
      <c r="O33" s="134">
        <v>924227</v>
      </c>
      <c r="P33" s="57">
        <v>18960234</v>
      </c>
    </row>
    <row r="34" spans="2:16" x14ac:dyDescent="0.15">
      <c r="B34" s="4" t="s">
        <v>68</v>
      </c>
      <c r="C34" s="14" t="s">
        <v>69</v>
      </c>
      <c r="D34" s="17">
        <v>13528348</v>
      </c>
      <c r="E34" s="5">
        <v>4295272</v>
      </c>
      <c r="F34" s="5">
        <v>6488509</v>
      </c>
      <c r="G34" s="6">
        <v>2744567</v>
      </c>
      <c r="H34" s="20">
        <v>5214501</v>
      </c>
      <c r="I34" s="20">
        <v>157595</v>
      </c>
      <c r="J34" s="17">
        <v>3326396</v>
      </c>
      <c r="K34" s="6">
        <v>1280076</v>
      </c>
      <c r="L34" s="20">
        <v>3144520</v>
      </c>
      <c r="M34" s="20">
        <v>1478111</v>
      </c>
      <c r="N34" s="20">
        <v>175493</v>
      </c>
      <c r="O34" s="132">
        <v>2915339</v>
      </c>
      <c r="P34" s="23">
        <v>29940303</v>
      </c>
    </row>
    <row r="35" spans="2:16" x14ac:dyDescent="0.15">
      <c r="B35" s="4" t="s">
        <v>70</v>
      </c>
      <c r="C35" s="14" t="s">
        <v>71</v>
      </c>
      <c r="D35" s="17">
        <v>17082845</v>
      </c>
      <c r="E35" s="5">
        <v>4703355</v>
      </c>
      <c r="F35" s="5">
        <v>9728202</v>
      </c>
      <c r="G35" s="6">
        <v>2651288</v>
      </c>
      <c r="H35" s="20">
        <v>4739811</v>
      </c>
      <c r="I35" s="20">
        <v>209477</v>
      </c>
      <c r="J35" s="17">
        <v>3595489</v>
      </c>
      <c r="K35" s="6">
        <v>1939607</v>
      </c>
      <c r="L35" s="20">
        <v>3055824</v>
      </c>
      <c r="M35" s="20">
        <v>602006</v>
      </c>
      <c r="N35" s="20">
        <v>2933</v>
      </c>
      <c r="O35" s="132">
        <v>3666268</v>
      </c>
      <c r="P35" s="23">
        <v>32954653</v>
      </c>
    </row>
    <row r="36" spans="2:16" x14ac:dyDescent="0.15">
      <c r="B36" s="4" t="s">
        <v>72</v>
      </c>
      <c r="C36" s="14" t="s">
        <v>73</v>
      </c>
      <c r="D36" s="17">
        <v>24498945</v>
      </c>
      <c r="E36" s="5">
        <v>6700427</v>
      </c>
      <c r="F36" s="5">
        <v>13195941</v>
      </c>
      <c r="G36" s="6">
        <v>4602577</v>
      </c>
      <c r="H36" s="20">
        <v>6530333</v>
      </c>
      <c r="I36" s="20">
        <v>887431</v>
      </c>
      <c r="J36" s="17">
        <v>2098310</v>
      </c>
      <c r="K36" s="6">
        <v>503986</v>
      </c>
      <c r="L36" s="20">
        <v>5575822</v>
      </c>
      <c r="M36" s="20">
        <v>2964651</v>
      </c>
      <c r="N36" s="20">
        <v>337800</v>
      </c>
      <c r="O36" s="132">
        <v>4429814</v>
      </c>
      <c r="P36" s="23">
        <v>47323106</v>
      </c>
    </row>
    <row r="37" spans="2:16" x14ac:dyDescent="0.15">
      <c r="B37" s="58" t="s">
        <v>74</v>
      </c>
      <c r="C37" s="59" t="s">
        <v>75</v>
      </c>
      <c r="D37" s="60">
        <v>9391578</v>
      </c>
      <c r="E37" s="61">
        <v>3747805</v>
      </c>
      <c r="F37" s="61">
        <v>4087165</v>
      </c>
      <c r="G37" s="62">
        <v>1556608</v>
      </c>
      <c r="H37" s="63">
        <v>2321453</v>
      </c>
      <c r="I37" s="63">
        <v>77227</v>
      </c>
      <c r="J37" s="60">
        <v>1382433</v>
      </c>
      <c r="K37" s="62">
        <v>648719</v>
      </c>
      <c r="L37" s="63">
        <v>2914893</v>
      </c>
      <c r="M37" s="63">
        <v>660229</v>
      </c>
      <c r="N37" s="63">
        <v>13184</v>
      </c>
      <c r="O37" s="135">
        <v>1630809</v>
      </c>
      <c r="P37" s="64">
        <v>18391806</v>
      </c>
    </row>
    <row r="38" spans="2:16" x14ac:dyDescent="0.15">
      <c r="B38" s="4" t="s">
        <v>76</v>
      </c>
      <c r="C38" s="14" t="s">
        <v>77</v>
      </c>
      <c r="D38" s="17">
        <v>14005452</v>
      </c>
      <c r="E38" s="5">
        <v>4447126</v>
      </c>
      <c r="F38" s="5">
        <v>6659093</v>
      </c>
      <c r="G38" s="6">
        <v>2899233</v>
      </c>
      <c r="H38" s="20">
        <v>4956490</v>
      </c>
      <c r="I38" s="20">
        <v>417169</v>
      </c>
      <c r="J38" s="17">
        <v>2459466</v>
      </c>
      <c r="K38" s="6">
        <v>1418552</v>
      </c>
      <c r="L38" s="20">
        <v>3565743</v>
      </c>
      <c r="M38" s="20">
        <v>1256097</v>
      </c>
      <c r="N38" s="20">
        <v>11300</v>
      </c>
      <c r="O38" s="132">
        <v>3263616</v>
      </c>
      <c r="P38" s="23">
        <v>29935333</v>
      </c>
    </row>
    <row r="39" spans="2:16" x14ac:dyDescent="0.15">
      <c r="B39" s="4" t="s">
        <v>78</v>
      </c>
      <c r="C39" s="14" t="s">
        <v>79</v>
      </c>
      <c r="D39" s="17">
        <v>7527191</v>
      </c>
      <c r="E39" s="5">
        <v>2491284</v>
      </c>
      <c r="F39" s="5">
        <v>3751764</v>
      </c>
      <c r="G39" s="6">
        <v>1284143</v>
      </c>
      <c r="H39" s="20">
        <v>2631272</v>
      </c>
      <c r="I39" s="20">
        <v>152132</v>
      </c>
      <c r="J39" s="17">
        <v>1848246</v>
      </c>
      <c r="K39" s="6">
        <v>860419</v>
      </c>
      <c r="L39" s="20">
        <v>2018370</v>
      </c>
      <c r="M39" s="20">
        <v>351609</v>
      </c>
      <c r="N39" s="20">
        <v>31230</v>
      </c>
      <c r="O39" s="132">
        <v>4312864</v>
      </c>
      <c r="P39" s="23">
        <v>18872914</v>
      </c>
    </row>
    <row r="40" spans="2:16" x14ac:dyDescent="0.15">
      <c r="B40" s="58" t="s">
        <v>80</v>
      </c>
      <c r="C40" s="59" t="s">
        <v>81</v>
      </c>
      <c r="D40" s="60">
        <v>10763076</v>
      </c>
      <c r="E40" s="61">
        <v>3657784</v>
      </c>
      <c r="F40" s="61">
        <v>5360779</v>
      </c>
      <c r="G40" s="62">
        <v>1744513</v>
      </c>
      <c r="H40" s="63">
        <v>2591602</v>
      </c>
      <c r="I40" s="63">
        <v>262596</v>
      </c>
      <c r="J40" s="60">
        <v>2718875</v>
      </c>
      <c r="K40" s="62">
        <v>1774192</v>
      </c>
      <c r="L40" s="63">
        <v>2397325</v>
      </c>
      <c r="M40" s="63">
        <v>1033337</v>
      </c>
      <c r="N40" s="63">
        <v>19881</v>
      </c>
      <c r="O40" s="135">
        <v>1420088</v>
      </c>
      <c r="P40" s="64">
        <v>21206780</v>
      </c>
    </row>
    <row r="41" spans="2:16" x14ac:dyDescent="0.15">
      <c r="B41" s="58" t="s">
        <v>82</v>
      </c>
      <c r="C41" s="59" t="s">
        <v>83</v>
      </c>
      <c r="D41" s="60">
        <v>8823331</v>
      </c>
      <c r="E41" s="61">
        <v>2753538</v>
      </c>
      <c r="F41" s="61">
        <v>4644927</v>
      </c>
      <c r="G41" s="62">
        <v>1424866</v>
      </c>
      <c r="H41" s="63">
        <v>2797754</v>
      </c>
      <c r="I41" s="63">
        <v>211019</v>
      </c>
      <c r="J41" s="60">
        <v>1563057</v>
      </c>
      <c r="K41" s="62">
        <v>852778</v>
      </c>
      <c r="L41" s="63">
        <v>1678562</v>
      </c>
      <c r="M41" s="63">
        <v>826909</v>
      </c>
      <c r="N41" s="63">
        <v>5500</v>
      </c>
      <c r="O41" s="135">
        <v>1640200</v>
      </c>
      <c r="P41" s="64">
        <v>17546332</v>
      </c>
    </row>
    <row r="42" spans="2:16" x14ac:dyDescent="0.15">
      <c r="B42" s="4" t="s">
        <v>84</v>
      </c>
      <c r="C42" s="14" t="s">
        <v>85</v>
      </c>
      <c r="D42" s="17">
        <v>11162799</v>
      </c>
      <c r="E42" s="5">
        <v>3308768</v>
      </c>
      <c r="F42" s="5">
        <v>5890336</v>
      </c>
      <c r="G42" s="6">
        <v>1963695</v>
      </c>
      <c r="H42" s="20">
        <v>3644061</v>
      </c>
      <c r="I42" s="20">
        <v>167563</v>
      </c>
      <c r="J42" s="17">
        <v>2068004</v>
      </c>
      <c r="K42" s="6">
        <v>1328329</v>
      </c>
      <c r="L42" s="20">
        <v>2070052</v>
      </c>
      <c r="M42" s="20">
        <v>177013</v>
      </c>
      <c r="N42" s="20">
        <v>30000</v>
      </c>
      <c r="O42" s="132">
        <v>2664726</v>
      </c>
      <c r="P42" s="23">
        <v>21984218</v>
      </c>
    </row>
    <row r="43" spans="2:16" x14ac:dyDescent="0.15">
      <c r="B43" s="4">
        <v>39</v>
      </c>
      <c r="C43" s="14" t="s">
        <v>86</v>
      </c>
      <c r="D43" s="17">
        <v>19110855</v>
      </c>
      <c r="E43" s="5">
        <v>5000090</v>
      </c>
      <c r="F43" s="5">
        <v>10260997</v>
      </c>
      <c r="G43" s="6">
        <v>3849768</v>
      </c>
      <c r="H43" s="20">
        <v>6563068</v>
      </c>
      <c r="I43" s="20">
        <v>241289</v>
      </c>
      <c r="J43" s="17">
        <v>3189650</v>
      </c>
      <c r="K43" s="6">
        <v>1443906</v>
      </c>
      <c r="L43" s="20">
        <v>3238881</v>
      </c>
      <c r="M43" s="20">
        <v>3958158</v>
      </c>
      <c r="N43" s="20">
        <v>7975</v>
      </c>
      <c r="O43" s="132">
        <v>4041513</v>
      </c>
      <c r="P43" s="23">
        <v>40351389</v>
      </c>
    </row>
    <row r="44" spans="2:16" x14ac:dyDescent="0.15">
      <c r="B44" s="7">
        <v>40</v>
      </c>
      <c r="C44" s="15" t="s">
        <v>87</v>
      </c>
      <c r="D44" s="18">
        <v>6942532</v>
      </c>
      <c r="E44" s="8">
        <v>2488430</v>
      </c>
      <c r="F44" s="8">
        <v>3111848</v>
      </c>
      <c r="G44" s="9">
        <v>1342254</v>
      </c>
      <c r="H44" s="21">
        <v>2410618</v>
      </c>
      <c r="I44" s="21">
        <v>60705</v>
      </c>
      <c r="J44" s="18">
        <v>1960491</v>
      </c>
      <c r="K44" s="9">
        <v>1216750</v>
      </c>
      <c r="L44" s="21">
        <v>1938744</v>
      </c>
      <c r="M44" s="21">
        <v>944</v>
      </c>
      <c r="N44" s="21">
        <v>9300</v>
      </c>
      <c r="O44" s="136">
        <v>1820944</v>
      </c>
      <c r="P44" s="24">
        <v>15144278</v>
      </c>
    </row>
    <row r="45" spans="2:16" x14ac:dyDescent="0.15">
      <c r="B45" s="10">
        <v>41</v>
      </c>
      <c r="C45" s="13" t="s">
        <v>88</v>
      </c>
      <c r="D45" s="16">
        <v>6171343</v>
      </c>
      <c r="E45" s="11">
        <v>2442542</v>
      </c>
      <c r="F45" s="11">
        <v>2635403</v>
      </c>
      <c r="G45" s="12">
        <v>1093398</v>
      </c>
      <c r="H45" s="19">
        <v>2225551</v>
      </c>
      <c r="I45" s="19">
        <v>153044</v>
      </c>
      <c r="J45" s="16">
        <v>486097</v>
      </c>
      <c r="K45" s="12">
        <v>38690</v>
      </c>
      <c r="L45" s="19">
        <v>1193807</v>
      </c>
      <c r="M45" s="19">
        <v>352407</v>
      </c>
      <c r="N45" s="19">
        <v>11050</v>
      </c>
      <c r="O45" s="137">
        <v>765708</v>
      </c>
      <c r="P45" s="22">
        <v>11359007</v>
      </c>
    </row>
    <row r="46" spans="2:16" x14ac:dyDescent="0.15">
      <c r="B46" s="4">
        <v>42</v>
      </c>
      <c r="C46" s="14" t="s">
        <v>89</v>
      </c>
      <c r="D46" s="17">
        <v>5789376</v>
      </c>
      <c r="E46" s="5">
        <v>2089239</v>
      </c>
      <c r="F46" s="5">
        <v>2131764</v>
      </c>
      <c r="G46" s="6">
        <v>1568373</v>
      </c>
      <c r="H46" s="20">
        <v>1895008</v>
      </c>
      <c r="I46" s="20">
        <v>112007</v>
      </c>
      <c r="J46" s="17">
        <v>1539162</v>
      </c>
      <c r="K46" s="6">
        <v>724453</v>
      </c>
      <c r="L46" s="20">
        <v>1296292</v>
      </c>
      <c r="M46" s="20">
        <v>687623</v>
      </c>
      <c r="N46" s="20">
        <v>3600</v>
      </c>
      <c r="O46" s="132">
        <v>1403138</v>
      </c>
      <c r="P46" s="23">
        <v>12726206</v>
      </c>
    </row>
    <row r="47" spans="2:16" x14ac:dyDescent="0.15">
      <c r="B47" s="4">
        <v>43</v>
      </c>
      <c r="C47" s="14" t="s">
        <v>90</v>
      </c>
      <c r="D47" s="17">
        <v>4540753</v>
      </c>
      <c r="E47" s="5">
        <v>1746368</v>
      </c>
      <c r="F47" s="5">
        <v>1863121</v>
      </c>
      <c r="G47" s="6">
        <v>931264</v>
      </c>
      <c r="H47" s="20">
        <v>1128091</v>
      </c>
      <c r="I47" s="20">
        <v>61043</v>
      </c>
      <c r="J47" s="17">
        <v>1406308</v>
      </c>
      <c r="K47" s="6">
        <v>1066472</v>
      </c>
      <c r="L47" s="20">
        <v>1498277</v>
      </c>
      <c r="M47" s="20">
        <v>236447</v>
      </c>
      <c r="N47" s="20">
        <v>32500</v>
      </c>
      <c r="O47" s="132">
        <v>498185</v>
      </c>
      <c r="P47" s="23">
        <v>9401604</v>
      </c>
    </row>
    <row r="48" spans="2:16" x14ac:dyDescent="0.15">
      <c r="B48" s="4">
        <v>44</v>
      </c>
      <c r="C48" s="14" t="s">
        <v>91</v>
      </c>
      <c r="D48" s="17">
        <v>1622209</v>
      </c>
      <c r="E48" s="5">
        <v>814280</v>
      </c>
      <c r="F48" s="5">
        <v>547960</v>
      </c>
      <c r="G48" s="6">
        <v>259969</v>
      </c>
      <c r="H48" s="20">
        <v>496805</v>
      </c>
      <c r="I48" s="20">
        <v>22040</v>
      </c>
      <c r="J48" s="17">
        <v>666864</v>
      </c>
      <c r="K48" s="6">
        <v>465573</v>
      </c>
      <c r="L48" s="20">
        <v>580803</v>
      </c>
      <c r="M48" s="20">
        <v>311501</v>
      </c>
      <c r="N48" s="20">
        <v>11500</v>
      </c>
      <c r="O48" s="132">
        <v>768982</v>
      </c>
      <c r="P48" s="23">
        <v>4480704</v>
      </c>
    </row>
    <row r="49" spans="2:16" x14ac:dyDescent="0.15">
      <c r="B49" s="4">
        <v>45</v>
      </c>
      <c r="C49" s="14" t="s">
        <v>92</v>
      </c>
      <c r="D49" s="17">
        <v>3022065</v>
      </c>
      <c r="E49" s="5">
        <v>939005</v>
      </c>
      <c r="F49" s="5">
        <v>1412225</v>
      </c>
      <c r="G49" s="6">
        <v>670835</v>
      </c>
      <c r="H49" s="20">
        <v>1119607</v>
      </c>
      <c r="I49" s="20">
        <v>44588</v>
      </c>
      <c r="J49" s="17">
        <v>861539</v>
      </c>
      <c r="K49" s="6">
        <v>528688</v>
      </c>
      <c r="L49" s="20">
        <v>585004</v>
      </c>
      <c r="M49" s="20">
        <v>185</v>
      </c>
      <c r="N49" s="20">
        <v>0</v>
      </c>
      <c r="O49" s="132">
        <v>631200</v>
      </c>
      <c r="P49" s="23">
        <v>6264188</v>
      </c>
    </row>
    <row r="50" spans="2:16" x14ac:dyDescent="0.15">
      <c r="B50" s="4">
        <v>46</v>
      </c>
      <c r="C50" s="14" t="s">
        <v>93</v>
      </c>
      <c r="D50" s="17">
        <v>2920338</v>
      </c>
      <c r="E50" s="5">
        <v>1135130</v>
      </c>
      <c r="F50" s="5">
        <v>1119030</v>
      </c>
      <c r="G50" s="6">
        <v>666178</v>
      </c>
      <c r="H50" s="20">
        <v>882134</v>
      </c>
      <c r="I50" s="20">
        <v>19813</v>
      </c>
      <c r="J50" s="17">
        <v>830140</v>
      </c>
      <c r="K50" s="6">
        <v>558597</v>
      </c>
      <c r="L50" s="20">
        <v>823551</v>
      </c>
      <c r="M50" s="20">
        <v>145922</v>
      </c>
      <c r="N50" s="20">
        <v>0</v>
      </c>
      <c r="O50" s="132">
        <v>460164</v>
      </c>
      <c r="P50" s="23">
        <v>6082062</v>
      </c>
    </row>
    <row r="51" spans="2:16" x14ac:dyDescent="0.15">
      <c r="B51" s="4">
        <v>47</v>
      </c>
      <c r="C51" s="14" t="s">
        <v>94</v>
      </c>
      <c r="D51" s="17">
        <v>4399443</v>
      </c>
      <c r="E51" s="5">
        <v>1889139</v>
      </c>
      <c r="F51" s="5">
        <v>1535336</v>
      </c>
      <c r="G51" s="6">
        <v>974968</v>
      </c>
      <c r="H51" s="20">
        <v>1184320</v>
      </c>
      <c r="I51" s="20">
        <v>51689</v>
      </c>
      <c r="J51" s="17">
        <v>1264185</v>
      </c>
      <c r="K51" s="6">
        <v>885000</v>
      </c>
      <c r="L51" s="20">
        <v>1279250</v>
      </c>
      <c r="M51" s="20">
        <v>5026</v>
      </c>
      <c r="N51" s="20">
        <v>0</v>
      </c>
      <c r="O51" s="132">
        <v>511342</v>
      </c>
      <c r="P51" s="23">
        <v>8695255</v>
      </c>
    </row>
    <row r="52" spans="2:16" x14ac:dyDescent="0.15">
      <c r="B52" s="4">
        <v>48</v>
      </c>
      <c r="C52" s="14" t="s">
        <v>95</v>
      </c>
      <c r="D52" s="17">
        <v>2695668</v>
      </c>
      <c r="E52" s="5">
        <v>1230594</v>
      </c>
      <c r="F52" s="5">
        <v>874752</v>
      </c>
      <c r="G52" s="6">
        <v>590322</v>
      </c>
      <c r="H52" s="20">
        <v>1321269</v>
      </c>
      <c r="I52" s="20">
        <v>128268</v>
      </c>
      <c r="J52" s="17">
        <v>896843</v>
      </c>
      <c r="K52" s="6">
        <v>556794</v>
      </c>
      <c r="L52" s="20">
        <v>892011</v>
      </c>
      <c r="M52" s="20">
        <v>31561</v>
      </c>
      <c r="N52" s="20">
        <v>0</v>
      </c>
      <c r="O52" s="132">
        <v>733433</v>
      </c>
      <c r="P52" s="23">
        <v>6699053</v>
      </c>
    </row>
    <row r="53" spans="2:16" x14ac:dyDescent="0.15">
      <c r="B53" s="4">
        <v>49</v>
      </c>
      <c r="C53" s="14" t="s">
        <v>96</v>
      </c>
      <c r="D53" s="17">
        <v>2728480</v>
      </c>
      <c r="E53" s="5">
        <v>1251802</v>
      </c>
      <c r="F53" s="5">
        <v>858141</v>
      </c>
      <c r="G53" s="6">
        <v>618537</v>
      </c>
      <c r="H53" s="20">
        <v>1097745</v>
      </c>
      <c r="I53" s="20">
        <v>55491</v>
      </c>
      <c r="J53" s="17">
        <v>830572</v>
      </c>
      <c r="K53" s="6">
        <v>489265</v>
      </c>
      <c r="L53" s="20">
        <v>929965</v>
      </c>
      <c r="M53" s="20">
        <v>124613</v>
      </c>
      <c r="N53" s="20">
        <v>0</v>
      </c>
      <c r="O53" s="132">
        <v>706273</v>
      </c>
      <c r="P53" s="23">
        <v>6473139</v>
      </c>
    </row>
    <row r="54" spans="2:16" x14ac:dyDescent="0.15">
      <c r="B54" s="4">
        <v>50</v>
      </c>
      <c r="C54" s="14" t="s">
        <v>97</v>
      </c>
      <c r="D54" s="17">
        <v>2203751</v>
      </c>
      <c r="E54" s="5">
        <v>941543</v>
      </c>
      <c r="F54" s="5">
        <v>675552</v>
      </c>
      <c r="G54" s="6">
        <v>586656</v>
      </c>
      <c r="H54" s="20">
        <v>607989</v>
      </c>
      <c r="I54" s="20">
        <v>31845</v>
      </c>
      <c r="J54" s="17">
        <v>847340</v>
      </c>
      <c r="K54" s="6">
        <v>522524</v>
      </c>
      <c r="L54" s="20">
        <v>718145</v>
      </c>
      <c r="M54" s="20">
        <v>12407</v>
      </c>
      <c r="N54" s="20">
        <v>3000</v>
      </c>
      <c r="O54" s="132">
        <v>694851</v>
      </c>
      <c r="P54" s="23">
        <v>5119328</v>
      </c>
    </row>
    <row r="55" spans="2:16" x14ac:dyDescent="0.15">
      <c r="B55" s="4">
        <v>51</v>
      </c>
      <c r="C55" s="14" t="s">
        <v>98</v>
      </c>
      <c r="D55" s="17">
        <v>2263488</v>
      </c>
      <c r="E55" s="5">
        <v>955109</v>
      </c>
      <c r="F55" s="5">
        <v>658657</v>
      </c>
      <c r="G55" s="6">
        <v>649722</v>
      </c>
      <c r="H55" s="20">
        <v>826223</v>
      </c>
      <c r="I55" s="20">
        <v>50331</v>
      </c>
      <c r="J55" s="17">
        <v>799531</v>
      </c>
      <c r="K55" s="6">
        <v>475061</v>
      </c>
      <c r="L55" s="20">
        <v>490726</v>
      </c>
      <c r="M55" s="20">
        <v>344639</v>
      </c>
      <c r="N55" s="20">
        <v>35120</v>
      </c>
      <c r="O55" s="132">
        <v>698979</v>
      </c>
      <c r="P55" s="23">
        <v>5509037</v>
      </c>
    </row>
    <row r="56" spans="2:16" x14ac:dyDescent="0.15">
      <c r="B56" s="4">
        <v>52</v>
      </c>
      <c r="C56" s="14" t="s">
        <v>99</v>
      </c>
      <c r="D56" s="17">
        <v>1388736</v>
      </c>
      <c r="E56" s="5">
        <v>652499</v>
      </c>
      <c r="F56" s="5">
        <v>445215</v>
      </c>
      <c r="G56" s="6">
        <v>291022</v>
      </c>
      <c r="H56" s="20">
        <v>567645</v>
      </c>
      <c r="I56" s="20">
        <v>48073</v>
      </c>
      <c r="J56" s="17">
        <v>464957</v>
      </c>
      <c r="K56" s="6">
        <v>236683</v>
      </c>
      <c r="L56" s="20">
        <v>460119</v>
      </c>
      <c r="M56" s="20">
        <v>73747</v>
      </c>
      <c r="N56" s="20">
        <v>73328</v>
      </c>
      <c r="O56" s="132">
        <v>183016</v>
      </c>
      <c r="P56" s="23">
        <v>3259621</v>
      </c>
    </row>
    <row r="57" spans="2:16" x14ac:dyDescent="0.15">
      <c r="B57" s="4">
        <v>53</v>
      </c>
      <c r="C57" s="14" t="s">
        <v>100</v>
      </c>
      <c r="D57" s="17">
        <v>1655524</v>
      </c>
      <c r="E57" s="5">
        <v>649456</v>
      </c>
      <c r="F57" s="5">
        <v>654371</v>
      </c>
      <c r="G57" s="6">
        <v>351697</v>
      </c>
      <c r="H57" s="20">
        <v>483229</v>
      </c>
      <c r="I57" s="20">
        <v>222489</v>
      </c>
      <c r="J57" s="17">
        <v>824822</v>
      </c>
      <c r="K57" s="6">
        <v>310973</v>
      </c>
      <c r="L57" s="20">
        <v>365550</v>
      </c>
      <c r="M57" s="20">
        <v>3117</v>
      </c>
      <c r="N57" s="20">
        <v>70840</v>
      </c>
      <c r="O57" s="132">
        <v>323453</v>
      </c>
      <c r="P57" s="23">
        <v>3949024</v>
      </c>
    </row>
    <row r="58" spans="2:16" x14ac:dyDescent="0.15">
      <c r="B58" s="4">
        <v>54</v>
      </c>
      <c r="C58" s="14" t="s">
        <v>101</v>
      </c>
      <c r="D58" s="17">
        <v>1410088</v>
      </c>
      <c r="E58" s="5">
        <v>615504</v>
      </c>
      <c r="F58" s="5">
        <v>455744</v>
      </c>
      <c r="G58" s="6">
        <v>338840</v>
      </c>
      <c r="H58" s="20">
        <v>395492</v>
      </c>
      <c r="I58" s="20">
        <v>6573</v>
      </c>
      <c r="J58" s="17">
        <v>692529</v>
      </c>
      <c r="K58" s="6">
        <v>253296</v>
      </c>
      <c r="L58" s="20">
        <v>301305</v>
      </c>
      <c r="M58" s="20">
        <v>117973</v>
      </c>
      <c r="N58" s="20">
        <v>57345</v>
      </c>
      <c r="O58" s="132">
        <v>277442</v>
      </c>
      <c r="P58" s="23">
        <v>3258747</v>
      </c>
    </row>
    <row r="59" spans="2:16" x14ac:dyDescent="0.15">
      <c r="B59" s="4">
        <v>55</v>
      </c>
      <c r="C59" s="14" t="s">
        <v>102</v>
      </c>
      <c r="D59" s="17">
        <v>2553119</v>
      </c>
      <c r="E59" s="5">
        <v>1163631</v>
      </c>
      <c r="F59" s="5">
        <v>672584</v>
      </c>
      <c r="G59" s="6">
        <v>716904</v>
      </c>
      <c r="H59" s="20">
        <v>1294103</v>
      </c>
      <c r="I59" s="20">
        <v>58812</v>
      </c>
      <c r="J59" s="17">
        <v>1185070</v>
      </c>
      <c r="K59" s="6">
        <v>362575</v>
      </c>
      <c r="L59" s="20">
        <v>534172</v>
      </c>
      <c r="M59" s="20">
        <v>363162</v>
      </c>
      <c r="N59" s="20">
        <v>271962</v>
      </c>
      <c r="O59" s="132">
        <v>438987</v>
      </c>
      <c r="P59" s="23">
        <v>6699387</v>
      </c>
    </row>
    <row r="60" spans="2:16" x14ac:dyDescent="0.15">
      <c r="B60" s="4">
        <v>56</v>
      </c>
      <c r="C60" s="14" t="s">
        <v>103</v>
      </c>
      <c r="D60" s="17">
        <v>686003</v>
      </c>
      <c r="E60" s="5">
        <v>430438</v>
      </c>
      <c r="F60" s="5">
        <v>121891</v>
      </c>
      <c r="G60" s="6">
        <v>133674</v>
      </c>
      <c r="H60" s="20">
        <v>439859</v>
      </c>
      <c r="I60" s="20">
        <v>14178</v>
      </c>
      <c r="J60" s="17">
        <v>294253</v>
      </c>
      <c r="K60" s="6">
        <v>186883</v>
      </c>
      <c r="L60" s="20">
        <v>265169</v>
      </c>
      <c r="M60" s="20">
        <v>180156</v>
      </c>
      <c r="N60" s="20">
        <v>0</v>
      </c>
      <c r="O60" s="132">
        <v>154492</v>
      </c>
      <c r="P60" s="23">
        <v>2034110</v>
      </c>
    </row>
    <row r="61" spans="2:16" x14ac:dyDescent="0.15">
      <c r="B61" s="4">
        <v>57</v>
      </c>
      <c r="C61" s="14" t="s">
        <v>104</v>
      </c>
      <c r="D61" s="17">
        <v>1821727</v>
      </c>
      <c r="E61" s="5">
        <v>708889</v>
      </c>
      <c r="F61" s="5">
        <v>784083</v>
      </c>
      <c r="G61" s="6">
        <v>328755</v>
      </c>
      <c r="H61" s="20">
        <v>554156</v>
      </c>
      <c r="I61" s="20">
        <v>122015</v>
      </c>
      <c r="J61" s="17">
        <v>617774</v>
      </c>
      <c r="K61" s="6">
        <v>326935</v>
      </c>
      <c r="L61" s="20">
        <v>655129</v>
      </c>
      <c r="M61" s="20">
        <v>374008</v>
      </c>
      <c r="N61" s="20">
        <v>2050</v>
      </c>
      <c r="O61" s="132">
        <v>460643</v>
      </c>
      <c r="P61" s="23">
        <v>4607502</v>
      </c>
    </row>
    <row r="62" spans="2:16" x14ac:dyDescent="0.15">
      <c r="B62" s="4">
        <v>58</v>
      </c>
      <c r="C62" s="14" t="s">
        <v>105</v>
      </c>
      <c r="D62" s="17">
        <v>2367526</v>
      </c>
      <c r="E62" s="5">
        <v>1038663</v>
      </c>
      <c r="F62" s="5">
        <v>617828</v>
      </c>
      <c r="G62" s="6">
        <v>711035</v>
      </c>
      <c r="H62" s="20">
        <v>866096</v>
      </c>
      <c r="I62" s="20">
        <v>42041</v>
      </c>
      <c r="J62" s="17">
        <v>726123</v>
      </c>
      <c r="K62" s="6">
        <v>407617</v>
      </c>
      <c r="L62" s="20">
        <v>620194</v>
      </c>
      <c r="M62" s="20">
        <v>373811</v>
      </c>
      <c r="N62" s="20">
        <v>0</v>
      </c>
      <c r="O62" s="132">
        <v>1558645</v>
      </c>
      <c r="P62" s="23">
        <v>6554436</v>
      </c>
    </row>
    <row r="63" spans="2:16" x14ac:dyDescent="0.15">
      <c r="B63" s="4">
        <v>59</v>
      </c>
      <c r="C63" s="14" t="s">
        <v>106</v>
      </c>
      <c r="D63" s="17">
        <v>3909815</v>
      </c>
      <c r="E63" s="5">
        <v>1175651</v>
      </c>
      <c r="F63" s="5">
        <v>1852236</v>
      </c>
      <c r="G63" s="6">
        <v>881928</v>
      </c>
      <c r="H63" s="20">
        <v>1143791</v>
      </c>
      <c r="I63" s="20">
        <v>60654</v>
      </c>
      <c r="J63" s="17">
        <v>1876857</v>
      </c>
      <c r="K63" s="6">
        <v>889541</v>
      </c>
      <c r="L63" s="20">
        <v>891147</v>
      </c>
      <c r="M63" s="20">
        <v>827370</v>
      </c>
      <c r="N63" s="20">
        <v>4703</v>
      </c>
      <c r="O63" s="132">
        <v>656949</v>
      </c>
      <c r="P63" s="23">
        <v>9371286</v>
      </c>
    </row>
    <row r="64" spans="2:16" x14ac:dyDescent="0.15">
      <c r="B64" s="4">
        <v>60</v>
      </c>
      <c r="C64" s="14" t="s">
        <v>107</v>
      </c>
      <c r="D64" s="17">
        <v>4802007</v>
      </c>
      <c r="E64" s="5">
        <v>1698317</v>
      </c>
      <c r="F64" s="5">
        <v>2197034</v>
      </c>
      <c r="G64" s="6">
        <v>906656</v>
      </c>
      <c r="H64" s="20">
        <v>1563148</v>
      </c>
      <c r="I64" s="20">
        <v>338347</v>
      </c>
      <c r="J64" s="17">
        <v>1302435</v>
      </c>
      <c r="K64" s="6">
        <v>328608</v>
      </c>
      <c r="L64" s="20">
        <v>1451466</v>
      </c>
      <c r="M64" s="20">
        <v>294286</v>
      </c>
      <c r="N64" s="20">
        <v>13000</v>
      </c>
      <c r="O64" s="132">
        <v>1258563</v>
      </c>
      <c r="P64" s="23">
        <v>11023252</v>
      </c>
    </row>
    <row r="65" spans="2:17" x14ac:dyDescent="0.15">
      <c r="B65" s="4">
        <v>61</v>
      </c>
      <c r="C65" s="14" t="s">
        <v>108</v>
      </c>
      <c r="D65" s="17">
        <v>4137227</v>
      </c>
      <c r="E65" s="5">
        <v>1599589</v>
      </c>
      <c r="F65" s="5">
        <v>1788997</v>
      </c>
      <c r="G65" s="6">
        <v>748641</v>
      </c>
      <c r="H65" s="20">
        <v>1466780</v>
      </c>
      <c r="I65" s="20">
        <v>56542</v>
      </c>
      <c r="J65" s="17">
        <v>1319346</v>
      </c>
      <c r="K65" s="6">
        <v>951283</v>
      </c>
      <c r="L65" s="20">
        <v>1838600</v>
      </c>
      <c r="M65" s="20">
        <v>387190</v>
      </c>
      <c r="N65" s="20">
        <v>6000</v>
      </c>
      <c r="O65" s="132">
        <v>544998</v>
      </c>
      <c r="P65" s="23">
        <v>9756683</v>
      </c>
    </row>
    <row r="66" spans="2:17" x14ac:dyDescent="0.15">
      <c r="B66" s="4">
        <v>62</v>
      </c>
      <c r="C66" s="14" t="s">
        <v>109</v>
      </c>
      <c r="D66" s="17">
        <v>5544493</v>
      </c>
      <c r="E66" s="5">
        <v>2383881</v>
      </c>
      <c r="F66" s="5">
        <v>2164166</v>
      </c>
      <c r="G66" s="6">
        <v>996446</v>
      </c>
      <c r="H66" s="20">
        <v>2341170</v>
      </c>
      <c r="I66" s="20">
        <v>111585</v>
      </c>
      <c r="J66" s="17">
        <v>1216809</v>
      </c>
      <c r="K66" s="6">
        <v>801839</v>
      </c>
      <c r="L66" s="20">
        <v>1678866</v>
      </c>
      <c r="M66" s="20">
        <v>56249</v>
      </c>
      <c r="N66" s="20">
        <v>8500</v>
      </c>
      <c r="O66" s="132">
        <v>1139962</v>
      </c>
      <c r="P66" s="23">
        <v>12097634</v>
      </c>
    </row>
    <row r="67" spans="2:17" ht="12.75" thickBot="1" x14ac:dyDescent="0.2">
      <c r="B67" s="31">
        <v>63</v>
      </c>
      <c r="C67" s="32" t="s">
        <v>110</v>
      </c>
      <c r="D67" s="33">
        <v>4022531</v>
      </c>
      <c r="E67" s="34">
        <v>1640344</v>
      </c>
      <c r="F67" s="34">
        <v>1707213</v>
      </c>
      <c r="G67" s="35">
        <v>674974</v>
      </c>
      <c r="H67" s="36">
        <v>1214811</v>
      </c>
      <c r="I67" s="36">
        <v>70336</v>
      </c>
      <c r="J67" s="33">
        <v>1056492</v>
      </c>
      <c r="K67" s="35">
        <v>737504</v>
      </c>
      <c r="L67" s="36">
        <v>1157060</v>
      </c>
      <c r="M67" s="36">
        <v>413697</v>
      </c>
      <c r="N67" s="36">
        <v>0</v>
      </c>
      <c r="O67" s="138">
        <v>191538</v>
      </c>
      <c r="P67" s="37">
        <v>8126465</v>
      </c>
    </row>
    <row r="68" spans="2:17" ht="12.75" thickTop="1" x14ac:dyDescent="0.15">
      <c r="B68" s="25"/>
      <c r="C68" s="76" t="s">
        <v>111</v>
      </c>
      <c r="D68" s="26">
        <f>SUM(D5:D67)</f>
        <v>1256986155</v>
      </c>
      <c r="E68" s="27">
        <f t="shared" ref="E68:P68" si="0">SUM(E5:E67)</f>
        <v>422044901</v>
      </c>
      <c r="F68" s="27">
        <f t="shared" si="0"/>
        <v>618516108</v>
      </c>
      <c r="G68" s="28">
        <f t="shared" si="0"/>
        <v>216425146</v>
      </c>
      <c r="H68" s="29">
        <f t="shared" si="0"/>
        <v>360465396</v>
      </c>
      <c r="I68" s="29">
        <f t="shared" si="0"/>
        <v>23676543</v>
      </c>
      <c r="J68" s="26">
        <f t="shared" si="0"/>
        <v>199362531</v>
      </c>
      <c r="K68" s="28">
        <f t="shared" si="0"/>
        <v>69058948</v>
      </c>
      <c r="L68" s="29">
        <f t="shared" si="0"/>
        <v>231363278</v>
      </c>
      <c r="M68" s="29">
        <f t="shared" si="0"/>
        <v>59661717</v>
      </c>
      <c r="N68" s="29">
        <f t="shared" si="0"/>
        <v>29643261</v>
      </c>
      <c r="O68" s="139">
        <f t="shared" si="0"/>
        <v>267656245</v>
      </c>
      <c r="P68" s="30">
        <f t="shared" si="0"/>
        <v>2428815126</v>
      </c>
    </row>
    <row r="70" spans="2:17" ht="13.5" x14ac:dyDescent="0.15">
      <c r="B70" s="74" t="str">
        <f>+B1</f>
        <v>平成３０年度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230793.25723974395</v>
      </c>
      <c r="E74" s="41">
        <f t="shared" si="1"/>
        <v>94467.580107137153</v>
      </c>
      <c r="F74" s="41">
        <f t="shared" si="1"/>
        <v>96193.176303276778</v>
      </c>
      <c r="G74" s="42">
        <f t="shared" si="1"/>
        <v>40132.500829330027</v>
      </c>
      <c r="H74" s="43">
        <f t="shared" si="1"/>
        <v>53206.687471587771</v>
      </c>
      <c r="I74" s="43">
        <f t="shared" si="1"/>
        <v>4806.9312024671035</v>
      </c>
      <c r="J74" s="40">
        <f t="shared" si="1"/>
        <v>16819.185321472891</v>
      </c>
      <c r="K74" s="42">
        <f t="shared" si="1"/>
        <v>15.978425132999963</v>
      </c>
      <c r="L74" s="43">
        <f t="shared" si="1"/>
        <v>24364.198744332913</v>
      </c>
      <c r="M74" s="43">
        <f t="shared" si="1"/>
        <v>4094.6826123281444</v>
      </c>
      <c r="N74" s="43">
        <f t="shared" si="1"/>
        <v>16414.785572114852</v>
      </c>
      <c r="O74" s="131">
        <f t="shared" si="1"/>
        <v>62747.358430293272</v>
      </c>
      <c r="P74" s="44">
        <f t="shared" si="1"/>
        <v>413247.08659434092</v>
      </c>
      <c r="Q74" s="44">
        <v>1302256</v>
      </c>
    </row>
    <row r="75" spans="2:17" x14ac:dyDescent="0.15">
      <c r="B75" s="4" t="s">
        <v>12</v>
      </c>
      <c r="C75" s="14" t="s">
        <v>13</v>
      </c>
      <c r="D75" s="17">
        <f t="shared" si="1"/>
        <v>163519.1028418504</v>
      </c>
      <c r="E75" s="5">
        <f t="shared" si="1"/>
        <v>50930.308822904721</v>
      </c>
      <c r="F75" s="5">
        <f t="shared" si="1"/>
        <v>84144.802684677794</v>
      </c>
      <c r="G75" s="6">
        <f t="shared" si="1"/>
        <v>28443.991334267874</v>
      </c>
      <c r="H75" s="20">
        <f t="shared" si="1"/>
        <v>49561.652719369042</v>
      </c>
      <c r="I75" s="20">
        <f t="shared" si="1"/>
        <v>3384.9199269359842</v>
      </c>
      <c r="J75" s="17">
        <f t="shared" si="1"/>
        <v>30211.896974073603</v>
      </c>
      <c r="K75" s="6">
        <f t="shared" si="1"/>
        <v>12658.218993812214</v>
      </c>
      <c r="L75" s="20">
        <f t="shared" si="1"/>
        <v>28445.531908868215</v>
      </c>
      <c r="M75" s="20">
        <f t="shared" si="1"/>
        <v>1564.8103309120258</v>
      </c>
      <c r="N75" s="20">
        <f t="shared" si="1"/>
        <v>2255.1661639975646</v>
      </c>
      <c r="O75" s="132">
        <f t="shared" si="1"/>
        <v>31685.688798266852</v>
      </c>
      <c r="P75" s="23">
        <f t="shared" si="1"/>
        <v>310628.76966427366</v>
      </c>
      <c r="Q75" s="23">
        <v>353115</v>
      </c>
    </row>
    <row r="76" spans="2:17" x14ac:dyDescent="0.15">
      <c r="B76" s="4" t="s">
        <v>14</v>
      </c>
      <c r="C76" s="14" t="s">
        <v>15</v>
      </c>
      <c r="D76" s="17">
        <f t="shared" si="1"/>
        <v>163950.33656836813</v>
      </c>
      <c r="E76" s="5">
        <f t="shared" si="1"/>
        <v>56866.227349277557</v>
      </c>
      <c r="F76" s="5">
        <f t="shared" si="1"/>
        <v>83938.724833233035</v>
      </c>
      <c r="G76" s="6">
        <f t="shared" si="1"/>
        <v>23145.384385857553</v>
      </c>
      <c r="H76" s="20">
        <f t="shared" si="1"/>
        <v>41234.237423570405</v>
      </c>
      <c r="I76" s="20">
        <f t="shared" si="1"/>
        <v>3546.7933707916309</v>
      </c>
      <c r="J76" s="17">
        <f t="shared" si="1"/>
        <v>27836.672044343071</v>
      </c>
      <c r="K76" s="6">
        <f t="shared" si="1"/>
        <v>8085.004374630179</v>
      </c>
      <c r="L76" s="20">
        <f t="shared" si="1"/>
        <v>44378.832858782895</v>
      </c>
      <c r="M76" s="20">
        <f t="shared" si="1"/>
        <v>11305.925727377093</v>
      </c>
      <c r="N76" s="20">
        <f t="shared" si="1"/>
        <v>5382.5904890988259</v>
      </c>
      <c r="O76" s="132">
        <f t="shared" si="1"/>
        <v>30839.190617556174</v>
      </c>
      <c r="P76" s="23">
        <f t="shared" si="1"/>
        <v>328474.57909988821</v>
      </c>
      <c r="Q76" s="23">
        <v>197731</v>
      </c>
    </row>
    <row r="77" spans="2:17" x14ac:dyDescent="0.15">
      <c r="B77" s="4" t="s">
        <v>16</v>
      </c>
      <c r="C77" s="14" t="s">
        <v>17</v>
      </c>
      <c r="D77" s="17">
        <f t="shared" si="1"/>
        <v>165762.07525859584</v>
      </c>
      <c r="E77" s="5">
        <f t="shared" si="1"/>
        <v>47719.585385484184</v>
      </c>
      <c r="F77" s="5">
        <f t="shared" si="1"/>
        <v>93420.861224368127</v>
      </c>
      <c r="G77" s="6">
        <f t="shared" si="1"/>
        <v>24621.628648743535</v>
      </c>
      <c r="H77" s="20">
        <f t="shared" si="1"/>
        <v>51988.15576363197</v>
      </c>
      <c r="I77" s="20">
        <f t="shared" si="1"/>
        <v>5202.2065520884744</v>
      </c>
      <c r="J77" s="17">
        <f t="shared" si="1"/>
        <v>14795.125513796747</v>
      </c>
      <c r="K77" s="6">
        <f t="shared" si="1"/>
        <v>14.687714254485474</v>
      </c>
      <c r="L77" s="20">
        <f t="shared" si="1"/>
        <v>33745.594016938318</v>
      </c>
      <c r="M77" s="20">
        <f t="shared" si="1"/>
        <v>414.34623193638026</v>
      </c>
      <c r="N77" s="20">
        <f t="shared" si="1"/>
        <v>319.27437491512626</v>
      </c>
      <c r="O77" s="132">
        <f t="shared" si="1"/>
        <v>40759.640830818862</v>
      </c>
      <c r="P77" s="23">
        <f t="shared" si="1"/>
        <v>312986.41854272172</v>
      </c>
      <c r="Q77" s="23">
        <v>603838</v>
      </c>
    </row>
    <row r="78" spans="2:17" x14ac:dyDescent="0.15">
      <c r="B78" s="4" t="s">
        <v>18</v>
      </c>
      <c r="C78" s="14" t="s">
        <v>19</v>
      </c>
      <c r="D78" s="17">
        <f t="shared" si="1"/>
        <v>169518.49577520142</v>
      </c>
      <c r="E78" s="5">
        <f t="shared" si="1"/>
        <v>51453.441245824324</v>
      </c>
      <c r="F78" s="5">
        <f t="shared" si="1"/>
        <v>84082.260758498727</v>
      </c>
      <c r="G78" s="6">
        <f t="shared" si="1"/>
        <v>33982.793770878365</v>
      </c>
      <c r="H78" s="20">
        <f t="shared" si="1"/>
        <v>51232.965710355667</v>
      </c>
      <c r="I78" s="20">
        <f t="shared" si="1"/>
        <v>3435.8051680094322</v>
      </c>
      <c r="J78" s="17">
        <f t="shared" si="1"/>
        <v>15918.156808803302</v>
      </c>
      <c r="K78" s="6">
        <f t="shared" si="1"/>
        <v>3603.5321281194733</v>
      </c>
      <c r="L78" s="20">
        <f t="shared" si="1"/>
        <v>43301.680094321084</v>
      </c>
      <c r="M78" s="20">
        <f t="shared" si="1"/>
        <v>2589.5436235016705</v>
      </c>
      <c r="N78" s="20">
        <f t="shared" si="1"/>
        <v>168.25505993318924</v>
      </c>
      <c r="O78" s="132">
        <f t="shared" si="1"/>
        <v>27800.943210846926</v>
      </c>
      <c r="P78" s="23">
        <f t="shared" si="1"/>
        <v>313965.84545097267</v>
      </c>
      <c r="Q78" s="23">
        <v>81424</v>
      </c>
    </row>
    <row r="79" spans="2:17" x14ac:dyDescent="0.15">
      <c r="B79" s="4" t="s">
        <v>20</v>
      </c>
      <c r="C79" s="14" t="s">
        <v>21</v>
      </c>
      <c r="D79" s="17">
        <f t="shared" si="1"/>
        <v>206787.48708164401</v>
      </c>
      <c r="E79" s="5">
        <f t="shared" si="1"/>
        <v>66680.133555926543</v>
      </c>
      <c r="F79" s="5">
        <f t="shared" si="1"/>
        <v>89758.995150647912</v>
      </c>
      <c r="G79" s="6">
        <f t="shared" si="1"/>
        <v>50348.358375069562</v>
      </c>
      <c r="H79" s="20">
        <f t="shared" si="1"/>
        <v>60068.129422052625</v>
      </c>
      <c r="I79" s="20">
        <f t="shared" si="1"/>
        <v>2283.0272676683362</v>
      </c>
      <c r="J79" s="17">
        <f t="shared" si="1"/>
        <v>47300.596231814932</v>
      </c>
      <c r="K79" s="6">
        <f t="shared" si="1"/>
        <v>22582.876222275219</v>
      </c>
      <c r="L79" s="20">
        <f t="shared" si="1"/>
        <v>50038.90611336354</v>
      </c>
      <c r="M79" s="20">
        <f t="shared" si="1"/>
        <v>23595.754829477701</v>
      </c>
      <c r="N79" s="20">
        <f t="shared" si="1"/>
        <v>14701.391207568169</v>
      </c>
      <c r="O79" s="132">
        <f t="shared" si="1"/>
        <v>50373.304714206213</v>
      </c>
      <c r="P79" s="23">
        <f t="shared" si="1"/>
        <v>455148.59686779551</v>
      </c>
      <c r="Q79" s="23">
        <v>62895</v>
      </c>
    </row>
    <row r="80" spans="2:17" x14ac:dyDescent="0.15">
      <c r="B80" s="4" t="s">
        <v>22</v>
      </c>
      <c r="C80" s="14" t="s">
        <v>23</v>
      </c>
      <c r="D80" s="17">
        <f t="shared" si="1"/>
        <v>148582.99837360595</v>
      </c>
      <c r="E80" s="5">
        <f t="shared" si="1"/>
        <v>46428.441565985129</v>
      </c>
      <c r="F80" s="5">
        <f t="shared" si="1"/>
        <v>83507.353624535317</v>
      </c>
      <c r="G80" s="6">
        <f t="shared" si="1"/>
        <v>18647.203183085501</v>
      </c>
      <c r="H80" s="20">
        <f t="shared" si="1"/>
        <v>43883.619888475834</v>
      </c>
      <c r="I80" s="20">
        <f t="shared" si="1"/>
        <v>3409.4853624535317</v>
      </c>
      <c r="J80" s="17">
        <f t="shared" si="1"/>
        <v>30677.759061338289</v>
      </c>
      <c r="K80" s="6">
        <f t="shared" si="1"/>
        <v>11226.274976765799</v>
      </c>
      <c r="L80" s="20">
        <f t="shared" si="1"/>
        <v>25690.206784386617</v>
      </c>
      <c r="M80" s="20">
        <f t="shared" si="1"/>
        <v>11246.006621747212</v>
      </c>
      <c r="N80" s="20">
        <f t="shared" si="1"/>
        <v>14.811802973977695</v>
      </c>
      <c r="O80" s="132">
        <f t="shared" si="1"/>
        <v>26955.39033457249</v>
      </c>
      <c r="P80" s="23">
        <f t="shared" si="1"/>
        <v>290460.27822955389</v>
      </c>
      <c r="Q80" s="23">
        <v>344320</v>
      </c>
    </row>
    <row r="81" spans="2:17" x14ac:dyDescent="0.15">
      <c r="B81" s="4" t="s">
        <v>24</v>
      </c>
      <c r="C81" s="14" t="s">
        <v>25</v>
      </c>
      <c r="D81" s="17">
        <f t="shared" si="1"/>
        <v>165508.09203593116</v>
      </c>
      <c r="E81" s="5">
        <f t="shared" si="1"/>
        <v>59804.574195814726</v>
      </c>
      <c r="F81" s="5">
        <f t="shared" si="1"/>
        <v>70894.954082400756</v>
      </c>
      <c r="G81" s="6">
        <f t="shared" si="1"/>
        <v>34808.563757715659</v>
      </c>
      <c r="H81" s="20">
        <f t="shared" si="1"/>
        <v>49740.95448386611</v>
      </c>
      <c r="I81" s="20">
        <f t="shared" si="1"/>
        <v>3035.8056907713153</v>
      </c>
      <c r="J81" s="17">
        <f t="shared" si="1"/>
        <v>31078.009735534702</v>
      </c>
      <c r="K81" s="6">
        <f t="shared" si="1"/>
        <v>14715.712350077783</v>
      </c>
      <c r="L81" s="20">
        <f t="shared" si="1"/>
        <v>38194.208862347572</v>
      </c>
      <c r="M81" s="20">
        <f t="shared" si="1"/>
        <v>6797.9374717719675</v>
      </c>
      <c r="N81" s="20">
        <f t="shared" si="1"/>
        <v>1401.4904401063884</v>
      </c>
      <c r="O81" s="132">
        <f t="shared" si="1"/>
        <v>43748.168314347371</v>
      </c>
      <c r="P81" s="23">
        <f t="shared" si="1"/>
        <v>339504.66703467659</v>
      </c>
      <c r="Q81" s="23">
        <v>79708</v>
      </c>
    </row>
    <row r="82" spans="2:17" x14ac:dyDescent="0.15">
      <c r="B82" s="4" t="s">
        <v>26</v>
      </c>
      <c r="C82" s="14" t="s">
        <v>27</v>
      </c>
      <c r="D82" s="17">
        <f t="shared" si="1"/>
        <v>163491.66526945579</v>
      </c>
      <c r="E82" s="5">
        <f t="shared" si="1"/>
        <v>49255.980797910364</v>
      </c>
      <c r="F82" s="5">
        <f t="shared" si="1"/>
        <v>80516.88566108665</v>
      </c>
      <c r="G82" s="6">
        <f t="shared" si="1"/>
        <v>33718.798810458786</v>
      </c>
      <c r="H82" s="20">
        <f t="shared" si="1"/>
        <v>54871.347764315527</v>
      </c>
      <c r="I82" s="20">
        <f t="shared" si="1"/>
        <v>7178.545900583299</v>
      </c>
      <c r="J82" s="17">
        <f t="shared" si="1"/>
        <v>36160.632186443821</v>
      </c>
      <c r="K82" s="6">
        <f t="shared" si="1"/>
        <v>13012.830808058525</v>
      </c>
      <c r="L82" s="20">
        <f t="shared" si="1"/>
        <v>36984.221812373697</v>
      </c>
      <c r="M82" s="20">
        <f t="shared" si="1"/>
        <v>12154.737427308266</v>
      </c>
      <c r="N82" s="20">
        <f t="shared" si="1"/>
        <v>6161.7440721490284</v>
      </c>
      <c r="O82" s="132">
        <f t="shared" si="1"/>
        <v>23895.297429426144</v>
      </c>
      <c r="P82" s="23">
        <f t="shared" si="1"/>
        <v>340898.19186205557</v>
      </c>
      <c r="Q82" s="23">
        <v>113321</v>
      </c>
    </row>
    <row r="83" spans="2:17" x14ac:dyDescent="0.15">
      <c r="B83" s="4" t="s">
        <v>28</v>
      </c>
      <c r="C83" s="14" t="s">
        <v>29</v>
      </c>
      <c r="D83" s="17">
        <f t="shared" si="1"/>
        <v>177650.45914913726</v>
      </c>
      <c r="E83" s="5">
        <f t="shared" si="1"/>
        <v>48007.433234989847</v>
      </c>
      <c r="F83" s="5">
        <f t="shared" si="1"/>
        <v>89520.466939984923</v>
      </c>
      <c r="G83" s="6">
        <f t="shared" si="1"/>
        <v>40122.558974162486</v>
      </c>
      <c r="H83" s="20">
        <f t="shared" si="1"/>
        <v>35218.999450809097</v>
      </c>
      <c r="I83" s="20">
        <f t="shared" si="1"/>
        <v>5340.4600431689596</v>
      </c>
      <c r="J83" s="17">
        <f t="shared" si="1"/>
        <v>50679.974967112408</v>
      </c>
      <c r="K83" s="6">
        <f t="shared" si="1"/>
        <v>25158.856661174759</v>
      </c>
      <c r="L83" s="20">
        <f t="shared" si="1"/>
        <v>31041.355352056911</v>
      </c>
      <c r="M83" s="20">
        <f t="shared" si="1"/>
        <v>17976.512510057855</v>
      </c>
      <c r="N83" s="20">
        <f t="shared" si="1"/>
        <v>1266.9067780374728</v>
      </c>
      <c r="O83" s="132">
        <f t="shared" si="1"/>
        <v>29305.848244504898</v>
      </c>
      <c r="P83" s="23">
        <f t="shared" si="1"/>
        <v>348480.51649488485</v>
      </c>
      <c r="Q83" s="23">
        <v>78297</v>
      </c>
    </row>
    <row r="84" spans="2:17" x14ac:dyDescent="0.15">
      <c r="B84" s="4" t="s">
        <v>30</v>
      </c>
      <c r="C84" s="14" t="s">
        <v>31</v>
      </c>
      <c r="D84" s="17">
        <f t="shared" si="1"/>
        <v>155807.38730756452</v>
      </c>
      <c r="E84" s="5">
        <f t="shared" si="1"/>
        <v>49861.701185070327</v>
      </c>
      <c r="F84" s="5">
        <f t="shared" si="1"/>
        <v>80525.706058256736</v>
      </c>
      <c r="G84" s="6">
        <f t="shared" si="1"/>
        <v>25419.980064237458</v>
      </c>
      <c r="H84" s="20">
        <f t="shared" si="1"/>
        <v>50310.632406689554</v>
      </c>
      <c r="I84" s="20">
        <f t="shared" si="1"/>
        <v>3102.8242330269131</v>
      </c>
      <c r="J84" s="17">
        <f t="shared" si="1"/>
        <v>36396.145752575037</v>
      </c>
      <c r="K84" s="6">
        <f t="shared" si="1"/>
        <v>13811.817477018496</v>
      </c>
      <c r="L84" s="20">
        <f t="shared" si="1"/>
        <v>35152.298150404255</v>
      </c>
      <c r="M84" s="20">
        <f t="shared" si="1"/>
        <v>11306.290840624653</v>
      </c>
      <c r="N84" s="20">
        <f t="shared" si="1"/>
        <v>1368.4018163694761</v>
      </c>
      <c r="O84" s="132">
        <f t="shared" si="1"/>
        <v>34052.707941078748</v>
      </c>
      <c r="P84" s="23">
        <f t="shared" si="1"/>
        <v>327496.68844833312</v>
      </c>
      <c r="Q84" s="23">
        <v>90290</v>
      </c>
    </row>
    <row r="85" spans="2:17" x14ac:dyDescent="0.15">
      <c r="B85" s="4" t="s">
        <v>32</v>
      </c>
      <c r="C85" s="14" t="s">
        <v>33</v>
      </c>
      <c r="D85" s="17">
        <f t="shared" si="1"/>
        <v>160418.03425434147</v>
      </c>
      <c r="E85" s="5">
        <f t="shared" si="1"/>
        <v>47356.865787432114</v>
      </c>
      <c r="F85" s="5">
        <f t="shared" si="1"/>
        <v>83229.149438614142</v>
      </c>
      <c r="G85" s="6">
        <f t="shared" si="1"/>
        <v>29832.01902829521</v>
      </c>
      <c r="H85" s="20">
        <f t="shared" si="1"/>
        <v>45248.949266404656</v>
      </c>
      <c r="I85" s="20">
        <f t="shared" si="1"/>
        <v>4088.7901857645847</v>
      </c>
      <c r="J85" s="17">
        <f t="shared" si="1"/>
        <v>20259.50775368929</v>
      </c>
      <c r="K85" s="6">
        <f t="shared" si="1"/>
        <v>861.66974995524254</v>
      </c>
      <c r="L85" s="20">
        <f t="shared" si="1"/>
        <v>34372.820740159761</v>
      </c>
      <c r="M85" s="20">
        <f t="shared" si="1"/>
        <v>773.00744251869151</v>
      </c>
      <c r="N85" s="20">
        <f t="shared" si="1"/>
        <v>2757.4403873860815</v>
      </c>
      <c r="O85" s="132">
        <f t="shared" si="1"/>
        <v>31679.605111723031</v>
      </c>
      <c r="P85" s="23">
        <f t="shared" si="1"/>
        <v>299598.15514198755</v>
      </c>
      <c r="Q85" s="23">
        <v>234598</v>
      </c>
    </row>
    <row r="86" spans="2:17" x14ac:dyDescent="0.15">
      <c r="B86" s="4" t="s">
        <v>34</v>
      </c>
      <c r="C86" s="14" t="s">
        <v>35</v>
      </c>
      <c r="D86" s="17">
        <f t="shared" si="1"/>
        <v>140299.41778044455</v>
      </c>
      <c r="E86" s="5">
        <f t="shared" si="1"/>
        <v>46613.93502614383</v>
      </c>
      <c r="F86" s="5">
        <f t="shared" si="1"/>
        <v>69669.229399779768</v>
      </c>
      <c r="G86" s="6">
        <f t="shared" si="1"/>
        <v>24016.253354520937</v>
      </c>
      <c r="H86" s="20">
        <f t="shared" si="1"/>
        <v>50336.144427374209</v>
      </c>
      <c r="I86" s="20">
        <f t="shared" si="1"/>
        <v>830.15409366943379</v>
      </c>
      <c r="J86" s="17">
        <f t="shared" si="1"/>
        <v>27921.713558528561</v>
      </c>
      <c r="K86" s="6">
        <f t="shared" si="1"/>
        <v>12725.420510216865</v>
      </c>
      <c r="L86" s="20">
        <f t="shared" si="1"/>
        <v>30014.815938177911</v>
      </c>
      <c r="M86" s="20">
        <f t="shared" si="1"/>
        <v>13143.800977179368</v>
      </c>
      <c r="N86" s="20">
        <f t="shared" si="1"/>
        <v>2174.810927001668</v>
      </c>
      <c r="O86" s="132">
        <f t="shared" si="1"/>
        <v>23868.278595024429</v>
      </c>
      <c r="P86" s="23">
        <f t="shared" si="1"/>
        <v>288589.13629740011</v>
      </c>
      <c r="Q86" s="23">
        <v>151661</v>
      </c>
    </row>
    <row r="87" spans="2:17" x14ac:dyDescent="0.15">
      <c r="B87" s="4" t="s">
        <v>36</v>
      </c>
      <c r="C87" s="14" t="s">
        <v>37</v>
      </c>
      <c r="D87" s="17">
        <f t="shared" si="1"/>
        <v>167276.564087676</v>
      </c>
      <c r="E87" s="5">
        <f t="shared" si="1"/>
        <v>55393.38075192336</v>
      </c>
      <c r="F87" s="5">
        <f t="shared" si="1"/>
        <v>76234.286543765425</v>
      </c>
      <c r="G87" s="6">
        <f t="shared" si="1"/>
        <v>35648.896791987223</v>
      </c>
      <c r="H87" s="20">
        <f t="shared" si="1"/>
        <v>54381.586587313104</v>
      </c>
      <c r="I87" s="20">
        <f t="shared" si="1"/>
        <v>629.98983887356655</v>
      </c>
      <c r="J87" s="17">
        <f t="shared" si="1"/>
        <v>13072.742778342285</v>
      </c>
      <c r="K87" s="6">
        <f t="shared" si="1"/>
        <v>46.178690666279579</v>
      </c>
      <c r="L87" s="20">
        <f t="shared" si="1"/>
        <v>39442.390042096093</v>
      </c>
      <c r="M87" s="20">
        <f t="shared" si="1"/>
        <v>17038.830018870663</v>
      </c>
      <c r="N87" s="20">
        <f t="shared" si="1"/>
        <v>2812.4546378284222</v>
      </c>
      <c r="O87" s="132">
        <f t="shared" si="1"/>
        <v>33015.241689650167</v>
      </c>
      <c r="P87" s="23">
        <f t="shared" si="1"/>
        <v>327669.79968065029</v>
      </c>
      <c r="Q87" s="23">
        <v>55112</v>
      </c>
    </row>
    <row r="88" spans="2:17" x14ac:dyDescent="0.15">
      <c r="B88" s="65" t="s">
        <v>38</v>
      </c>
      <c r="C88" s="66" t="s">
        <v>39</v>
      </c>
      <c r="D88" s="67">
        <f t="shared" si="1"/>
        <v>158129.23491515432</v>
      </c>
      <c r="E88" s="68">
        <f t="shared" si="1"/>
        <v>47202.509579350706</v>
      </c>
      <c r="F88" s="68">
        <f t="shared" si="1"/>
        <v>70006.728704366498</v>
      </c>
      <c r="G88" s="69">
        <f t="shared" si="1"/>
        <v>40919.996631437112</v>
      </c>
      <c r="H88" s="70">
        <f t="shared" si="1"/>
        <v>47021.390374331553</v>
      </c>
      <c r="I88" s="70">
        <f t="shared" si="1"/>
        <v>3309.436186786812</v>
      </c>
      <c r="J88" s="67">
        <f t="shared" si="1"/>
        <v>39276.171628279088</v>
      </c>
      <c r="K88" s="69">
        <f t="shared" si="1"/>
        <v>18258.806686597331</v>
      </c>
      <c r="L88" s="70">
        <f t="shared" si="1"/>
        <v>27024.430502336942</v>
      </c>
      <c r="M88" s="70">
        <f t="shared" si="1"/>
        <v>3417.2217777590636</v>
      </c>
      <c r="N88" s="70">
        <f t="shared" si="1"/>
        <v>570.97140932249783</v>
      </c>
      <c r="O88" s="133">
        <f t="shared" si="1"/>
        <v>28208.547728325404</v>
      </c>
      <c r="P88" s="71">
        <f t="shared" si="1"/>
        <v>306957.40452229569</v>
      </c>
      <c r="Q88" s="71">
        <v>118745</v>
      </c>
    </row>
    <row r="89" spans="2:17" x14ac:dyDescent="0.15">
      <c r="B89" s="4" t="s">
        <v>40</v>
      </c>
      <c r="C89" s="14" t="s">
        <v>41</v>
      </c>
      <c r="D89" s="17">
        <f t="shared" si="1"/>
        <v>171305.43239951279</v>
      </c>
      <c r="E89" s="5">
        <f t="shared" si="1"/>
        <v>57567.085435879591</v>
      </c>
      <c r="F89" s="5">
        <f t="shared" si="1"/>
        <v>93501.444231773101</v>
      </c>
      <c r="G89" s="6">
        <f t="shared" si="1"/>
        <v>20236.9027318601</v>
      </c>
      <c r="H89" s="20">
        <f t="shared" si="1"/>
        <v>41501.117104576304</v>
      </c>
      <c r="I89" s="20">
        <f t="shared" si="1"/>
        <v>694.10823038106844</v>
      </c>
      <c r="J89" s="17">
        <f t="shared" si="1"/>
        <v>29951.995823908124</v>
      </c>
      <c r="K89" s="6">
        <f t="shared" si="1"/>
        <v>7947.026274578041</v>
      </c>
      <c r="L89" s="20">
        <f t="shared" si="1"/>
        <v>27840.174003828084</v>
      </c>
      <c r="M89" s="20">
        <f t="shared" si="1"/>
        <v>9071.1954062989389</v>
      </c>
      <c r="N89" s="20">
        <f t="shared" si="1"/>
        <v>2723.9672872803203</v>
      </c>
      <c r="O89" s="132">
        <f t="shared" si="1"/>
        <v>49809.987819732036</v>
      </c>
      <c r="P89" s="23">
        <f t="shared" si="1"/>
        <v>332897.97807551763</v>
      </c>
      <c r="Q89" s="23">
        <v>143675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156042.2065561288</v>
      </c>
      <c r="E90" s="68">
        <f t="shared" si="2"/>
        <v>48420.367671834727</v>
      </c>
      <c r="F90" s="68">
        <f t="shared" si="2"/>
        <v>78463.003076330628</v>
      </c>
      <c r="G90" s="69">
        <f t="shared" si="2"/>
        <v>29158.835807963453</v>
      </c>
      <c r="H90" s="70">
        <f t="shared" si="2"/>
        <v>41611.279587255325</v>
      </c>
      <c r="I90" s="70">
        <f t="shared" si="2"/>
        <v>409.09946218913962</v>
      </c>
      <c r="J90" s="67">
        <f t="shared" si="2"/>
        <v>8835.9961316126883</v>
      </c>
      <c r="K90" s="69">
        <f t="shared" si="2"/>
        <v>860.72055277679317</v>
      </c>
      <c r="L90" s="70">
        <f t="shared" si="2"/>
        <v>29945.173049068129</v>
      </c>
      <c r="M90" s="70">
        <f t="shared" si="2"/>
        <v>1686.9757000511993</v>
      </c>
      <c r="N90" s="70">
        <f t="shared" si="2"/>
        <v>914.94799119548043</v>
      </c>
      <c r="O90" s="133">
        <f t="shared" si="2"/>
        <v>23236.706794621015</v>
      </c>
      <c r="P90" s="71">
        <f t="shared" si="2"/>
        <v>262682.38527212181</v>
      </c>
      <c r="Q90" s="71">
        <v>228519</v>
      </c>
    </row>
    <row r="91" spans="2:17" x14ac:dyDescent="0.15">
      <c r="B91" s="4" t="s">
        <v>44</v>
      </c>
      <c r="C91" s="14" t="s">
        <v>45</v>
      </c>
      <c r="D91" s="17">
        <f t="shared" si="2"/>
        <v>128574.61527317215</v>
      </c>
      <c r="E91" s="5">
        <f t="shared" si="2"/>
        <v>35260.507549660346</v>
      </c>
      <c r="F91" s="5">
        <f t="shared" si="2"/>
        <v>70841.722739126242</v>
      </c>
      <c r="G91" s="6">
        <f t="shared" si="2"/>
        <v>22472.384984385564</v>
      </c>
      <c r="H91" s="20">
        <f t="shared" si="2"/>
        <v>48379.374456714206</v>
      </c>
      <c r="I91" s="20">
        <f t="shared" si="2"/>
        <v>613.6875824989537</v>
      </c>
      <c r="J91" s="17">
        <f t="shared" si="2"/>
        <v>50997.577347799488</v>
      </c>
      <c r="K91" s="6">
        <f t="shared" si="2"/>
        <v>12705.486784070055</v>
      </c>
      <c r="L91" s="20">
        <f t="shared" si="2"/>
        <v>29052.260068896689</v>
      </c>
      <c r="M91" s="20">
        <f t="shared" si="2"/>
        <v>2170.1691832201154</v>
      </c>
      <c r="N91" s="20">
        <f t="shared" si="2"/>
        <v>1473.3186310807766</v>
      </c>
      <c r="O91" s="132">
        <f t="shared" si="2"/>
        <v>22445.937027140142</v>
      </c>
      <c r="P91" s="23">
        <f t="shared" si="2"/>
        <v>283706.93957052252</v>
      </c>
      <c r="Q91" s="23">
        <v>248488</v>
      </c>
    </row>
    <row r="92" spans="2:17" x14ac:dyDescent="0.15">
      <c r="B92" s="4" t="s">
        <v>46</v>
      </c>
      <c r="C92" s="14" t="s">
        <v>47</v>
      </c>
      <c r="D92" s="17">
        <f t="shared" si="2"/>
        <v>154439.3969878552</v>
      </c>
      <c r="E92" s="5">
        <f t="shared" si="2"/>
        <v>51286.821501990118</v>
      </c>
      <c r="F92" s="5">
        <f t="shared" si="2"/>
        <v>80115.630786277688</v>
      </c>
      <c r="G92" s="6">
        <f t="shared" si="2"/>
        <v>23036.944699587399</v>
      </c>
      <c r="H92" s="20">
        <f t="shared" si="2"/>
        <v>44436.492732070743</v>
      </c>
      <c r="I92" s="20">
        <f t="shared" si="2"/>
        <v>1463.5378850836139</v>
      </c>
      <c r="J92" s="17">
        <f t="shared" si="2"/>
        <v>15468.623248625872</v>
      </c>
      <c r="K92" s="6">
        <f t="shared" si="2"/>
        <v>2897.0359678665677</v>
      </c>
      <c r="L92" s="20">
        <f t="shared" si="2"/>
        <v>34938.296228258172</v>
      </c>
      <c r="M92" s="20">
        <f t="shared" si="2"/>
        <v>14470.504016679059</v>
      </c>
      <c r="N92" s="20">
        <f t="shared" si="2"/>
        <v>547.72047996034348</v>
      </c>
      <c r="O92" s="132">
        <f t="shared" si="2"/>
        <v>22285.066118473809</v>
      </c>
      <c r="P92" s="23">
        <f t="shared" si="2"/>
        <v>288049.63769700681</v>
      </c>
      <c r="Q92" s="23">
        <v>342945</v>
      </c>
    </row>
    <row r="93" spans="2:17" x14ac:dyDescent="0.15">
      <c r="B93" s="4" t="s">
        <v>48</v>
      </c>
      <c r="C93" s="14" t="s">
        <v>49</v>
      </c>
      <c r="D93" s="17">
        <f t="shared" si="2"/>
        <v>169426.70174459548</v>
      </c>
      <c r="E93" s="5">
        <f t="shared" si="2"/>
        <v>50291.665005779883</v>
      </c>
      <c r="F93" s="5">
        <f t="shared" si="2"/>
        <v>98852.074779766408</v>
      </c>
      <c r="G93" s="6">
        <f t="shared" si="2"/>
        <v>20282.961959049175</v>
      </c>
      <c r="H93" s="20">
        <f t="shared" si="2"/>
        <v>43215.104768738121</v>
      </c>
      <c r="I93" s="20">
        <f t="shared" si="2"/>
        <v>534.04817900373371</v>
      </c>
      <c r="J93" s="17">
        <f t="shared" si="2"/>
        <v>25105.446379931174</v>
      </c>
      <c r="K93" s="6">
        <f t="shared" si="2"/>
        <v>8134.1863647838854</v>
      </c>
      <c r="L93" s="20">
        <f t="shared" si="2"/>
        <v>37552.915852832142</v>
      </c>
      <c r="M93" s="20">
        <f t="shared" si="2"/>
        <v>13303.889132485616</v>
      </c>
      <c r="N93" s="20">
        <f t="shared" si="2"/>
        <v>2265.4495688337915</v>
      </c>
      <c r="O93" s="132">
        <f t="shared" si="2"/>
        <v>21046.464968576023</v>
      </c>
      <c r="P93" s="23">
        <f t="shared" si="2"/>
        <v>312450.02059499611</v>
      </c>
      <c r="Q93" s="23">
        <v>75261</v>
      </c>
    </row>
    <row r="94" spans="2:17" x14ac:dyDescent="0.15">
      <c r="B94" s="4" t="s">
        <v>50</v>
      </c>
      <c r="C94" s="14" t="s">
        <v>51</v>
      </c>
      <c r="D94" s="17">
        <f t="shared" si="2"/>
        <v>189542.56675452669</v>
      </c>
      <c r="E94" s="5">
        <f t="shared" si="2"/>
        <v>51412.402589961035</v>
      </c>
      <c r="F94" s="5">
        <f t="shared" si="2"/>
        <v>114973.72077698831</v>
      </c>
      <c r="G94" s="6">
        <f t="shared" si="2"/>
        <v>23156.443387577354</v>
      </c>
      <c r="H94" s="20">
        <f t="shared" si="2"/>
        <v>63354.708629383451</v>
      </c>
      <c r="I94" s="20">
        <f t="shared" si="2"/>
        <v>1460.4343341737338</v>
      </c>
      <c r="J94" s="17">
        <f t="shared" si="2"/>
        <v>32191.904939261975</v>
      </c>
      <c r="K94" s="6">
        <f t="shared" si="2"/>
        <v>5752.6429635571858</v>
      </c>
      <c r="L94" s="20">
        <f t="shared" si="2"/>
        <v>16035.296814118725</v>
      </c>
      <c r="M94" s="20">
        <f t="shared" si="2"/>
        <v>34510.113454045379</v>
      </c>
      <c r="N94" s="20">
        <f t="shared" si="2"/>
        <v>1068.881790052716</v>
      </c>
      <c r="O94" s="132">
        <f t="shared" si="2"/>
        <v>26106.255730002293</v>
      </c>
      <c r="P94" s="23">
        <f t="shared" si="2"/>
        <v>364270.16244556499</v>
      </c>
      <c r="Q94" s="23">
        <v>139616</v>
      </c>
    </row>
    <row r="95" spans="2:17" x14ac:dyDescent="0.15">
      <c r="B95" s="4" t="s">
        <v>52</v>
      </c>
      <c r="C95" s="14" t="s">
        <v>53</v>
      </c>
      <c r="D95" s="17">
        <f t="shared" si="2"/>
        <v>139385.92851079884</v>
      </c>
      <c r="E95" s="5">
        <f t="shared" si="2"/>
        <v>45122.357553792055</v>
      </c>
      <c r="F95" s="5">
        <f t="shared" si="2"/>
        <v>72503.435685318167</v>
      </c>
      <c r="G95" s="6">
        <f t="shared" si="2"/>
        <v>21760.135271688607</v>
      </c>
      <c r="H95" s="20">
        <f t="shared" si="2"/>
        <v>49941.714609072907</v>
      </c>
      <c r="I95" s="20">
        <f t="shared" si="2"/>
        <v>2269.2499427385778</v>
      </c>
      <c r="J95" s="17">
        <f t="shared" si="2"/>
        <v>32015.339324449953</v>
      </c>
      <c r="K95" s="6">
        <f t="shared" si="2"/>
        <v>14376.36922164886</v>
      </c>
      <c r="L95" s="20">
        <f t="shared" si="2"/>
        <v>30890.826046536695</v>
      </c>
      <c r="M95" s="20">
        <f t="shared" si="2"/>
        <v>2702.5707010145375</v>
      </c>
      <c r="N95" s="20">
        <f t="shared" si="2"/>
        <v>137.49477910564394</v>
      </c>
      <c r="O95" s="132">
        <f t="shared" si="2"/>
        <v>20560.77121030436</v>
      </c>
      <c r="P95" s="23">
        <f t="shared" si="2"/>
        <v>277903.89512402151</v>
      </c>
      <c r="Q95" s="23">
        <v>148442</v>
      </c>
    </row>
    <row r="96" spans="2:17" x14ac:dyDescent="0.15">
      <c r="B96" s="4" t="s">
        <v>54</v>
      </c>
      <c r="C96" s="14" t="s">
        <v>55</v>
      </c>
      <c r="D96" s="17">
        <f t="shared" si="2"/>
        <v>165480.94340161709</v>
      </c>
      <c r="E96" s="5">
        <f t="shared" si="2"/>
        <v>49797.56292677352</v>
      </c>
      <c r="F96" s="5">
        <f t="shared" si="2"/>
        <v>94324.262163938169</v>
      </c>
      <c r="G96" s="6">
        <f t="shared" si="2"/>
        <v>21359.118310905404</v>
      </c>
      <c r="H96" s="20">
        <f t="shared" si="2"/>
        <v>55529.77772063655</v>
      </c>
      <c r="I96" s="20">
        <f t="shared" si="2"/>
        <v>2422.4165023856463</v>
      </c>
      <c r="J96" s="17">
        <f t="shared" si="2"/>
        <v>21845.604411302535</v>
      </c>
      <c r="K96" s="6">
        <f t="shared" si="2"/>
        <v>9864.0610268278051</v>
      </c>
      <c r="L96" s="20">
        <f t="shared" si="2"/>
        <v>24077.719208022627</v>
      </c>
      <c r="M96" s="20">
        <f t="shared" si="2"/>
        <v>5064.2481643381616</v>
      </c>
      <c r="N96" s="20">
        <f t="shared" si="2"/>
        <v>626.83209051169968</v>
      </c>
      <c r="O96" s="132">
        <f t="shared" si="2"/>
        <v>22127.803491328817</v>
      </c>
      <c r="P96" s="23">
        <f t="shared" si="2"/>
        <v>297175.34499014314</v>
      </c>
      <c r="Q96" s="23">
        <v>140004</v>
      </c>
    </row>
    <row r="97" spans="2:17" x14ac:dyDescent="0.15">
      <c r="B97" s="4" t="s">
        <v>56</v>
      </c>
      <c r="C97" s="14" t="s">
        <v>57</v>
      </c>
      <c r="D97" s="17">
        <f t="shared" si="2"/>
        <v>149071.8189324142</v>
      </c>
      <c r="E97" s="5">
        <f t="shared" si="2"/>
        <v>42434.019632255615</v>
      </c>
      <c r="F97" s="5">
        <f t="shared" si="2"/>
        <v>86282.348007286739</v>
      </c>
      <c r="G97" s="6">
        <f t="shared" si="2"/>
        <v>20355.45129287184</v>
      </c>
      <c r="H97" s="20">
        <f t="shared" si="2"/>
        <v>48358.609753220713</v>
      </c>
      <c r="I97" s="20">
        <f t="shared" si="2"/>
        <v>2932.3748738581708</v>
      </c>
      <c r="J97" s="17">
        <f t="shared" si="2"/>
        <v>41371.427073640618</v>
      </c>
      <c r="K97" s="6">
        <f t="shared" si="2"/>
        <v>16515.562952963843</v>
      </c>
      <c r="L97" s="20">
        <f t="shared" si="2"/>
        <v>24884.434425907239</v>
      </c>
      <c r="M97" s="20">
        <f t="shared" si="2"/>
        <v>11814.974509521251</v>
      </c>
      <c r="N97" s="20">
        <f t="shared" si="2"/>
        <v>313.56565272662937</v>
      </c>
      <c r="O97" s="132">
        <f t="shared" si="2"/>
        <v>21731.989567906898</v>
      </c>
      <c r="P97" s="23">
        <f t="shared" si="2"/>
        <v>300479.19478919572</v>
      </c>
      <c r="Q97" s="23">
        <v>76303</v>
      </c>
    </row>
    <row r="98" spans="2:17" x14ac:dyDescent="0.15">
      <c r="B98" s="4" t="s">
        <v>58</v>
      </c>
      <c r="C98" s="14" t="s">
        <v>59</v>
      </c>
      <c r="D98" s="17">
        <f t="shared" si="2"/>
        <v>154649.27221114936</v>
      </c>
      <c r="E98" s="5">
        <f t="shared" si="2"/>
        <v>45313.402186386425</v>
      </c>
      <c r="F98" s="5">
        <f t="shared" si="2"/>
        <v>88773.533852751105</v>
      </c>
      <c r="G98" s="6">
        <f t="shared" si="2"/>
        <v>20562.336172011837</v>
      </c>
      <c r="H98" s="20">
        <f t="shared" si="2"/>
        <v>57333.127982122365</v>
      </c>
      <c r="I98" s="20">
        <f t="shared" si="2"/>
        <v>1224.412635139216</v>
      </c>
      <c r="J98" s="17">
        <f t="shared" si="2"/>
        <v>26730.07187292384</v>
      </c>
      <c r="K98" s="6">
        <f t="shared" si="2"/>
        <v>10646.4576916108</v>
      </c>
      <c r="L98" s="20">
        <f t="shared" si="2"/>
        <v>23825.258198949086</v>
      </c>
      <c r="M98" s="20">
        <f t="shared" si="2"/>
        <v>8097.855891767832</v>
      </c>
      <c r="N98" s="20">
        <f t="shared" si="2"/>
        <v>0</v>
      </c>
      <c r="O98" s="132">
        <f t="shared" si="2"/>
        <v>48200.084556380985</v>
      </c>
      <c r="P98" s="23">
        <f t="shared" si="2"/>
        <v>320060.08334843267</v>
      </c>
      <c r="Q98" s="23">
        <v>82785</v>
      </c>
    </row>
    <row r="99" spans="2:17" x14ac:dyDescent="0.15">
      <c r="B99" s="4" t="s">
        <v>60</v>
      </c>
      <c r="C99" s="14" t="s">
        <v>61</v>
      </c>
      <c r="D99" s="17">
        <f t="shared" si="2"/>
        <v>167024.9854841051</v>
      </c>
      <c r="E99" s="5">
        <f t="shared" si="2"/>
        <v>41938.34978468089</v>
      </c>
      <c r="F99" s="5">
        <f t="shared" si="2"/>
        <v>97756.677311656269</v>
      </c>
      <c r="G99" s="6">
        <f t="shared" si="2"/>
        <v>27329.95838776794</v>
      </c>
      <c r="H99" s="20">
        <f t="shared" si="2"/>
        <v>35238.74413315914</v>
      </c>
      <c r="I99" s="20">
        <f t="shared" si="2"/>
        <v>1893.5561523201238</v>
      </c>
      <c r="J99" s="17">
        <f t="shared" si="2"/>
        <v>31988.834857502297</v>
      </c>
      <c r="K99" s="6">
        <f t="shared" si="2"/>
        <v>14355.089030822084</v>
      </c>
      <c r="L99" s="20">
        <f t="shared" si="2"/>
        <v>36349.845163787679</v>
      </c>
      <c r="M99" s="20">
        <f t="shared" si="2"/>
        <v>14524.598393574297</v>
      </c>
      <c r="N99" s="20">
        <f t="shared" si="2"/>
        <v>408.56195867808583</v>
      </c>
      <c r="O99" s="132">
        <f t="shared" si="2"/>
        <v>30990.800551604007</v>
      </c>
      <c r="P99" s="23">
        <f t="shared" si="2"/>
        <v>318419.9266947307</v>
      </c>
      <c r="Q99" s="23">
        <v>165336</v>
      </c>
    </row>
    <row r="100" spans="2:17" x14ac:dyDescent="0.15">
      <c r="B100" s="65" t="s">
        <v>62</v>
      </c>
      <c r="C100" s="66" t="s">
        <v>63</v>
      </c>
      <c r="D100" s="67">
        <f t="shared" si="2"/>
        <v>158643.9104604286</v>
      </c>
      <c r="E100" s="68">
        <f t="shared" si="2"/>
        <v>47289.902928071293</v>
      </c>
      <c r="F100" s="68">
        <f t="shared" si="2"/>
        <v>80121.936664544875</v>
      </c>
      <c r="G100" s="69">
        <f t="shared" si="2"/>
        <v>31232.070867812432</v>
      </c>
      <c r="H100" s="70">
        <f t="shared" si="2"/>
        <v>41957.232654360283</v>
      </c>
      <c r="I100" s="70">
        <f t="shared" si="2"/>
        <v>2551.4003819223426</v>
      </c>
      <c r="J100" s="67">
        <f t="shared" si="2"/>
        <v>24421.745703373646</v>
      </c>
      <c r="K100" s="69">
        <f t="shared" si="2"/>
        <v>15056.280500742627</v>
      </c>
      <c r="L100" s="70">
        <f t="shared" si="2"/>
        <v>34112.547740292808</v>
      </c>
      <c r="M100" s="70">
        <f t="shared" si="2"/>
        <v>86.476235943136004</v>
      </c>
      <c r="N100" s="70">
        <f t="shared" si="2"/>
        <v>968.08030978145553</v>
      </c>
      <c r="O100" s="133">
        <f t="shared" si="2"/>
        <v>35387.133991088478</v>
      </c>
      <c r="P100" s="71">
        <f t="shared" si="2"/>
        <v>298128.52747719077</v>
      </c>
      <c r="Q100" s="71">
        <v>75408</v>
      </c>
    </row>
    <row r="101" spans="2:17" x14ac:dyDescent="0.15">
      <c r="B101" s="4" t="s">
        <v>64</v>
      </c>
      <c r="C101" s="14" t="s">
        <v>65</v>
      </c>
      <c r="D101" s="17">
        <f t="shared" si="2"/>
        <v>155665.40671008202</v>
      </c>
      <c r="E101" s="5">
        <f t="shared" si="2"/>
        <v>47070.171557943904</v>
      </c>
      <c r="F101" s="5">
        <f t="shared" si="2"/>
        <v>78876.448353707325</v>
      </c>
      <c r="G101" s="6">
        <f t="shared" si="2"/>
        <v>29718.7867984308</v>
      </c>
      <c r="H101" s="20">
        <f t="shared" si="2"/>
        <v>43390.705814233392</v>
      </c>
      <c r="I101" s="20">
        <f t="shared" si="2"/>
        <v>1014.7616600199077</v>
      </c>
      <c r="J101" s="17">
        <f t="shared" si="2"/>
        <v>50700.310326656218</v>
      </c>
      <c r="K101" s="6">
        <f t="shared" si="2"/>
        <v>30067.881516371846</v>
      </c>
      <c r="L101" s="20">
        <f t="shared" si="2"/>
        <v>30701.936776636372</v>
      </c>
      <c r="M101" s="20">
        <f t="shared" si="2"/>
        <v>741.24481975681317</v>
      </c>
      <c r="N101" s="20">
        <f t="shared" si="2"/>
        <v>78.355854244058577</v>
      </c>
      <c r="O101" s="132">
        <f t="shared" si="2"/>
        <v>21133.492508571391</v>
      </c>
      <c r="P101" s="23">
        <f t="shared" si="2"/>
        <v>303426.21447020018</v>
      </c>
      <c r="Q101" s="23">
        <v>153709</v>
      </c>
    </row>
    <row r="102" spans="2:17" x14ac:dyDescent="0.15">
      <c r="B102" s="51" t="s">
        <v>66</v>
      </c>
      <c r="C102" s="52" t="s">
        <v>67</v>
      </c>
      <c r="D102" s="53">
        <f t="shared" si="2"/>
        <v>152630.22739545209</v>
      </c>
      <c r="E102" s="54">
        <f t="shared" si="2"/>
        <v>50028.739425211497</v>
      </c>
      <c r="F102" s="54">
        <f t="shared" si="2"/>
        <v>67558.228835423288</v>
      </c>
      <c r="G102" s="55">
        <f t="shared" si="2"/>
        <v>35043.259134817301</v>
      </c>
      <c r="H102" s="56">
        <f t="shared" si="2"/>
        <v>46910.421791564171</v>
      </c>
      <c r="I102" s="56">
        <f t="shared" si="2"/>
        <v>519.93460130797382</v>
      </c>
      <c r="J102" s="53">
        <f t="shared" si="2"/>
        <v>34709.60580788384</v>
      </c>
      <c r="K102" s="55">
        <f t="shared" si="2"/>
        <v>17257.604847903043</v>
      </c>
      <c r="L102" s="56">
        <f t="shared" si="2"/>
        <v>26066.073678526431</v>
      </c>
      <c r="M102" s="56">
        <f t="shared" si="2"/>
        <v>9248.5450290994177</v>
      </c>
      <c r="N102" s="56">
        <f t="shared" si="2"/>
        <v>449.88600227995443</v>
      </c>
      <c r="O102" s="134">
        <f t="shared" si="2"/>
        <v>13863.127737445251</v>
      </c>
      <c r="P102" s="57">
        <f t="shared" si="2"/>
        <v>284397.82204355911</v>
      </c>
      <c r="Q102" s="57">
        <v>66668</v>
      </c>
    </row>
    <row r="103" spans="2:17" x14ac:dyDescent="0.15">
      <c r="B103" s="4" t="s">
        <v>68</v>
      </c>
      <c r="C103" s="14" t="s">
        <v>69</v>
      </c>
      <c r="D103" s="17">
        <f t="shared" si="2"/>
        <v>148866.01522954355</v>
      </c>
      <c r="E103" s="5">
        <f t="shared" si="2"/>
        <v>47265.196531537476</v>
      </c>
      <c r="F103" s="5">
        <f t="shared" si="2"/>
        <v>71399.588450195864</v>
      </c>
      <c r="G103" s="6">
        <f t="shared" si="2"/>
        <v>30201.230247810203</v>
      </c>
      <c r="H103" s="20">
        <f t="shared" si="2"/>
        <v>57380.397464677146</v>
      </c>
      <c r="I103" s="20">
        <f t="shared" si="2"/>
        <v>1734.1762401514152</v>
      </c>
      <c r="J103" s="17">
        <f t="shared" si="2"/>
        <v>36603.679739425148</v>
      </c>
      <c r="K103" s="6">
        <f t="shared" si="2"/>
        <v>14085.963290637792</v>
      </c>
      <c r="L103" s="20">
        <f t="shared" si="2"/>
        <v>34602.315242748358</v>
      </c>
      <c r="M103" s="20">
        <f t="shared" si="2"/>
        <v>16265.14151151019</v>
      </c>
      <c r="N103" s="20">
        <f t="shared" si="2"/>
        <v>1931.1259298384612</v>
      </c>
      <c r="O103" s="132">
        <f t="shared" si="2"/>
        <v>32080.40626788151</v>
      </c>
      <c r="P103" s="23">
        <f t="shared" si="2"/>
        <v>329463.25762577576</v>
      </c>
      <c r="Q103" s="23">
        <v>90876</v>
      </c>
    </row>
    <row r="104" spans="2:17" x14ac:dyDescent="0.15">
      <c r="B104" s="4" t="s">
        <v>70</v>
      </c>
      <c r="C104" s="14" t="s">
        <v>71</v>
      </c>
      <c r="D104" s="17">
        <f t="shared" si="2"/>
        <v>153668.30984015041</v>
      </c>
      <c r="E104" s="5">
        <f t="shared" si="2"/>
        <v>42308.913616450925</v>
      </c>
      <c r="F104" s="5">
        <f t="shared" si="2"/>
        <v>87509.800570313135</v>
      </c>
      <c r="G104" s="6">
        <f t="shared" si="2"/>
        <v>23849.595653386346</v>
      </c>
      <c r="H104" s="20">
        <f t="shared" si="2"/>
        <v>42636.852663110454</v>
      </c>
      <c r="I104" s="20">
        <f t="shared" si="2"/>
        <v>1884.3451743772882</v>
      </c>
      <c r="J104" s="17">
        <f t="shared" si="2"/>
        <v>32343.132404400585</v>
      </c>
      <c r="K104" s="6">
        <f t="shared" si="2"/>
        <v>17447.686813532793</v>
      </c>
      <c r="L104" s="20">
        <f t="shared" si="2"/>
        <v>27488.589239612476</v>
      </c>
      <c r="M104" s="20">
        <f t="shared" si="2"/>
        <v>5415.3300889652501</v>
      </c>
      <c r="N104" s="20">
        <f t="shared" si="2"/>
        <v>26.383728984320886</v>
      </c>
      <c r="O104" s="132">
        <f t="shared" si="2"/>
        <v>32979.823148956079</v>
      </c>
      <c r="P104" s="23">
        <f t="shared" si="2"/>
        <v>296442.76628855686</v>
      </c>
      <c r="Q104" s="23">
        <v>111167</v>
      </c>
    </row>
    <row r="105" spans="2:17" x14ac:dyDescent="0.15">
      <c r="B105" s="4" t="s">
        <v>72</v>
      </c>
      <c r="C105" s="14" t="s">
        <v>73</v>
      </c>
      <c r="D105" s="17">
        <f t="shared" si="2"/>
        <v>172738.23037926489</v>
      </c>
      <c r="E105" s="5">
        <f t="shared" si="2"/>
        <v>47243.663054284443</v>
      </c>
      <c r="F105" s="5">
        <f t="shared" si="2"/>
        <v>93042.516587109654</v>
      </c>
      <c r="G105" s="6">
        <f t="shared" si="2"/>
        <v>32452.050737870788</v>
      </c>
      <c r="H105" s="20">
        <f t="shared" si="2"/>
        <v>46044.356857297978</v>
      </c>
      <c r="I105" s="20">
        <f t="shared" si="2"/>
        <v>6257.1372164679506</v>
      </c>
      <c r="J105" s="17">
        <f t="shared" si="2"/>
        <v>14794.855704485042</v>
      </c>
      <c r="K105" s="6">
        <f t="shared" si="2"/>
        <v>3553.5264794432655</v>
      </c>
      <c r="L105" s="20">
        <f t="shared" si="2"/>
        <v>39314.249049898819</v>
      </c>
      <c r="M105" s="20">
        <f t="shared" si="2"/>
        <v>20903.290628723727</v>
      </c>
      <c r="N105" s="20">
        <f t="shared" si="2"/>
        <v>2381.7749793762823</v>
      </c>
      <c r="O105" s="132">
        <f t="shared" si="2"/>
        <v>31233.925839226664</v>
      </c>
      <c r="P105" s="23">
        <f t="shared" si="2"/>
        <v>333667.82065474131</v>
      </c>
      <c r="Q105" s="23">
        <v>141827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151572.40845047691</v>
      </c>
      <c r="E106" s="61">
        <f t="shared" si="3"/>
        <v>60486.515711495944</v>
      </c>
      <c r="F106" s="61">
        <f t="shared" si="3"/>
        <v>65963.509304239764</v>
      </c>
      <c r="G106" s="62">
        <f t="shared" si="3"/>
        <v>25122.383434741208</v>
      </c>
      <c r="H106" s="63">
        <f t="shared" si="3"/>
        <v>37466.357870273234</v>
      </c>
      <c r="I106" s="63">
        <f t="shared" si="3"/>
        <v>1246.3807879149788</v>
      </c>
      <c r="J106" s="60">
        <f t="shared" si="3"/>
        <v>22311.341004825616</v>
      </c>
      <c r="K106" s="62">
        <f t="shared" si="3"/>
        <v>10469.795516534594</v>
      </c>
      <c r="L106" s="63">
        <f t="shared" si="3"/>
        <v>47043.995416471655</v>
      </c>
      <c r="M106" s="63">
        <f t="shared" si="3"/>
        <v>10655.557528122528</v>
      </c>
      <c r="N106" s="63">
        <f t="shared" si="3"/>
        <v>212.77900614902921</v>
      </c>
      <c r="O106" s="135">
        <f t="shared" si="3"/>
        <v>26319.927050886847</v>
      </c>
      <c r="P106" s="64">
        <f t="shared" si="3"/>
        <v>296828.74711512082</v>
      </c>
      <c r="Q106" s="64">
        <v>61961</v>
      </c>
    </row>
    <row r="107" spans="2:17" x14ac:dyDescent="0.15">
      <c r="B107" s="4" t="s">
        <v>76</v>
      </c>
      <c r="C107" s="14" t="s">
        <v>77</v>
      </c>
      <c r="D107" s="17">
        <f t="shared" si="3"/>
        <v>138358.24788097921</v>
      </c>
      <c r="E107" s="5">
        <f t="shared" si="3"/>
        <v>43932.645762946282</v>
      </c>
      <c r="F107" s="5">
        <f t="shared" si="3"/>
        <v>65784.413095449781</v>
      </c>
      <c r="G107" s="6">
        <f t="shared" si="3"/>
        <v>28641.18902258313</v>
      </c>
      <c r="H107" s="20">
        <f t="shared" si="3"/>
        <v>48964.594076620633</v>
      </c>
      <c r="I107" s="20">
        <f t="shared" si="3"/>
        <v>4121.1645229486494</v>
      </c>
      <c r="J107" s="17">
        <f t="shared" si="3"/>
        <v>24296.781459308873</v>
      </c>
      <c r="K107" s="6">
        <f t="shared" si="3"/>
        <v>14013.711892201609</v>
      </c>
      <c r="L107" s="20">
        <f t="shared" si="3"/>
        <v>35225.564578270401</v>
      </c>
      <c r="M107" s="20">
        <f t="shared" si="3"/>
        <v>12408.837650406022</v>
      </c>
      <c r="N107" s="20">
        <f t="shared" si="3"/>
        <v>111.6313990476755</v>
      </c>
      <c r="O107" s="132">
        <f t="shared" si="3"/>
        <v>32240.886728706064</v>
      </c>
      <c r="P107" s="23">
        <f t="shared" si="3"/>
        <v>295727.70829628751</v>
      </c>
      <c r="Q107" s="23">
        <v>101226</v>
      </c>
    </row>
    <row r="108" spans="2:17" x14ac:dyDescent="0.15">
      <c r="B108" s="4" t="s">
        <v>78</v>
      </c>
      <c r="C108" s="14" t="s">
        <v>79</v>
      </c>
      <c r="D108" s="17">
        <f t="shared" si="3"/>
        <v>146620.26179438233</v>
      </c>
      <c r="E108" s="5">
        <f t="shared" si="3"/>
        <v>48527.094939421091</v>
      </c>
      <c r="F108" s="5">
        <f t="shared" si="3"/>
        <v>73079.6680821224</v>
      </c>
      <c r="G108" s="6">
        <f t="shared" si="3"/>
        <v>25013.498772838833</v>
      </c>
      <c r="H108" s="20">
        <f t="shared" si="3"/>
        <v>51253.886010362694</v>
      </c>
      <c r="I108" s="20">
        <f t="shared" si="3"/>
        <v>2963.3409949744828</v>
      </c>
      <c r="J108" s="17">
        <f t="shared" si="3"/>
        <v>36001.519342397442</v>
      </c>
      <c r="K108" s="6">
        <f t="shared" si="3"/>
        <v>16759.88546495773</v>
      </c>
      <c r="L108" s="20">
        <f t="shared" si="3"/>
        <v>39315.321983715767</v>
      </c>
      <c r="M108" s="20">
        <f t="shared" si="3"/>
        <v>6848.903346449024</v>
      </c>
      <c r="N108" s="20">
        <f t="shared" si="3"/>
        <v>608.32132143831075</v>
      </c>
      <c r="O108" s="132">
        <f t="shared" si="3"/>
        <v>84009.193969379412</v>
      </c>
      <c r="P108" s="23">
        <f t="shared" si="3"/>
        <v>367620.74876309949</v>
      </c>
      <c r="Q108" s="23">
        <v>51338</v>
      </c>
    </row>
    <row r="109" spans="2:17" x14ac:dyDescent="0.15">
      <c r="B109" s="58" t="s">
        <v>80</v>
      </c>
      <c r="C109" s="59" t="s">
        <v>81</v>
      </c>
      <c r="D109" s="60">
        <f t="shared" si="3"/>
        <v>153442.57527372261</v>
      </c>
      <c r="E109" s="61">
        <f t="shared" si="3"/>
        <v>52146.78375912409</v>
      </c>
      <c r="F109" s="61">
        <f t="shared" si="3"/>
        <v>76425.339302007298</v>
      </c>
      <c r="G109" s="62">
        <f t="shared" si="3"/>
        <v>24870.452212591241</v>
      </c>
      <c r="H109" s="63">
        <f t="shared" si="3"/>
        <v>36946.880702554743</v>
      </c>
      <c r="I109" s="63">
        <f t="shared" si="3"/>
        <v>3743.6701642335765</v>
      </c>
      <c r="J109" s="60">
        <f t="shared" si="3"/>
        <v>38761.333827554743</v>
      </c>
      <c r="K109" s="62">
        <f t="shared" si="3"/>
        <v>25293.567518248175</v>
      </c>
      <c r="L109" s="63">
        <f t="shared" si="3"/>
        <v>34177.192632299273</v>
      </c>
      <c r="M109" s="63">
        <f t="shared" si="3"/>
        <v>14731.65203010949</v>
      </c>
      <c r="N109" s="63">
        <f t="shared" si="3"/>
        <v>283.431227189781</v>
      </c>
      <c r="O109" s="135">
        <f t="shared" si="3"/>
        <v>20245.32390510949</v>
      </c>
      <c r="P109" s="64">
        <f t="shared" si="3"/>
        <v>302332.05976277374</v>
      </c>
      <c r="Q109" s="64">
        <v>70144</v>
      </c>
    </row>
    <row r="110" spans="2:17" x14ac:dyDescent="0.15">
      <c r="B110" s="58" t="s">
        <v>82</v>
      </c>
      <c r="C110" s="59" t="s">
        <v>83</v>
      </c>
      <c r="D110" s="60">
        <f t="shared" si="3"/>
        <v>157374.00563621445</v>
      </c>
      <c r="E110" s="61">
        <f t="shared" si="3"/>
        <v>49112.438911283134</v>
      </c>
      <c r="F110" s="61">
        <f t="shared" si="3"/>
        <v>82847.483323226203</v>
      </c>
      <c r="G110" s="62">
        <f t="shared" si="3"/>
        <v>25414.083401705135</v>
      </c>
      <c r="H110" s="63">
        <f t="shared" si="3"/>
        <v>49901.080868975849</v>
      </c>
      <c r="I110" s="63">
        <f t="shared" si="3"/>
        <v>3763.7605679021153</v>
      </c>
      <c r="J110" s="60">
        <f t="shared" si="3"/>
        <v>27878.8748974423</v>
      </c>
      <c r="K110" s="62">
        <f t="shared" si="3"/>
        <v>15210.252202761032</v>
      </c>
      <c r="L110" s="63">
        <f t="shared" si="3"/>
        <v>29939.036135982591</v>
      </c>
      <c r="M110" s="63">
        <f t="shared" si="3"/>
        <v>14748.849570149467</v>
      </c>
      <c r="N110" s="63">
        <f t="shared" si="3"/>
        <v>98.098669425320153</v>
      </c>
      <c r="O110" s="135">
        <f t="shared" si="3"/>
        <v>29254.806834801842</v>
      </c>
      <c r="P110" s="64">
        <f t="shared" si="3"/>
        <v>312958.51318089396</v>
      </c>
      <c r="Q110" s="64">
        <v>56066</v>
      </c>
    </row>
    <row r="111" spans="2:17" x14ac:dyDescent="0.15">
      <c r="B111" s="4" t="s">
        <v>84</v>
      </c>
      <c r="C111" s="14" t="s">
        <v>85</v>
      </c>
      <c r="D111" s="17">
        <f t="shared" si="3"/>
        <v>153143.72144709225</v>
      </c>
      <c r="E111" s="5">
        <f t="shared" si="3"/>
        <v>45393.36817988503</v>
      </c>
      <c r="F111" s="5">
        <f t="shared" si="3"/>
        <v>80810.196046151104</v>
      </c>
      <c r="G111" s="6">
        <f t="shared" si="3"/>
        <v>26940.157221056099</v>
      </c>
      <c r="H111" s="20">
        <f t="shared" si="3"/>
        <v>49993.291352841916</v>
      </c>
      <c r="I111" s="20">
        <f t="shared" si="3"/>
        <v>2298.8160403890743</v>
      </c>
      <c r="J111" s="17">
        <f t="shared" si="3"/>
        <v>28371.184371184372</v>
      </c>
      <c r="K111" s="6">
        <f t="shared" si="3"/>
        <v>18223.498099902594</v>
      </c>
      <c r="L111" s="20">
        <f t="shared" si="3"/>
        <v>28399.281118382241</v>
      </c>
      <c r="M111" s="20">
        <f t="shared" si="3"/>
        <v>2428.4616756526871</v>
      </c>
      <c r="N111" s="20">
        <f t="shared" si="3"/>
        <v>411.57344528131046</v>
      </c>
      <c r="O111" s="132">
        <f t="shared" si="3"/>
        <v>36557.682018356172</v>
      </c>
      <c r="P111" s="23">
        <f t="shared" si="3"/>
        <v>301604.01146918</v>
      </c>
      <c r="Q111" s="23">
        <v>72891</v>
      </c>
    </row>
    <row r="112" spans="2:17" x14ac:dyDescent="0.15">
      <c r="B112" s="4">
        <v>39</v>
      </c>
      <c r="C112" s="14" t="s">
        <v>86</v>
      </c>
      <c r="D112" s="17">
        <f t="shared" si="3"/>
        <v>167210.78465684387</v>
      </c>
      <c r="E112" s="5">
        <f t="shared" si="3"/>
        <v>43748.381339026353</v>
      </c>
      <c r="F112" s="5">
        <f t="shared" si="3"/>
        <v>89778.785916774577</v>
      </c>
      <c r="G112" s="6">
        <f t="shared" si="3"/>
        <v>33683.617401042946</v>
      </c>
      <c r="H112" s="20">
        <f t="shared" si="3"/>
        <v>57423.686697231649</v>
      </c>
      <c r="I112" s="20">
        <f t="shared" si="3"/>
        <v>2111.1626360550172</v>
      </c>
      <c r="J112" s="17">
        <f t="shared" si="3"/>
        <v>27907.902565358905</v>
      </c>
      <c r="K112" s="6">
        <f t="shared" si="3"/>
        <v>12633.482658453786</v>
      </c>
      <c r="L112" s="20">
        <f t="shared" si="3"/>
        <v>28338.650124243166</v>
      </c>
      <c r="M112" s="20">
        <f t="shared" si="3"/>
        <v>34631.977741224233</v>
      </c>
      <c r="N112" s="20">
        <f t="shared" si="3"/>
        <v>69.777412242326676</v>
      </c>
      <c r="O112" s="132">
        <f t="shared" si="3"/>
        <v>35361.293878836666</v>
      </c>
      <c r="P112" s="23">
        <f t="shared" si="3"/>
        <v>353055.23571203585</v>
      </c>
      <c r="Q112" s="23">
        <v>114292</v>
      </c>
    </row>
    <row r="113" spans="2:17" x14ac:dyDescent="0.15">
      <c r="B113" s="7">
        <v>40</v>
      </c>
      <c r="C113" s="15" t="s">
        <v>87</v>
      </c>
      <c r="D113" s="18">
        <f t="shared" si="3"/>
        <v>132246.26169114426</v>
      </c>
      <c r="E113" s="8">
        <f t="shared" si="3"/>
        <v>47401.37531668476</v>
      </c>
      <c r="F113" s="8">
        <f t="shared" si="3"/>
        <v>59276.682477093927</v>
      </c>
      <c r="G113" s="9">
        <f t="shared" si="3"/>
        <v>25568.203897365565</v>
      </c>
      <c r="H113" s="21">
        <f t="shared" si="3"/>
        <v>45919.157285178204</v>
      </c>
      <c r="I113" s="21">
        <f t="shared" si="3"/>
        <v>1156.3517915309446</v>
      </c>
      <c r="J113" s="18">
        <f t="shared" si="3"/>
        <v>37344.819703983085</v>
      </c>
      <c r="K113" s="9">
        <f t="shared" si="3"/>
        <v>23177.514905613654</v>
      </c>
      <c r="L113" s="21">
        <f t="shared" si="3"/>
        <v>36930.567460997772</v>
      </c>
      <c r="M113" s="21">
        <f t="shared" si="3"/>
        <v>17.981979922662248</v>
      </c>
      <c r="N113" s="21">
        <f t="shared" si="3"/>
        <v>177.15298017029545</v>
      </c>
      <c r="O113" s="136">
        <f t="shared" si="3"/>
        <v>34686.629712174028</v>
      </c>
      <c r="P113" s="24">
        <f t="shared" si="3"/>
        <v>288478.92260510125</v>
      </c>
      <c r="Q113" s="24">
        <v>52497</v>
      </c>
    </row>
    <row r="114" spans="2:17" x14ac:dyDescent="0.15">
      <c r="B114" s="10">
        <v>41</v>
      </c>
      <c r="C114" s="13" t="s">
        <v>88</v>
      </c>
      <c r="D114" s="16">
        <f t="shared" si="3"/>
        <v>137787.02359954454</v>
      </c>
      <c r="E114" s="11">
        <f t="shared" si="3"/>
        <v>54534.416932729015</v>
      </c>
      <c r="F114" s="11">
        <f t="shared" si="3"/>
        <v>58840.407242849804</v>
      </c>
      <c r="G114" s="12">
        <f t="shared" si="3"/>
        <v>24412.199423965707</v>
      </c>
      <c r="H114" s="19">
        <f t="shared" si="3"/>
        <v>49689.678269217889</v>
      </c>
      <c r="I114" s="19">
        <f t="shared" si="3"/>
        <v>3416.9997097501619</v>
      </c>
      <c r="J114" s="16">
        <f t="shared" si="3"/>
        <v>10853.04427426377</v>
      </c>
      <c r="K114" s="12">
        <f t="shared" si="3"/>
        <v>863.82817209582709</v>
      </c>
      <c r="L114" s="19">
        <f t="shared" si="3"/>
        <v>26654.02219294916</v>
      </c>
      <c r="M114" s="19">
        <f t="shared" si="3"/>
        <v>7868.1595927571498</v>
      </c>
      <c r="N114" s="19">
        <f t="shared" si="3"/>
        <v>246.71236241041328</v>
      </c>
      <c r="O114" s="137">
        <f t="shared" si="3"/>
        <v>17095.894081135993</v>
      </c>
      <c r="P114" s="22">
        <f t="shared" si="3"/>
        <v>253611.53408202907</v>
      </c>
      <c r="Q114" s="22">
        <v>44789</v>
      </c>
    </row>
    <row r="115" spans="2:17" x14ac:dyDescent="0.15">
      <c r="B115" s="4">
        <v>42</v>
      </c>
      <c r="C115" s="14" t="s">
        <v>89</v>
      </c>
      <c r="D115" s="17">
        <f t="shared" si="3"/>
        <v>151063.98079532408</v>
      </c>
      <c r="E115" s="5">
        <f t="shared" si="3"/>
        <v>54515.160212921408</v>
      </c>
      <c r="F115" s="5">
        <f t="shared" si="3"/>
        <v>55624.778206867762</v>
      </c>
      <c r="G115" s="6">
        <f t="shared" si="3"/>
        <v>40924.042375534911</v>
      </c>
      <c r="H115" s="20">
        <f t="shared" si="3"/>
        <v>49447.030581358937</v>
      </c>
      <c r="I115" s="20">
        <f t="shared" si="3"/>
        <v>2922.6333368124415</v>
      </c>
      <c r="J115" s="17">
        <f t="shared" si="3"/>
        <v>40161.830706606823</v>
      </c>
      <c r="K115" s="6">
        <f t="shared" si="3"/>
        <v>18903.376474271998</v>
      </c>
      <c r="L115" s="20">
        <f t="shared" si="3"/>
        <v>33824.548585742617</v>
      </c>
      <c r="M115" s="20">
        <f t="shared" si="3"/>
        <v>17942.359878927044</v>
      </c>
      <c r="N115" s="20">
        <f t="shared" si="3"/>
        <v>93.935914831437216</v>
      </c>
      <c r="O115" s="132">
        <f t="shared" si="3"/>
        <v>36612.514351320322</v>
      </c>
      <c r="P115" s="23">
        <f t="shared" si="3"/>
        <v>332068.83415092371</v>
      </c>
      <c r="Q115" s="23">
        <v>38324</v>
      </c>
    </row>
    <row r="116" spans="2:17" x14ac:dyDescent="0.15">
      <c r="B116" s="4">
        <v>43</v>
      </c>
      <c r="C116" s="14" t="s">
        <v>90</v>
      </c>
      <c r="D116" s="17">
        <f t="shared" si="3"/>
        <v>134135.44251447477</v>
      </c>
      <c r="E116" s="5">
        <f t="shared" si="3"/>
        <v>51588.325652841784</v>
      </c>
      <c r="F116" s="5">
        <f t="shared" si="3"/>
        <v>55037.250384024577</v>
      </c>
      <c r="G116" s="6">
        <f t="shared" si="3"/>
        <v>27509.866477608412</v>
      </c>
      <c r="H116" s="20">
        <f t="shared" si="3"/>
        <v>33324.205364527945</v>
      </c>
      <c r="I116" s="20">
        <f t="shared" si="3"/>
        <v>1803.231714522037</v>
      </c>
      <c r="J116" s="17">
        <f t="shared" si="3"/>
        <v>41542.833510575445</v>
      </c>
      <c r="K116" s="6">
        <f t="shared" si="3"/>
        <v>31503.958407184215</v>
      </c>
      <c r="L116" s="20">
        <f t="shared" si="3"/>
        <v>44259.630154791448</v>
      </c>
      <c r="M116" s="20">
        <f t="shared" si="3"/>
        <v>6984.7276379534442</v>
      </c>
      <c r="N116" s="20">
        <f t="shared" si="3"/>
        <v>960.06144393241163</v>
      </c>
      <c r="O116" s="132">
        <f t="shared" si="3"/>
        <v>14716.560321399031</v>
      </c>
      <c r="P116" s="23">
        <f t="shared" si="3"/>
        <v>277726.69266217656</v>
      </c>
      <c r="Q116" s="23">
        <v>33852</v>
      </c>
    </row>
    <row r="117" spans="2:17" x14ac:dyDescent="0.15">
      <c r="B117" s="4">
        <v>44</v>
      </c>
      <c r="C117" s="14" t="s">
        <v>91</v>
      </c>
      <c r="D117" s="17">
        <f t="shared" si="3"/>
        <v>139317.15905187221</v>
      </c>
      <c r="E117" s="5">
        <f t="shared" si="3"/>
        <v>69931.295087598759</v>
      </c>
      <c r="F117" s="5">
        <f t="shared" si="3"/>
        <v>47059.429749227071</v>
      </c>
      <c r="G117" s="6">
        <f t="shared" si="3"/>
        <v>22326.434215046374</v>
      </c>
      <c r="H117" s="20">
        <f t="shared" si="3"/>
        <v>42666.180006870491</v>
      </c>
      <c r="I117" s="20">
        <f t="shared" si="3"/>
        <v>1892.8203366540708</v>
      </c>
      <c r="J117" s="17">
        <f t="shared" si="3"/>
        <v>57271.040879422879</v>
      </c>
      <c r="K117" s="6">
        <f t="shared" si="3"/>
        <v>39983.940226726212</v>
      </c>
      <c r="L117" s="20">
        <f t="shared" si="3"/>
        <v>49880.024046719343</v>
      </c>
      <c r="M117" s="20">
        <f t="shared" si="3"/>
        <v>26752.061147372038</v>
      </c>
      <c r="N117" s="20">
        <f t="shared" si="3"/>
        <v>987.63311576777744</v>
      </c>
      <c r="O117" s="132">
        <f t="shared" si="3"/>
        <v>66041.05118515974</v>
      </c>
      <c r="P117" s="23">
        <f t="shared" si="3"/>
        <v>384807.96976983856</v>
      </c>
      <c r="Q117" s="23">
        <v>11644</v>
      </c>
    </row>
    <row r="118" spans="2:17" x14ac:dyDescent="0.15">
      <c r="B118" s="4">
        <v>45</v>
      </c>
      <c r="C118" s="14" t="s">
        <v>92</v>
      </c>
      <c r="D118" s="17">
        <f t="shared" si="3"/>
        <v>158738.5754806177</v>
      </c>
      <c r="E118" s="5">
        <f t="shared" si="3"/>
        <v>49322.670448576529</v>
      </c>
      <c r="F118" s="5">
        <f t="shared" si="3"/>
        <v>74179.273032881611</v>
      </c>
      <c r="G118" s="6">
        <f t="shared" si="3"/>
        <v>35236.631999159574</v>
      </c>
      <c r="H118" s="20">
        <f t="shared" si="3"/>
        <v>58809.066078369578</v>
      </c>
      <c r="I118" s="20">
        <f t="shared" si="3"/>
        <v>2342.0527366319993</v>
      </c>
      <c r="J118" s="17">
        <f t="shared" si="3"/>
        <v>45253.650593549741</v>
      </c>
      <c r="K118" s="6">
        <f t="shared" si="3"/>
        <v>27770.143922680953</v>
      </c>
      <c r="L118" s="20">
        <f t="shared" si="3"/>
        <v>30728.227755016283</v>
      </c>
      <c r="M118" s="20">
        <f t="shared" si="3"/>
        <v>9.7174072906817948</v>
      </c>
      <c r="N118" s="20">
        <f t="shared" si="3"/>
        <v>0</v>
      </c>
      <c r="O118" s="132">
        <f t="shared" si="3"/>
        <v>33154.743145288368</v>
      </c>
      <c r="P118" s="23">
        <f t="shared" si="3"/>
        <v>329036.03319676436</v>
      </c>
      <c r="Q118" s="23">
        <v>19038</v>
      </c>
    </row>
    <row r="119" spans="2:17" x14ac:dyDescent="0.15">
      <c r="B119" s="4">
        <v>46</v>
      </c>
      <c r="C119" s="14" t="s">
        <v>93</v>
      </c>
      <c r="D119" s="17">
        <f t="shared" si="3"/>
        <v>162277.06156923762</v>
      </c>
      <c r="E119" s="5">
        <f t="shared" si="3"/>
        <v>63076.794843298514</v>
      </c>
      <c r="F119" s="5">
        <f t="shared" si="3"/>
        <v>62182.15158924205</v>
      </c>
      <c r="G119" s="6">
        <f t="shared" si="3"/>
        <v>37018.115136697044</v>
      </c>
      <c r="H119" s="20">
        <f t="shared" si="3"/>
        <v>49018.33740831296</v>
      </c>
      <c r="I119" s="20">
        <f t="shared" si="3"/>
        <v>1100.9668815292287</v>
      </c>
      <c r="J119" s="17">
        <f t="shared" si="3"/>
        <v>46129.139808846412</v>
      </c>
      <c r="K119" s="6">
        <f t="shared" si="3"/>
        <v>31040.064458768615</v>
      </c>
      <c r="L119" s="20">
        <f t="shared" si="3"/>
        <v>45763.00288953101</v>
      </c>
      <c r="M119" s="20">
        <f t="shared" si="3"/>
        <v>8108.5796843743055</v>
      </c>
      <c r="N119" s="20">
        <f t="shared" si="3"/>
        <v>0</v>
      </c>
      <c r="O119" s="132">
        <f t="shared" si="3"/>
        <v>25570.348966436984</v>
      </c>
      <c r="P119" s="23">
        <f t="shared" si="3"/>
        <v>337967.4372082685</v>
      </c>
      <c r="Q119" s="23">
        <v>17996</v>
      </c>
    </row>
    <row r="120" spans="2:17" x14ac:dyDescent="0.15">
      <c r="B120" s="4">
        <v>47</v>
      </c>
      <c r="C120" s="14" t="s">
        <v>94</v>
      </c>
      <c r="D120" s="17">
        <f t="shared" si="3"/>
        <v>146136.62182361734</v>
      </c>
      <c r="E120" s="5">
        <f t="shared" si="3"/>
        <v>62751.669157947188</v>
      </c>
      <c r="F120" s="5">
        <f t="shared" si="3"/>
        <v>50999.368875602057</v>
      </c>
      <c r="G120" s="6">
        <f t="shared" si="3"/>
        <v>32385.583790068096</v>
      </c>
      <c r="H120" s="20">
        <f t="shared" si="3"/>
        <v>39339.644577312742</v>
      </c>
      <c r="I120" s="20">
        <f t="shared" si="3"/>
        <v>1716.957316060455</v>
      </c>
      <c r="J120" s="17">
        <f t="shared" si="3"/>
        <v>41992.526158445442</v>
      </c>
      <c r="K120" s="6">
        <f t="shared" si="3"/>
        <v>29397.110114598905</v>
      </c>
      <c r="L120" s="20">
        <f t="shared" si="3"/>
        <v>42492.941371865141</v>
      </c>
      <c r="M120" s="20">
        <f t="shared" si="3"/>
        <v>166.94901179206113</v>
      </c>
      <c r="N120" s="20">
        <f t="shared" si="3"/>
        <v>0</v>
      </c>
      <c r="O120" s="132">
        <f t="shared" si="3"/>
        <v>16985.284836405914</v>
      </c>
      <c r="P120" s="23">
        <f t="shared" si="3"/>
        <v>288830.92509549909</v>
      </c>
      <c r="Q120" s="23">
        <v>30105</v>
      </c>
    </row>
    <row r="121" spans="2:17" x14ac:dyDescent="0.15">
      <c r="B121" s="4">
        <v>48</v>
      </c>
      <c r="C121" s="14" t="s">
        <v>95</v>
      </c>
      <c r="D121" s="17">
        <f t="shared" si="3"/>
        <v>132830.78742485464</v>
      </c>
      <c r="E121" s="5">
        <f t="shared" si="3"/>
        <v>60638.31674386518</v>
      </c>
      <c r="F121" s="5">
        <f t="shared" si="3"/>
        <v>43103.971617226765</v>
      </c>
      <c r="G121" s="6">
        <f t="shared" si="3"/>
        <v>29088.499063762687</v>
      </c>
      <c r="H121" s="20">
        <f t="shared" si="3"/>
        <v>65106.386123977529</v>
      </c>
      <c r="I121" s="20">
        <f t="shared" si="3"/>
        <v>6320.4888144279093</v>
      </c>
      <c r="J121" s="17">
        <f t="shared" si="3"/>
        <v>44192.519956637429</v>
      </c>
      <c r="K121" s="6">
        <f t="shared" si="3"/>
        <v>27436.385138464571</v>
      </c>
      <c r="L121" s="20">
        <f t="shared" si="3"/>
        <v>43954.420025623338</v>
      </c>
      <c r="M121" s="20">
        <f t="shared" si="3"/>
        <v>1555.1887257317433</v>
      </c>
      <c r="N121" s="20">
        <f t="shared" si="3"/>
        <v>0</v>
      </c>
      <c r="O121" s="132">
        <f t="shared" si="3"/>
        <v>36140.386321080121</v>
      </c>
      <c r="P121" s="23">
        <f t="shared" si="3"/>
        <v>330100.1773923327</v>
      </c>
      <c r="Q121" s="23">
        <v>20294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142345.57595993322</v>
      </c>
      <c r="E122" s="5">
        <f t="shared" si="4"/>
        <v>65306.865609348912</v>
      </c>
      <c r="F122" s="5">
        <f t="shared" si="4"/>
        <v>44769.459515859766</v>
      </c>
      <c r="G122" s="6">
        <f t="shared" si="4"/>
        <v>32269.250834724542</v>
      </c>
      <c r="H122" s="20">
        <f t="shared" si="4"/>
        <v>57269.668196994993</v>
      </c>
      <c r="I122" s="20">
        <f t="shared" si="4"/>
        <v>2894.9812186978297</v>
      </c>
      <c r="J122" s="17">
        <f t="shared" si="4"/>
        <v>43331.176961602672</v>
      </c>
      <c r="K122" s="6">
        <f t="shared" si="4"/>
        <v>25525.093906510851</v>
      </c>
      <c r="L122" s="20">
        <f t="shared" si="4"/>
        <v>48516.537979966612</v>
      </c>
      <c r="M122" s="20">
        <f t="shared" si="4"/>
        <v>6501.0955759599328</v>
      </c>
      <c r="N122" s="20">
        <f t="shared" si="4"/>
        <v>0</v>
      </c>
      <c r="O122" s="132">
        <f t="shared" si="4"/>
        <v>36846.462854757927</v>
      </c>
      <c r="P122" s="23">
        <f t="shared" si="4"/>
        <v>337705.49874791317</v>
      </c>
      <c r="Q122" s="23">
        <v>19168</v>
      </c>
    </row>
    <row r="123" spans="2:17" x14ac:dyDescent="0.15">
      <c r="B123" s="4">
        <v>50</v>
      </c>
      <c r="C123" s="14" t="s">
        <v>97</v>
      </c>
      <c r="D123" s="17">
        <f t="shared" si="4"/>
        <v>159437.92504702648</v>
      </c>
      <c r="E123" s="5">
        <f t="shared" si="4"/>
        <v>68119.157864274341</v>
      </c>
      <c r="F123" s="5">
        <f t="shared" si="4"/>
        <v>48875.126609752566</v>
      </c>
      <c r="G123" s="6">
        <f t="shared" si="4"/>
        <v>42443.640572999568</v>
      </c>
      <c r="H123" s="20">
        <f t="shared" si="4"/>
        <v>43987.049631023008</v>
      </c>
      <c r="I123" s="20">
        <f t="shared" si="4"/>
        <v>2303.9357545941252</v>
      </c>
      <c r="J123" s="17">
        <f t="shared" si="4"/>
        <v>61303.718709304005</v>
      </c>
      <c r="K123" s="6">
        <f t="shared" si="4"/>
        <v>37803.791057734044</v>
      </c>
      <c r="L123" s="20">
        <f t="shared" si="4"/>
        <v>51956.663290406599</v>
      </c>
      <c r="M123" s="20">
        <f t="shared" si="4"/>
        <v>897.62697149471853</v>
      </c>
      <c r="N123" s="20">
        <f t="shared" si="4"/>
        <v>217.04529011720444</v>
      </c>
      <c r="O123" s="132">
        <f t="shared" si="4"/>
        <v>50271.378961076545</v>
      </c>
      <c r="P123" s="23">
        <f t="shared" si="4"/>
        <v>370375.3436550427</v>
      </c>
      <c r="Q123" s="23">
        <v>13822</v>
      </c>
    </row>
    <row r="124" spans="2:17" x14ac:dyDescent="0.15">
      <c r="B124" s="4">
        <v>51</v>
      </c>
      <c r="C124" s="14" t="s">
        <v>98</v>
      </c>
      <c r="D124" s="17">
        <f t="shared" si="4"/>
        <v>201790.85316929661</v>
      </c>
      <c r="E124" s="5">
        <f t="shared" si="4"/>
        <v>85148.346260140854</v>
      </c>
      <c r="F124" s="5">
        <f t="shared" si="4"/>
        <v>58719.532851921191</v>
      </c>
      <c r="G124" s="6">
        <f t="shared" si="4"/>
        <v>57922.974057234554</v>
      </c>
      <c r="H124" s="20">
        <f t="shared" si="4"/>
        <v>73658.108228581623</v>
      </c>
      <c r="I124" s="20">
        <f t="shared" si="4"/>
        <v>4487.0286172773467</v>
      </c>
      <c r="J124" s="17">
        <f t="shared" si="4"/>
        <v>71278.505839350983</v>
      </c>
      <c r="K124" s="6">
        <f t="shared" si="4"/>
        <v>42351.876615850939</v>
      </c>
      <c r="L124" s="20">
        <f t="shared" si="4"/>
        <v>43748.417580458234</v>
      </c>
      <c r="M124" s="20">
        <f t="shared" si="4"/>
        <v>30724.703574930907</v>
      </c>
      <c r="N124" s="20">
        <f t="shared" si="4"/>
        <v>3130.9619327806008</v>
      </c>
      <c r="O124" s="132">
        <f t="shared" si="4"/>
        <v>62314.255148435412</v>
      </c>
      <c r="P124" s="23">
        <f t="shared" si="4"/>
        <v>491132.83409111173</v>
      </c>
      <c r="Q124" s="23">
        <v>11217</v>
      </c>
    </row>
    <row r="125" spans="2:17" x14ac:dyDescent="0.15">
      <c r="B125" s="4">
        <v>52</v>
      </c>
      <c r="C125" s="14" t="s">
        <v>99</v>
      </c>
      <c r="D125" s="17">
        <f t="shared" si="4"/>
        <v>166875.27036770008</v>
      </c>
      <c r="E125" s="5">
        <f t="shared" si="4"/>
        <v>78406.512857486188</v>
      </c>
      <c r="F125" s="5">
        <f t="shared" si="4"/>
        <v>53498.558038932948</v>
      </c>
      <c r="G125" s="6">
        <f t="shared" si="4"/>
        <v>34970.199471280939</v>
      </c>
      <c r="H125" s="20">
        <f t="shared" si="4"/>
        <v>68210.165825522708</v>
      </c>
      <c r="I125" s="20">
        <f t="shared" si="4"/>
        <v>5776.61619802932</v>
      </c>
      <c r="J125" s="17">
        <f t="shared" si="4"/>
        <v>55870.824321076667</v>
      </c>
      <c r="K125" s="6">
        <f t="shared" si="4"/>
        <v>28440.639269406394</v>
      </c>
      <c r="L125" s="20">
        <f t="shared" si="4"/>
        <v>55289.473684210527</v>
      </c>
      <c r="M125" s="20">
        <f t="shared" si="4"/>
        <v>8861.6919009853409</v>
      </c>
      <c r="N125" s="20">
        <f t="shared" si="4"/>
        <v>8811.3434270608032</v>
      </c>
      <c r="O125" s="132">
        <f t="shared" si="4"/>
        <v>21991.828887286709</v>
      </c>
      <c r="P125" s="23">
        <f t="shared" si="4"/>
        <v>391687.21461187216</v>
      </c>
      <c r="Q125" s="23">
        <v>8322</v>
      </c>
    </row>
    <row r="126" spans="2:17" x14ac:dyDescent="0.15">
      <c r="B126" s="4">
        <v>53</v>
      </c>
      <c r="C126" s="14" t="s">
        <v>100</v>
      </c>
      <c r="D126" s="17">
        <f t="shared" si="4"/>
        <v>169069.03594771243</v>
      </c>
      <c r="E126" s="5">
        <f t="shared" si="4"/>
        <v>66325.163398692806</v>
      </c>
      <c r="F126" s="5">
        <f t="shared" si="4"/>
        <v>66827.103758169935</v>
      </c>
      <c r="G126" s="6">
        <f t="shared" si="4"/>
        <v>35916.768790849674</v>
      </c>
      <c r="H126" s="20">
        <f t="shared" si="4"/>
        <v>49349.366830065359</v>
      </c>
      <c r="I126" s="20">
        <f t="shared" si="4"/>
        <v>22721.507352941175</v>
      </c>
      <c r="J126" s="17">
        <f t="shared" si="4"/>
        <v>84234.272875816998</v>
      </c>
      <c r="K126" s="6">
        <f t="shared" si="4"/>
        <v>31757.863562091505</v>
      </c>
      <c r="L126" s="20">
        <f t="shared" si="4"/>
        <v>37331.495098039217</v>
      </c>
      <c r="M126" s="20">
        <f t="shared" si="4"/>
        <v>318.32107843137254</v>
      </c>
      <c r="N126" s="20">
        <f t="shared" si="4"/>
        <v>7234.4771241830067</v>
      </c>
      <c r="O126" s="132">
        <f t="shared" si="4"/>
        <v>33032.373366013075</v>
      </c>
      <c r="P126" s="23">
        <f t="shared" si="4"/>
        <v>403290.84967320261</v>
      </c>
      <c r="Q126" s="23">
        <v>9792</v>
      </c>
    </row>
    <row r="127" spans="2:17" x14ac:dyDescent="0.15">
      <c r="B127" s="4">
        <v>54</v>
      </c>
      <c r="C127" s="14" t="s">
        <v>101</v>
      </c>
      <c r="D127" s="17">
        <f t="shared" si="4"/>
        <v>197408.37183256334</v>
      </c>
      <c r="E127" s="5">
        <f t="shared" si="4"/>
        <v>86168.836623267533</v>
      </c>
      <c r="F127" s="5">
        <f t="shared" si="4"/>
        <v>63802.883942321154</v>
      </c>
      <c r="G127" s="6">
        <f t="shared" si="4"/>
        <v>47436.651266974659</v>
      </c>
      <c r="H127" s="20">
        <f t="shared" si="4"/>
        <v>55367.772644547113</v>
      </c>
      <c r="I127" s="20">
        <f t="shared" si="4"/>
        <v>920.2015959680806</v>
      </c>
      <c r="J127" s="17">
        <f t="shared" si="4"/>
        <v>96952.120957580846</v>
      </c>
      <c r="K127" s="6">
        <f t="shared" si="4"/>
        <v>35460.730785384294</v>
      </c>
      <c r="L127" s="20">
        <f t="shared" si="4"/>
        <v>42181.856362872742</v>
      </c>
      <c r="M127" s="20">
        <f t="shared" si="4"/>
        <v>16515.889682206354</v>
      </c>
      <c r="N127" s="20">
        <f t="shared" si="4"/>
        <v>8028.1394372112554</v>
      </c>
      <c r="O127" s="132">
        <f t="shared" si="4"/>
        <v>38841.103177936442</v>
      </c>
      <c r="P127" s="23">
        <f t="shared" si="4"/>
        <v>456215.45569088619</v>
      </c>
      <c r="Q127" s="23">
        <v>7143</v>
      </c>
    </row>
    <row r="128" spans="2:17" x14ac:dyDescent="0.15">
      <c r="B128" s="4">
        <v>55</v>
      </c>
      <c r="C128" s="14" t="s">
        <v>102</v>
      </c>
      <c r="D128" s="17">
        <f t="shared" si="4"/>
        <v>218458.03029006589</v>
      </c>
      <c r="E128" s="5">
        <f t="shared" si="4"/>
        <v>99566.270214768549</v>
      </c>
      <c r="F128" s="5">
        <f t="shared" si="4"/>
        <v>57549.75613930008</v>
      </c>
      <c r="G128" s="6">
        <f t="shared" si="4"/>
        <v>61342.003935997265</v>
      </c>
      <c r="H128" s="20">
        <f t="shared" si="4"/>
        <v>110730.12749208522</v>
      </c>
      <c r="I128" s="20">
        <f t="shared" si="4"/>
        <v>5032.2580645161288</v>
      </c>
      <c r="J128" s="17">
        <f t="shared" si="4"/>
        <v>101400.70163429451</v>
      </c>
      <c r="K128" s="6">
        <f t="shared" si="4"/>
        <v>31023.787113887225</v>
      </c>
      <c r="L128" s="20">
        <f t="shared" si="4"/>
        <v>45706.511508513737</v>
      </c>
      <c r="M128" s="20">
        <f t="shared" si="4"/>
        <v>31074.013861555573</v>
      </c>
      <c r="N128" s="20">
        <f t="shared" si="4"/>
        <v>23270.471464019851</v>
      </c>
      <c r="O128" s="132">
        <f t="shared" si="4"/>
        <v>37561.991956875157</v>
      </c>
      <c r="P128" s="23">
        <f t="shared" si="4"/>
        <v>573234.10627192608</v>
      </c>
      <c r="Q128" s="23">
        <v>11687</v>
      </c>
    </row>
    <row r="129" spans="2:17" x14ac:dyDescent="0.15">
      <c r="B129" s="4">
        <v>56</v>
      </c>
      <c r="C129" s="14" t="s">
        <v>103</v>
      </c>
      <c r="D129" s="17">
        <f t="shared" si="4"/>
        <v>243004.9592631952</v>
      </c>
      <c r="E129" s="5">
        <f t="shared" si="4"/>
        <v>152475.38080056678</v>
      </c>
      <c r="F129" s="5">
        <f t="shared" si="4"/>
        <v>43177.825008855827</v>
      </c>
      <c r="G129" s="6">
        <f t="shared" si="4"/>
        <v>47351.753453772581</v>
      </c>
      <c r="H129" s="20">
        <f t="shared" si="4"/>
        <v>155812.61069783918</v>
      </c>
      <c r="I129" s="20">
        <f t="shared" si="4"/>
        <v>5022.316684378321</v>
      </c>
      <c r="J129" s="17">
        <f t="shared" si="4"/>
        <v>104234.14806942969</v>
      </c>
      <c r="K129" s="6">
        <f t="shared" si="4"/>
        <v>66200.141693234153</v>
      </c>
      <c r="L129" s="20">
        <f t="shared" si="4"/>
        <v>93931.633014523555</v>
      </c>
      <c r="M129" s="20">
        <f t="shared" si="4"/>
        <v>63817.215727948991</v>
      </c>
      <c r="N129" s="20">
        <f t="shared" si="4"/>
        <v>0</v>
      </c>
      <c r="O129" s="132">
        <f t="shared" si="4"/>
        <v>54726.177825008854</v>
      </c>
      <c r="P129" s="23">
        <f t="shared" si="4"/>
        <v>720549.06128232379</v>
      </c>
      <c r="Q129" s="23">
        <v>2823</v>
      </c>
    </row>
    <row r="130" spans="2:17" x14ac:dyDescent="0.15">
      <c r="B130" s="4">
        <v>57</v>
      </c>
      <c r="C130" s="14" t="s">
        <v>104</v>
      </c>
      <c r="D130" s="17">
        <f t="shared" si="4"/>
        <v>162277.48084803135</v>
      </c>
      <c r="E130" s="5">
        <f t="shared" si="4"/>
        <v>63147.069303402815</v>
      </c>
      <c r="F130" s="5">
        <f t="shared" si="4"/>
        <v>69845.269909139504</v>
      </c>
      <c r="G130" s="6">
        <f t="shared" si="4"/>
        <v>29285.141635489043</v>
      </c>
      <c r="H130" s="20">
        <f t="shared" si="4"/>
        <v>49363.620167468376</v>
      </c>
      <c r="I130" s="20">
        <f t="shared" si="4"/>
        <v>10868.964902903974</v>
      </c>
      <c r="J130" s="17">
        <f t="shared" si="4"/>
        <v>55030.64314983075</v>
      </c>
      <c r="K130" s="6">
        <f t="shared" si="4"/>
        <v>29123.017993942634</v>
      </c>
      <c r="L130" s="20">
        <f t="shared" si="4"/>
        <v>58358.186353108853</v>
      </c>
      <c r="M130" s="20">
        <f t="shared" si="4"/>
        <v>33316.230179939426</v>
      </c>
      <c r="N130" s="20">
        <f t="shared" si="4"/>
        <v>182.61179404952787</v>
      </c>
      <c r="O130" s="132">
        <f t="shared" si="4"/>
        <v>41033.582754320327</v>
      </c>
      <c r="P130" s="23">
        <f t="shared" si="4"/>
        <v>410431.3201496526</v>
      </c>
      <c r="Q130" s="23">
        <v>11226</v>
      </c>
    </row>
    <row r="131" spans="2:17" x14ac:dyDescent="0.15">
      <c r="B131" s="4">
        <v>58</v>
      </c>
      <c r="C131" s="14" t="s">
        <v>105</v>
      </c>
      <c r="D131" s="17">
        <f t="shared" si="4"/>
        <v>172900.46008909662</v>
      </c>
      <c r="E131" s="5">
        <f t="shared" si="4"/>
        <v>75853.574819250716</v>
      </c>
      <c r="F131" s="5">
        <f t="shared" si="4"/>
        <v>45119.988315197545</v>
      </c>
      <c r="G131" s="6">
        <f t="shared" si="4"/>
        <v>51926.896954648364</v>
      </c>
      <c r="H131" s="20">
        <f t="shared" si="4"/>
        <v>63251.004162710873</v>
      </c>
      <c r="I131" s="20">
        <f t="shared" si="4"/>
        <v>3070.2548747535238</v>
      </c>
      <c r="J131" s="17">
        <f t="shared" si="4"/>
        <v>53028.773826042503</v>
      </c>
      <c r="K131" s="6">
        <f t="shared" si="4"/>
        <v>29768.275761337911</v>
      </c>
      <c r="L131" s="20">
        <f t="shared" si="4"/>
        <v>45292.777331483238</v>
      </c>
      <c r="M131" s="20">
        <f t="shared" si="4"/>
        <v>27299.423062878843</v>
      </c>
      <c r="N131" s="20">
        <f t="shared" si="4"/>
        <v>0</v>
      </c>
      <c r="O131" s="132">
        <f t="shared" si="4"/>
        <v>113827.86825385233</v>
      </c>
      <c r="P131" s="23">
        <f t="shared" si="4"/>
        <v>478670.56160081795</v>
      </c>
      <c r="Q131" s="23">
        <v>13693</v>
      </c>
    </row>
    <row r="132" spans="2:17" x14ac:dyDescent="0.15">
      <c r="B132" s="4">
        <v>59</v>
      </c>
      <c r="C132" s="14" t="s">
        <v>106</v>
      </c>
      <c r="D132" s="17">
        <f t="shared" si="4"/>
        <v>125564.10174063845</v>
      </c>
      <c r="E132" s="5">
        <f t="shared" si="4"/>
        <v>37756.150041749628</v>
      </c>
      <c r="F132" s="5">
        <f t="shared" si="4"/>
        <v>59484.745327252873</v>
      </c>
      <c r="G132" s="6">
        <f t="shared" si="4"/>
        <v>28323.206371635944</v>
      </c>
      <c r="H132" s="20">
        <f t="shared" si="4"/>
        <v>36732.962939174002</v>
      </c>
      <c r="I132" s="20">
        <f t="shared" si="4"/>
        <v>1947.9093069561309</v>
      </c>
      <c r="J132" s="17">
        <f t="shared" si="4"/>
        <v>60275.451217162306</v>
      </c>
      <c r="K132" s="6">
        <f t="shared" si="4"/>
        <v>28567.698631896717</v>
      </c>
      <c r="L132" s="20">
        <f t="shared" si="4"/>
        <v>28619.275483332262</v>
      </c>
      <c r="M132" s="20">
        <f t="shared" si="4"/>
        <v>26571.070717451345</v>
      </c>
      <c r="N132" s="20">
        <f t="shared" si="4"/>
        <v>151.03731774680455</v>
      </c>
      <c r="O132" s="132">
        <f t="shared" si="4"/>
        <v>21097.983171687327</v>
      </c>
      <c r="P132" s="23">
        <f t="shared" si="4"/>
        <v>300959.79189414863</v>
      </c>
      <c r="Q132" s="23">
        <v>31138</v>
      </c>
    </row>
    <row r="133" spans="2:17" x14ac:dyDescent="0.15">
      <c r="B133" s="4">
        <v>60</v>
      </c>
      <c r="C133" s="14" t="s">
        <v>107</v>
      </c>
      <c r="D133" s="17">
        <f t="shared" si="4"/>
        <v>142446.29349470499</v>
      </c>
      <c r="E133" s="5">
        <f t="shared" si="4"/>
        <v>50378.719112455874</v>
      </c>
      <c r="F133" s="5">
        <f t="shared" si="4"/>
        <v>65172.614280205271</v>
      </c>
      <c r="G133" s="6">
        <f t="shared" si="4"/>
        <v>26894.960102043842</v>
      </c>
      <c r="H133" s="20">
        <f t="shared" si="4"/>
        <v>46369.078342380824</v>
      </c>
      <c r="I133" s="20">
        <f t="shared" si="4"/>
        <v>10036.694254101036</v>
      </c>
      <c r="J133" s="17">
        <f t="shared" si="4"/>
        <v>38635.311915991813</v>
      </c>
      <c r="K133" s="6">
        <f t="shared" si="4"/>
        <v>9747.7974548367001</v>
      </c>
      <c r="L133" s="20">
        <f t="shared" si="4"/>
        <v>43056.153777698673</v>
      </c>
      <c r="M133" s="20">
        <f t="shared" si="4"/>
        <v>8729.6728070956069</v>
      </c>
      <c r="N133" s="20">
        <f t="shared" si="4"/>
        <v>385.63080300198749</v>
      </c>
      <c r="O133" s="132">
        <f t="shared" si="4"/>
        <v>37333.896947583875</v>
      </c>
      <c r="P133" s="23">
        <f t="shared" si="4"/>
        <v>326992.7323425588</v>
      </c>
      <c r="Q133" s="23">
        <v>33711</v>
      </c>
    </row>
    <row r="134" spans="2:17" x14ac:dyDescent="0.15">
      <c r="B134" s="4">
        <v>61</v>
      </c>
      <c r="C134" s="14" t="s">
        <v>108</v>
      </c>
      <c r="D134" s="17">
        <f t="shared" si="4"/>
        <v>121336.97979294366</v>
      </c>
      <c r="E134" s="5">
        <f t="shared" si="4"/>
        <v>46912.895562659469</v>
      </c>
      <c r="F134" s="5">
        <f t="shared" si="4"/>
        <v>52467.871073701499</v>
      </c>
      <c r="G134" s="6">
        <f t="shared" si="4"/>
        <v>21956.213156582689</v>
      </c>
      <c r="H134" s="20">
        <f t="shared" si="4"/>
        <v>43017.860808868812</v>
      </c>
      <c r="I134" s="20">
        <f t="shared" si="4"/>
        <v>1658.2690559286741</v>
      </c>
      <c r="J134" s="17">
        <f t="shared" si="4"/>
        <v>38693.902689386166</v>
      </c>
      <c r="K134" s="6">
        <f t="shared" si="4"/>
        <v>27899.316655424231</v>
      </c>
      <c r="L134" s="20">
        <f t="shared" si="4"/>
        <v>53922.632489661846</v>
      </c>
      <c r="M134" s="20">
        <f t="shared" si="4"/>
        <v>11355.544476053612</v>
      </c>
      <c r="N134" s="20">
        <f t="shared" si="4"/>
        <v>175.96856028389595</v>
      </c>
      <c r="O134" s="132">
        <f t="shared" si="4"/>
        <v>15983.752236267121</v>
      </c>
      <c r="P134" s="23">
        <f t="shared" si="4"/>
        <v>286144.91010939376</v>
      </c>
      <c r="Q134" s="23">
        <v>34097</v>
      </c>
    </row>
    <row r="135" spans="2:17" x14ac:dyDescent="0.15">
      <c r="B135" s="4">
        <v>62</v>
      </c>
      <c r="C135" s="14" t="s">
        <v>109</v>
      </c>
      <c r="D135" s="17">
        <f t="shared" si="4"/>
        <v>122891.43781723076</v>
      </c>
      <c r="E135" s="5">
        <f t="shared" si="4"/>
        <v>52837.755169891614</v>
      </c>
      <c r="F135" s="5">
        <f t="shared" si="4"/>
        <v>47967.8613382982</v>
      </c>
      <c r="G135" s="6">
        <f t="shared" si="4"/>
        <v>22085.821309040937</v>
      </c>
      <c r="H135" s="20">
        <f t="shared" si="4"/>
        <v>51891.083183722323</v>
      </c>
      <c r="I135" s="20">
        <f t="shared" si="4"/>
        <v>2473.2362524103996</v>
      </c>
      <c r="J135" s="17">
        <f t="shared" si="4"/>
        <v>26970.077797725913</v>
      </c>
      <c r="K135" s="6">
        <f t="shared" si="4"/>
        <v>17772.436110556995</v>
      </c>
      <c r="L135" s="20">
        <f t="shared" si="4"/>
        <v>37211.383735620722</v>
      </c>
      <c r="M135" s="20">
        <f t="shared" si="4"/>
        <v>1246.7362634926967</v>
      </c>
      <c r="N135" s="20">
        <f t="shared" si="4"/>
        <v>188.39905135536495</v>
      </c>
      <c r="O135" s="132">
        <f t="shared" si="4"/>
        <v>25266.795221313474</v>
      </c>
      <c r="P135" s="23">
        <f t="shared" si="4"/>
        <v>268139.14932287164</v>
      </c>
      <c r="Q135" s="23">
        <v>45117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136195.39529371931</v>
      </c>
      <c r="E136" s="34">
        <f t="shared" si="4"/>
        <v>55538.987641780936</v>
      </c>
      <c r="F136" s="34">
        <f t="shared" si="4"/>
        <v>57803.04723209751</v>
      </c>
      <c r="G136" s="35">
        <f t="shared" si="4"/>
        <v>22853.360419840868</v>
      </c>
      <c r="H136" s="36">
        <f t="shared" si="4"/>
        <v>41131.234128999495</v>
      </c>
      <c r="I136" s="36">
        <f t="shared" si="4"/>
        <v>2381.445742339597</v>
      </c>
      <c r="J136" s="33">
        <f t="shared" si="4"/>
        <v>35770.848146267141</v>
      </c>
      <c r="K136" s="35">
        <f t="shared" si="4"/>
        <v>24970.509564922973</v>
      </c>
      <c r="L136" s="36">
        <f t="shared" si="4"/>
        <v>39175.893008295243</v>
      </c>
      <c r="M136" s="36">
        <f t="shared" si="4"/>
        <v>14007.008633824276</v>
      </c>
      <c r="N136" s="36">
        <f t="shared" si="4"/>
        <v>0</v>
      </c>
      <c r="O136" s="138">
        <f t="shared" si="4"/>
        <v>6485.1193499238188</v>
      </c>
      <c r="P136" s="37">
        <f t="shared" si="4"/>
        <v>275146.94430336886</v>
      </c>
      <c r="Q136" s="37">
        <v>29535</v>
      </c>
    </row>
    <row r="137" spans="2:17" ht="12.75" thickTop="1" x14ac:dyDescent="0.15">
      <c r="B137" s="25"/>
      <c r="C137" s="76" t="s">
        <v>111</v>
      </c>
      <c r="D137" s="26">
        <f t="shared" si="4"/>
        <v>170385.94060581611</v>
      </c>
      <c r="E137" s="27">
        <f t="shared" si="4"/>
        <v>57208.678988809981</v>
      </c>
      <c r="F137" s="27">
        <f t="shared" si="4"/>
        <v>83840.580440942518</v>
      </c>
      <c r="G137" s="28">
        <f t="shared" si="4"/>
        <v>29336.681176063616</v>
      </c>
      <c r="H137" s="29">
        <f t="shared" si="4"/>
        <v>48861.50520353821</v>
      </c>
      <c r="I137" s="29">
        <f t="shared" si="4"/>
        <v>3209.3830415730008</v>
      </c>
      <c r="J137" s="26">
        <f t="shared" si="4"/>
        <v>27023.823795410997</v>
      </c>
      <c r="K137" s="28">
        <f t="shared" si="4"/>
        <v>9361.0210147685702</v>
      </c>
      <c r="L137" s="29">
        <f t="shared" si="4"/>
        <v>31361.562406130815</v>
      </c>
      <c r="M137" s="29">
        <f t="shared" si="4"/>
        <v>8087.2153832139938</v>
      </c>
      <c r="N137" s="29">
        <f t="shared" si="4"/>
        <v>4018.1786314971032</v>
      </c>
      <c r="O137" s="139">
        <f t="shared" si="4"/>
        <v>36281.116448212408</v>
      </c>
      <c r="P137" s="30">
        <f t="shared" si="4"/>
        <v>329228.72551539267</v>
      </c>
      <c r="Q137" s="30">
        <v>7377288</v>
      </c>
    </row>
    <row r="139" spans="2:17" ht="13.5" x14ac:dyDescent="0.15">
      <c r="B139" s="74" t="str">
        <f>+B70</f>
        <v>平成３０年度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10</v>
      </c>
      <c r="H143" s="43">
        <f t="shared" si="5"/>
        <v>18</v>
      </c>
      <c r="I143" s="43">
        <f t="shared" si="5"/>
        <v>12</v>
      </c>
      <c r="J143" s="40">
        <f t="shared" si="5"/>
        <v>56</v>
      </c>
      <c r="K143" s="42">
        <f t="shared" si="5"/>
        <v>62</v>
      </c>
      <c r="L143" s="43">
        <f t="shared" si="5"/>
        <v>60</v>
      </c>
      <c r="M143" s="43">
        <f t="shared" si="5"/>
        <v>45</v>
      </c>
      <c r="N143" s="43">
        <f t="shared" si="5"/>
        <v>2</v>
      </c>
      <c r="O143" s="131">
        <f t="shared" si="5"/>
        <v>4</v>
      </c>
      <c r="P143" s="44">
        <f t="shared" si="5"/>
        <v>7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23</v>
      </c>
      <c r="E144" s="5">
        <f t="shared" si="6"/>
        <v>31</v>
      </c>
      <c r="F144" s="5">
        <f t="shared" si="6"/>
        <v>15</v>
      </c>
      <c r="G144" s="6">
        <f t="shared" si="6"/>
        <v>33</v>
      </c>
      <c r="H144" s="20">
        <f t="shared" si="6"/>
        <v>30</v>
      </c>
      <c r="I144" s="20">
        <f t="shared" si="6"/>
        <v>22</v>
      </c>
      <c r="J144" s="17">
        <f t="shared" si="6"/>
        <v>41</v>
      </c>
      <c r="K144" s="6">
        <f t="shared" si="6"/>
        <v>44</v>
      </c>
      <c r="L144" s="20">
        <f t="shared" si="6"/>
        <v>50</v>
      </c>
      <c r="M144" s="20">
        <f t="shared" si="6"/>
        <v>52</v>
      </c>
      <c r="N144" s="20">
        <f t="shared" si="6"/>
        <v>15</v>
      </c>
      <c r="O144" s="132">
        <f t="shared" si="6"/>
        <v>31</v>
      </c>
      <c r="P144" s="23">
        <f t="shared" si="6"/>
        <v>37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20</v>
      </c>
      <c r="F145" s="5">
        <f t="shared" si="6"/>
        <v>17</v>
      </c>
      <c r="G145" s="6">
        <f t="shared" si="6"/>
        <v>50</v>
      </c>
      <c r="H145" s="20">
        <f t="shared" si="6"/>
        <v>55</v>
      </c>
      <c r="I145" s="20">
        <f t="shared" si="6"/>
        <v>18</v>
      </c>
      <c r="J145" s="17">
        <f t="shared" si="6"/>
        <v>47</v>
      </c>
      <c r="K145" s="6">
        <f t="shared" si="6"/>
        <v>52</v>
      </c>
      <c r="L145" s="20">
        <f t="shared" si="6"/>
        <v>13</v>
      </c>
      <c r="M145" s="20">
        <f t="shared" si="6"/>
        <v>29</v>
      </c>
      <c r="N145" s="20">
        <f t="shared" si="6"/>
        <v>8</v>
      </c>
      <c r="O145" s="132">
        <f t="shared" si="6"/>
        <v>35</v>
      </c>
      <c r="P145" s="23">
        <f t="shared" si="6"/>
        <v>27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19</v>
      </c>
      <c r="E146" s="5">
        <f t="shared" si="6"/>
        <v>43</v>
      </c>
      <c r="F146" s="5">
        <f t="shared" si="6"/>
        <v>7</v>
      </c>
      <c r="G146" s="6">
        <f t="shared" si="6"/>
        <v>45</v>
      </c>
      <c r="H146" s="20">
        <f t="shared" si="6"/>
        <v>19</v>
      </c>
      <c r="I146" s="20">
        <f t="shared" si="6"/>
        <v>9</v>
      </c>
      <c r="J146" s="17">
        <f t="shared" si="6"/>
        <v>59</v>
      </c>
      <c r="K146" s="6">
        <f t="shared" si="6"/>
        <v>63</v>
      </c>
      <c r="L146" s="20">
        <f t="shared" si="6"/>
        <v>40</v>
      </c>
      <c r="M146" s="20">
        <f t="shared" si="6"/>
        <v>58</v>
      </c>
      <c r="N146" s="20">
        <f t="shared" si="6"/>
        <v>35</v>
      </c>
      <c r="O146" s="132">
        <f t="shared" si="6"/>
        <v>13</v>
      </c>
      <c r="P146" s="23">
        <f t="shared" si="6"/>
        <v>34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12</v>
      </c>
      <c r="E147" s="5">
        <f t="shared" si="6"/>
        <v>28</v>
      </c>
      <c r="F147" s="5">
        <f t="shared" si="6"/>
        <v>16</v>
      </c>
      <c r="G147" s="6">
        <f t="shared" si="6"/>
        <v>19</v>
      </c>
      <c r="H147" s="20">
        <f t="shared" si="6"/>
        <v>22</v>
      </c>
      <c r="I147" s="20">
        <f t="shared" si="6"/>
        <v>19</v>
      </c>
      <c r="J147" s="17">
        <f t="shared" si="6"/>
        <v>57</v>
      </c>
      <c r="K147" s="6">
        <f t="shared" si="6"/>
        <v>55</v>
      </c>
      <c r="L147" s="20">
        <f t="shared" si="6"/>
        <v>17</v>
      </c>
      <c r="M147" s="20">
        <f t="shared" si="6"/>
        <v>48</v>
      </c>
      <c r="N147" s="20">
        <f t="shared" si="6"/>
        <v>45</v>
      </c>
      <c r="O147" s="132">
        <f t="shared" si="6"/>
        <v>39</v>
      </c>
      <c r="P147" s="23">
        <f t="shared" si="6"/>
        <v>33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10</v>
      </c>
      <c r="F148" s="5">
        <f t="shared" si="6"/>
        <v>10</v>
      </c>
      <c r="G148" s="6">
        <f t="shared" si="6"/>
        <v>4</v>
      </c>
      <c r="H148" s="20">
        <f t="shared" si="6"/>
        <v>8</v>
      </c>
      <c r="I148" s="20">
        <f t="shared" si="6"/>
        <v>38</v>
      </c>
      <c r="J148" s="17">
        <f t="shared" si="6"/>
        <v>15</v>
      </c>
      <c r="K148" s="6">
        <f t="shared" si="6"/>
        <v>24</v>
      </c>
      <c r="L148" s="20">
        <f t="shared" si="6"/>
        <v>6</v>
      </c>
      <c r="M148" s="20">
        <f t="shared" si="6"/>
        <v>10</v>
      </c>
      <c r="N148" s="20">
        <f t="shared" si="6"/>
        <v>3</v>
      </c>
      <c r="O148" s="132">
        <f t="shared" si="6"/>
        <v>7</v>
      </c>
      <c r="P148" s="23">
        <f t="shared" si="6"/>
        <v>6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46</v>
      </c>
      <c r="E149" s="5">
        <f t="shared" si="6"/>
        <v>53</v>
      </c>
      <c r="F149" s="5">
        <f t="shared" si="6"/>
        <v>18</v>
      </c>
      <c r="G149" s="6">
        <f t="shared" si="6"/>
        <v>63</v>
      </c>
      <c r="H149" s="20">
        <f t="shared" si="6"/>
        <v>46</v>
      </c>
      <c r="I149" s="20">
        <f t="shared" si="6"/>
        <v>21</v>
      </c>
      <c r="J149" s="17">
        <f t="shared" si="6"/>
        <v>40</v>
      </c>
      <c r="K149" s="6">
        <f t="shared" si="6"/>
        <v>46</v>
      </c>
      <c r="L149" s="20">
        <f t="shared" si="6"/>
        <v>58</v>
      </c>
      <c r="M149" s="20">
        <f t="shared" si="6"/>
        <v>30</v>
      </c>
      <c r="N149" s="20">
        <f t="shared" si="6"/>
        <v>54</v>
      </c>
      <c r="O149" s="132">
        <f t="shared" si="6"/>
        <v>40</v>
      </c>
      <c r="P149" s="23">
        <f t="shared" si="6"/>
        <v>50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20</v>
      </c>
      <c r="E150" s="5">
        <f t="shared" si="6"/>
        <v>18</v>
      </c>
      <c r="F150" s="5">
        <f t="shared" si="6"/>
        <v>34</v>
      </c>
      <c r="G150" s="6">
        <f t="shared" si="6"/>
        <v>18</v>
      </c>
      <c r="H150" s="20">
        <f t="shared" si="6"/>
        <v>28</v>
      </c>
      <c r="I150" s="20">
        <f t="shared" si="6"/>
        <v>26</v>
      </c>
      <c r="J150" s="17">
        <f t="shared" si="6"/>
        <v>39</v>
      </c>
      <c r="K150" s="6">
        <f t="shared" si="6"/>
        <v>35</v>
      </c>
      <c r="L150" s="20">
        <f t="shared" si="6"/>
        <v>25</v>
      </c>
      <c r="M150" s="20">
        <f t="shared" si="6"/>
        <v>41</v>
      </c>
      <c r="N150" s="20">
        <f t="shared" si="6"/>
        <v>19</v>
      </c>
      <c r="O150" s="132">
        <f t="shared" si="6"/>
        <v>11</v>
      </c>
      <c r="P150" s="23">
        <f t="shared" si="6"/>
        <v>18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24</v>
      </c>
      <c r="E151" s="5">
        <f t="shared" si="6"/>
        <v>38</v>
      </c>
      <c r="F151" s="5">
        <f t="shared" si="6"/>
        <v>23</v>
      </c>
      <c r="G151" s="6">
        <f t="shared" si="6"/>
        <v>20</v>
      </c>
      <c r="H151" s="20">
        <f t="shared" si="6"/>
        <v>16</v>
      </c>
      <c r="I151" s="20">
        <f t="shared" si="6"/>
        <v>4</v>
      </c>
      <c r="J151" s="17">
        <f t="shared" si="6"/>
        <v>31</v>
      </c>
      <c r="K151" s="6">
        <f t="shared" si="6"/>
        <v>41</v>
      </c>
      <c r="L151" s="20">
        <f t="shared" si="6"/>
        <v>29</v>
      </c>
      <c r="M151" s="20">
        <f t="shared" si="6"/>
        <v>25</v>
      </c>
      <c r="N151" s="20">
        <f t="shared" si="6"/>
        <v>7</v>
      </c>
      <c r="O151" s="132">
        <f t="shared" si="6"/>
        <v>45</v>
      </c>
      <c r="P151" s="23">
        <f t="shared" si="6"/>
        <v>17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11</v>
      </c>
      <c r="H152" s="20">
        <f t="shared" si="6"/>
        <v>62</v>
      </c>
      <c r="I152" s="20">
        <f t="shared" si="6"/>
        <v>8</v>
      </c>
      <c r="J152" s="17">
        <f t="shared" si="6"/>
        <v>14</v>
      </c>
      <c r="K152" s="6">
        <f t="shared" si="6"/>
        <v>21</v>
      </c>
      <c r="L152" s="20">
        <f t="shared" si="6"/>
        <v>41</v>
      </c>
      <c r="M152" s="20">
        <f t="shared" si="6"/>
        <v>12</v>
      </c>
      <c r="N152" s="20">
        <f t="shared" si="6"/>
        <v>21</v>
      </c>
      <c r="O152" s="132">
        <f t="shared" si="6"/>
        <v>36</v>
      </c>
      <c r="P152" s="23">
        <f t="shared" si="6"/>
        <v>16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34</v>
      </c>
      <c r="E153" s="5">
        <f t="shared" si="6"/>
        <v>35</v>
      </c>
      <c r="F153" s="5">
        <f t="shared" si="6"/>
        <v>22</v>
      </c>
      <c r="G153" s="6">
        <f t="shared" si="6"/>
        <v>40</v>
      </c>
      <c r="H153" s="20">
        <f t="shared" si="6"/>
        <v>24</v>
      </c>
      <c r="I153" s="20">
        <f t="shared" si="6"/>
        <v>24</v>
      </c>
      <c r="J153" s="17">
        <f t="shared" si="6"/>
        <v>30</v>
      </c>
      <c r="K153" s="6">
        <f t="shared" si="6"/>
        <v>40</v>
      </c>
      <c r="L153" s="20">
        <f t="shared" si="6"/>
        <v>33</v>
      </c>
      <c r="M153" s="20">
        <f t="shared" si="6"/>
        <v>28</v>
      </c>
      <c r="N153" s="20">
        <f t="shared" si="6"/>
        <v>20</v>
      </c>
      <c r="O153" s="132">
        <f t="shared" si="6"/>
        <v>24</v>
      </c>
      <c r="P153" s="23">
        <f t="shared" si="6"/>
        <v>29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45</v>
      </c>
      <c r="F154" s="5">
        <f t="shared" si="6"/>
        <v>19</v>
      </c>
      <c r="G154" s="6">
        <f t="shared" si="6"/>
        <v>27</v>
      </c>
      <c r="H154" s="20">
        <f t="shared" si="6"/>
        <v>43</v>
      </c>
      <c r="I154" s="20">
        <f t="shared" si="6"/>
        <v>15</v>
      </c>
      <c r="J154" s="17">
        <f t="shared" si="6"/>
        <v>55</v>
      </c>
      <c r="K154" s="6">
        <f t="shared" si="6"/>
        <v>59</v>
      </c>
      <c r="L154" s="20">
        <f t="shared" si="6"/>
        <v>36</v>
      </c>
      <c r="M154" s="20">
        <f t="shared" si="6"/>
        <v>56</v>
      </c>
      <c r="N154" s="20">
        <f t="shared" si="6"/>
        <v>11</v>
      </c>
      <c r="O154" s="132">
        <f t="shared" si="6"/>
        <v>32</v>
      </c>
      <c r="P154" s="23">
        <f t="shared" si="6"/>
        <v>44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51</v>
      </c>
      <c r="E155" s="5">
        <f t="shared" si="6"/>
        <v>52</v>
      </c>
      <c r="F155" s="5">
        <f t="shared" si="6"/>
        <v>38</v>
      </c>
      <c r="G155" s="6">
        <f t="shared" si="6"/>
        <v>47</v>
      </c>
      <c r="H155" s="20">
        <f t="shared" si="6"/>
        <v>23</v>
      </c>
      <c r="I155" s="20">
        <f t="shared" si="6"/>
        <v>57</v>
      </c>
      <c r="J155" s="17">
        <f t="shared" si="6"/>
        <v>44</v>
      </c>
      <c r="K155" s="6">
        <f t="shared" si="6"/>
        <v>42</v>
      </c>
      <c r="L155" s="20">
        <f t="shared" si="6"/>
        <v>45</v>
      </c>
      <c r="M155" s="20">
        <f t="shared" si="6"/>
        <v>23</v>
      </c>
      <c r="N155" s="20">
        <f t="shared" si="6"/>
        <v>16</v>
      </c>
      <c r="O155" s="132">
        <f t="shared" si="6"/>
        <v>46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15</v>
      </c>
      <c r="E156" s="5">
        <f t="shared" si="6"/>
        <v>22</v>
      </c>
      <c r="F156" s="5">
        <f t="shared" si="6"/>
        <v>29</v>
      </c>
      <c r="G156" s="6">
        <f t="shared" si="6"/>
        <v>14</v>
      </c>
      <c r="H156" s="20">
        <f t="shared" si="6"/>
        <v>17</v>
      </c>
      <c r="I156" s="20">
        <f t="shared" si="6"/>
        <v>59</v>
      </c>
      <c r="J156" s="17">
        <f t="shared" si="6"/>
        <v>61</v>
      </c>
      <c r="K156" s="6">
        <f t="shared" si="6"/>
        <v>61</v>
      </c>
      <c r="L156" s="20">
        <f t="shared" si="6"/>
        <v>21</v>
      </c>
      <c r="M156" s="20">
        <f t="shared" si="6"/>
        <v>14</v>
      </c>
      <c r="N156" s="20">
        <f t="shared" si="6"/>
        <v>10</v>
      </c>
      <c r="O156" s="132">
        <f t="shared" si="6"/>
        <v>27</v>
      </c>
      <c r="P156" s="23">
        <f t="shared" si="6"/>
        <v>28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49</v>
      </c>
      <c r="F157" s="68">
        <f t="shared" si="6"/>
        <v>36</v>
      </c>
      <c r="G157" s="69">
        <f t="shared" si="6"/>
        <v>9</v>
      </c>
      <c r="H157" s="70">
        <f t="shared" si="6"/>
        <v>38</v>
      </c>
      <c r="I157" s="70">
        <f t="shared" si="6"/>
        <v>23</v>
      </c>
      <c r="J157" s="67">
        <f t="shared" si="6"/>
        <v>24</v>
      </c>
      <c r="K157" s="69">
        <f t="shared" si="6"/>
        <v>26</v>
      </c>
      <c r="L157" s="70">
        <f t="shared" si="6"/>
        <v>55</v>
      </c>
      <c r="M157" s="70">
        <f t="shared" si="6"/>
        <v>46</v>
      </c>
      <c r="N157" s="70">
        <f t="shared" si="6"/>
        <v>29</v>
      </c>
      <c r="O157" s="133">
        <f t="shared" si="6"/>
        <v>38</v>
      </c>
      <c r="P157" s="71">
        <f t="shared" si="6"/>
        <v>38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11</v>
      </c>
      <c r="E158" s="5">
        <f t="shared" si="6"/>
        <v>19</v>
      </c>
      <c r="F158" s="5">
        <f t="shared" si="6"/>
        <v>6</v>
      </c>
      <c r="G158" s="6">
        <f t="shared" si="6"/>
        <v>62</v>
      </c>
      <c r="H158" s="20">
        <f t="shared" si="6"/>
        <v>54</v>
      </c>
      <c r="I158" s="20">
        <f t="shared" si="6"/>
        <v>58</v>
      </c>
      <c r="J158" s="17">
        <f t="shared" si="6"/>
        <v>42</v>
      </c>
      <c r="K158" s="6">
        <f t="shared" si="6"/>
        <v>53</v>
      </c>
      <c r="L158" s="20">
        <f t="shared" si="6"/>
        <v>53</v>
      </c>
      <c r="M158" s="20">
        <f t="shared" si="6"/>
        <v>33</v>
      </c>
      <c r="N158" s="20">
        <f t="shared" si="6"/>
        <v>12</v>
      </c>
      <c r="O158" s="132">
        <f t="shared" si="6"/>
        <v>9</v>
      </c>
      <c r="P158" s="23">
        <f t="shared" si="6"/>
        <v>22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41</v>
      </c>
      <c r="F159" s="68">
        <f t="shared" si="6"/>
        <v>27</v>
      </c>
      <c r="G159" s="69">
        <f t="shared" si="6"/>
        <v>30</v>
      </c>
      <c r="H159" s="70">
        <f t="shared" si="6"/>
        <v>53</v>
      </c>
      <c r="I159" s="70">
        <f t="shared" si="6"/>
        <v>63</v>
      </c>
      <c r="J159" s="67">
        <f t="shared" si="6"/>
        <v>63</v>
      </c>
      <c r="K159" s="69">
        <f t="shared" si="6"/>
        <v>60</v>
      </c>
      <c r="L159" s="70">
        <f t="shared" si="6"/>
        <v>46</v>
      </c>
      <c r="M159" s="70">
        <f t="shared" si="6"/>
        <v>51</v>
      </c>
      <c r="N159" s="70">
        <f t="shared" si="6"/>
        <v>26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35</v>
      </c>
      <c r="G160" s="6">
        <f t="shared" si="7"/>
        <v>53</v>
      </c>
      <c r="H160" s="20">
        <f t="shared" si="7"/>
        <v>36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48</v>
      </c>
      <c r="M160" s="20">
        <f t="shared" si="7"/>
        <v>50</v>
      </c>
      <c r="N160" s="20">
        <f t="shared" si="7"/>
        <v>18</v>
      </c>
      <c r="O160" s="132">
        <f t="shared" si="7"/>
        <v>48</v>
      </c>
      <c r="P160" s="23">
        <f t="shared" si="7"/>
        <v>57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51</v>
      </c>
      <c r="H161" s="20">
        <f t="shared" si="7"/>
        <v>44</v>
      </c>
      <c r="I161" s="20">
        <f t="shared" si="7"/>
        <v>49</v>
      </c>
      <c r="J161" s="17">
        <f t="shared" si="7"/>
        <v>58</v>
      </c>
      <c r="K161" s="6">
        <f t="shared" si="7"/>
        <v>57</v>
      </c>
      <c r="L161" s="20">
        <f t="shared" si="7"/>
        <v>34</v>
      </c>
      <c r="M161" s="20">
        <f t="shared" si="7"/>
        <v>20</v>
      </c>
      <c r="N161" s="20">
        <f t="shared" si="7"/>
        <v>30</v>
      </c>
      <c r="O161" s="132">
        <f t="shared" si="7"/>
        <v>49</v>
      </c>
      <c r="P161" s="23">
        <f t="shared" si="7"/>
        <v>54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33</v>
      </c>
      <c r="F162" s="5">
        <f t="shared" si="7"/>
        <v>2</v>
      </c>
      <c r="G162" s="6">
        <f t="shared" si="7"/>
        <v>61</v>
      </c>
      <c r="H162" s="20">
        <f t="shared" si="7"/>
        <v>48</v>
      </c>
      <c r="I162" s="20">
        <f t="shared" si="7"/>
        <v>61</v>
      </c>
      <c r="J162" s="17">
        <f t="shared" si="7"/>
        <v>50</v>
      </c>
      <c r="K162" s="6">
        <f t="shared" si="7"/>
        <v>51</v>
      </c>
      <c r="L162" s="20">
        <f t="shared" si="7"/>
        <v>26</v>
      </c>
      <c r="M162" s="20">
        <f t="shared" si="7"/>
        <v>22</v>
      </c>
      <c r="N162" s="20">
        <f t="shared" si="7"/>
        <v>14</v>
      </c>
      <c r="O162" s="132">
        <f t="shared" si="7"/>
        <v>55</v>
      </c>
      <c r="P162" s="23">
        <f t="shared" si="7"/>
        <v>36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49</v>
      </c>
      <c r="H163" s="20">
        <f t="shared" si="7"/>
        <v>6</v>
      </c>
      <c r="I163" s="20">
        <f t="shared" si="7"/>
        <v>50</v>
      </c>
      <c r="J163" s="17">
        <f t="shared" si="7"/>
        <v>36</v>
      </c>
      <c r="K163" s="6">
        <f t="shared" si="7"/>
        <v>54</v>
      </c>
      <c r="L163" s="20">
        <f t="shared" si="7"/>
        <v>63</v>
      </c>
      <c r="M163" s="20">
        <f t="shared" si="7"/>
        <v>3</v>
      </c>
      <c r="N163" s="20">
        <f t="shared" si="7"/>
        <v>22</v>
      </c>
      <c r="O163" s="132">
        <f t="shared" si="7"/>
        <v>42</v>
      </c>
      <c r="P163" s="23">
        <f t="shared" si="7"/>
        <v>14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52</v>
      </c>
      <c r="E164" s="5">
        <f t="shared" si="7"/>
        <v>56</v>
      </c>
      <c r="F164" s="5">
        <f t="shared" si="7"/>
        <v>32</v>
      </c>
      <c r="G164" s="6">
        <f t="shared" si="7"/>
        <v>57</v>
      </c>
      <c r="H164" s="20">
        <f t="shared" si="7"/>
        <v>26</v>
      </c>
      <c r="I164" s="20">
        <f t="shared" si="7"/>
        <v>39</v>
      </c>
      <c r="J164" s="17">
        <f t="shared" si="7"/>
        <v>37</v>
      </c>
      <c r="K164" s="6">
        <f t="shared" si="7"/>
        <v>36</v>
      </c>
      <c r="L164" s="20">
        <f t="shared" si="7"/>
        <v>42</v>
      </c>
      <c r="M164" s="20">
        <f t="shared" si="7"/>
        <v>47</v>
      </c>
      <c r="N164" s="20">
        <f t="shared" si="7"/>
        <v>47</v>
      </c>
      <c r="O164" s="132">
        <f t="shared" si="7"/>
        <v>56</v>
      </c>
      <c r="P164" s="23">
        <f t="shared" si="7"/>
        <v>58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36</v>
      </c>
      <c r="F165" s="5">
        <f t="shared" si="7"/>
        <v>5</v>
      </c>
      <c r="G165" s="6">
        <f t="shared" si="7"/>
        <v>58</v>
      </c>
      <c r="H165" s="20">
        <f t="shared" si="7"/>
        <v>14</v>
      </c>
      <c r="I165" s="20">
        <f t="shared" si="7"/>
        <v>33</v>
      </c>
      <c r="J165" s="17">
        <f t="shared" si="7"/>
        <v>54</v>
      </c>
      <c r="K165" s="6">
        <f t="shared" si="7"/>
        <v>49</v>
      </c>
      <c r="L165" s="20">
        <f t="shared" si="7"/>
        <v>61</v>
      </c>
      <c r="M165" s="20">
        <f t="shared" si="7"/>
        <v>44</v>
      </c>
      <c r="N165" s="20">
        <f t="shared" si="7"/>
        <v>27</v>
      </c>
      <c r="O165" s="132">
        <f t="shared" si="7"/>
        <v>50</v>
      </c>
      <c r="P165" s="23">
        <f t="shared" si="7"/>
        <v>46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44</v>
      </c>
      <c r="E166" s="5">
        <f t="shared" si="7"/>
        <v>59</v>
      </c>
      <c r="F166" s="5">
        <f t="shared" si="7"/>
        <v>14</v>
      </c>
      <c r="G166" s="6">
        <f t="shared" si="7"/>
        <v>60</v>
      </c>
      <c r="H166" s="20">
        <f t="shared" si="7"/>
        <v>37</v>
      </c>
      <c r="I166" s="20">
        <f t="shared" si="7"/>
        <v>28</v>
      </c>
      <c r="J166" s="17">
        <f t="shared" si="7"/>
        <v>22</v>
      </c>
      <c r="K166" s="6">
        <f t="shared" si="7"/>
        <v>32</v>
      </c>
      <c r="L166" s="20">
        <f t="shared" si="7"/>
        <v>59</v>
      </c>
      <c r="M166" s="20">
        <f t="shared" si="7"/>
        <v>26</v>
      </c>
      <c r="N166" s="20">
        <f t="shared" si="7"/>
        <v>36</v>
      </c>
      <c r="O166" s="132">
        <f t="shared" si="7"/>
        <v>52</v>
      </c>
      <c r="P166" s="23">
        <f t="shared" si="7"/>
        <v>43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12</v>
      </c>
      <c r="G167" s="6">
        <f t="shared" si="7"/>
        <v>59</v>
      </c>
      <c r="H167" s="20">
        <f t="shared" si="7"/>
        <v>12</v>
      </c>
      <c r="I167" s="20">
        <f t="shared" si="7"/>
        <v>52</v>
      </c>
      <c r="J167" s="17">
        <f t="shared" si="7"/>
        <v>49</v>
      </c>
      <c r="K167" s="6">
        <f t="shared" si="7"/>
        <v>47</v>
      </c>
      <c r="L167" s="20">
        <f t="shared" si="7"/>
        <v>62</v>
      </c>
      <c r="M167" s="20">
        <f t="shared" si="7"/>
        <v>37</v>
      </c>
      <c r="N167" s="20">
        <f t="shared" si="7"/>
        <v>55</v>
      </c>
      <c r="O167" s="132">
        <f t="shared" si="7"/>
        <v>10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17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61</v>
      </c>
      <c r="I168" s="20">
        <f t="shared" si="7"/>
        <v>42</v>
      </c>
      <c r="J168" s="17">
        <f t="shared" si="7"/>
        <v>38</v>
      </c>
      <c r="K168" s="6">
        <f t="shared" si="7"/>
        <v>37</v>
      </c>
      <c r="L168" s="20">
        <f t="shared" si="7"/>
        <v>31</v>
      </c>
      <c r="M168" s="20">
        <f t="shared" si="7"/>
        <v>19</v>
      </c>
      <c r="N168" s="20">
        <f t="shared" si="7"/>
        <v>33</v>
      </c>
      <c r="O168" s="132">
        <f t="shared" si="7"/>
        <v>34</v>
      </c>
      <c r="P168" s="23">
        <f t="shared" si="7"/>
        <v>32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30</v>
      </c>
      <c r="E169" s="68">
        <f t="shared" si="7"/>
        <v>46</v>
      </c>
      <c r="F169" s="68">
        <f t="shared" si="7"/>
        <v>24</v>
      </c>
      <c r="G169" s="69">
        <f t="shared" si="7"/>
        <v>25</v>
      </c>
      <c r="H169" s="70">
        <f t="shared" si="7"/>
        <v>52</v>
      </c>
      <c r="I169" s="70">
        <f t="shared" si="7"/>
        <v>31</v>
      </c>
      <c r="J169" s="67">
        <f t="shared" si="7"/>
        <v>51</v>
      </c>
      <c r="K169" s="69">
        <f t="shared" si="7"/>
        <v>34</v>
      </c>
      <c r="L169" s="70">
        <f t="shared" si="7"/>
        <v>38</v>
      </c>
      <c r="M169" s="70">
        <f t="shared" si="7"/>
        <v>61</v>
      </c>
      <c r="N169" s="70">
        <f t="shared" si="7"/>
        <v>24</v>
      </c>
      <c r="O169" s="133">
        <f t="shared" si="7"/>
        <v>21</v>
      </c>
      <c r="P169" s="71">
        <f t="shared" si="7"/>
        <v>45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50</v>
      </c>
      <c r="F170" s="5">
        <f t="shared" si="7"/>
        <v>26</v>
      </c>
      <c r="G170" s="6">
        <f t="shared" si="7"/>
        <v>28</v>
      </c>
      <c r="H170" s="20">
        <f t="shared" si="7"/>
        <v>47</v>
      </c>
      <c r="I170" s="20">
        <f t="shared" si="7"/>
        <v>55</v>
      </c>
      <c r="J170" s="17">
        <f t="shared" si="7"/>
        <v>13</v>
      </c>
      <c r="K170" s="6">
        <f t="shared" si="7"/>
        <v>10</v>
      </c>
      <c r="L170" s="20">
        <f t="shared" si="7"/>
        <v>44</v>
      </c>
      <c r="M170" s="20">
        <f t="shared" si="7"/>
        <v>57</v>
      </c>
      <c r="N170" s="20">
        <f t="shared" si="7"/>
        <v>51</v>
      </c>
      <c r="O170" s="132">
        <f t="shared" si="7"/>
        <v>53</v>
      </c>
      <c r="P170" s="23">
        <f t="shared" si="7"/>
        <v>39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41</v>
      </c>
      <c r="E171" s="54">
        <f t="shared" si="7"/>
        <v>34</v>
      </c>
      <c r="F171" s="54">
        <f t="shared" si="7"/>
        <v>39</v>
      </c>
      <c r="G171" s="55">
        <f t="shared" si="7"/>
        <v>16</v>
      </c>
      <c r="H171" s="56">
        <f t="shared" si="7"/>
        <v>39</v>
      </c>
      <c r="I171" s="56">
        <f t="shared" si="7"/>
        <v>62</v>
      </c>
      <c r="J171" s="53">
        <f t="shared" si="7"/>
        <v>34</v>
      </c>
      <c r="K171" s="55">
        <f t="shared" si="7"/>
        <v>30</v>
      </c>
      <c r="L171" s="56">
        <f t="shared" si="7"/>
        <v>57</v>
      </c>
      <c r="M171" s="56">
        <f t="shared" si="7"/>
        <v>32</v>
      </c>
      <c r="N171" s="56">
        <f t="shared" si="7"/>
        <v>31</v>
      </c>
      <c r="O171" s="134">
        <f t="shared" si="7"/>
        <v>62</v>
      </c>
      <c r="P171" s="57">
        <f t="shared" si="7"/>
        <v>56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45</v>
      </c>
      <c r="E172" s="5">
        <f t="shared" si="7"/>
        <v>47</v>
      </c>
      <c r="F172" s="5">
        <f t="shared" si="7"/>
        <v>33</v>
      </c>
      <c r="G172" s="6">
        <f t="shared" si="7"/>
        <v>26</v>
      </c>
      <c r="H172" s="20">
        <f t="shared" si="7"/>
        <v>11</v>
      </c>
      <c r="I172" s="20">
        <f t="shared" si="7"/>
        <v>46</v>
      </c>
      <c r="J172" s="17">
        <f t="shared" si="7"/>
        <v>29</v>
      </c>
      <c r="K172" s="6">
        <f t="shared" si="7"/>
        <v>38</v>
      </c>
      <c r="L172" s="20">
        <f t="shared" si="7"/>
        <v>35</v>
      </c>
      <c r="M172" s="20">
        <f t="shared" si="7"/>
        <v>16</v>
      </c>
      <c r="N172" s="20">
        <f t="shared" si="7"/>
        <v>17</v>
      </c>
      <c r="O172" s="132">
        <f t="shared" si="7"/>
        <v>30</v>
      </c>
      <c r="P172" s="23">
        <f t="shared" si="7"/>
        <v>25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60</v>
      </c>
      <c r="F173" s="5">
        <f t="shared" si="7"/>
        <v>13</v>
      </c>
      <c r="G173" s="6">
        <f t="shared" si="7"/>
        <v>48</v>
      </c>
      <c r="H173" s="20">
        <f t="shared" si="7"/>
        <v>51</v>
      </c>
      <c r="I173" s="20">
        <f t="shared" si="7"/>
        <v>44</v>
      </c>
      <c r="J173" s="17">
        <f t="shared" si="7"/>
        <v>35</v>
      </c>
      <c r="K173" s="6">
        <f t="shared" si="7"/>
        <v>29</v>
      </c>
      <c r="L173" s="20">
        <f t="shared" si="7"/>
        <v>54</v>
      </c>
      <c r="M173" s="20">
        <f t="shared" si="7"/>
        <v>43</v>
      </c>
      <c r="N173" s="20">
        <f t="shared" si="7"/>
        <v>53</v>
      </c>
      <c r="O173" s="132">
        <f t="shared" si="7"/>
        <v>28</v>
      </c>
      <c r="P173" s="23">
        <f t="shared" si="7"/>
        <v>48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8</v>
      </c>
      <c r="G174" s="6">
        <f t="shared" si="7"/>
        <v>22</v>
      </c>
      <c r="H174" s="20">
        <f t="shared" si="7"/>
        <v>41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23</v>
      </c>
      <c r="M174" s="20">
        <f t="shared" si="7"/>
        <v>11</v>
      </c>
      <c r="N174" s="20">
        <f t="shared" si="7"/>
        <v>13</v>
      </c>
      <c r="O174" s="132">
        <f t="shared" si="7"/>
        <v>33</v>
      </c>
      <c r="P174" s="23">
        <f t="shared" si="7"/>
        <v>21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42</v>
      </c>
      <c r="E175" s="61">
        <f t="shared" si="7"/>
        <v>17</v>
      </c>
      <c r="F175" s="61">
        <f t="shared" si="7"/>
        <v>41</v>
      </c>
      <c r="G175" s="62">
        <f t="shared" si="7"/>
        <v>42</v>
      </c>
      <c r="H175" s="63">
        <f t="shared" si="7"/>
        <v>58</v>
      </c>
      <c r="I175" s="63">
        <f t="shared" si="7"/>
        <v>51</v>
      </c>
      <c r="J175" s="60">
        <f t="shared" si="7"/>
        <v>53</v>
      </c>
      <c r="K175" s="62">
        <f t="shared" si="7"/>
        <v>48</v>
      </c>
      <c r="L175" s="63">
        <f t="shared" si="7"/>
        <v>9</v>
      </c>
      <c r="M175" s="63">
        <f t="shared" si="7"/>
        <v>31</v>
      </c>
      <c r="N175" s="63">
        <f t="shared" si="7"/>
        <v>40</v>
      </c>
      <c r="O175" s="135">
        <f t="shared" si="7"/>
        <v>41</v>
      </c>
      <c r="P175" s="64">
        <f t="shared" si="7"/>
        <v>47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54</v>
      </c>
      <c r="E176" s="5">
        <f t="shared" si="8"/>
        <v>57</v>
      </c>
      <c r="F176" s="5">
        <f t="shared" si="8"/>
        <v>42</v>
      </c>
      <c r="G176" s="6">
        <f t="shared" si="8"/>
        <v>32</v>
      </c>
      <c r="H176" s="20">
        <f t="shared" si="8"/>
        <v>35</v>
      </c>
      <c r="I176" s="20">
        <f t="shared" si="8"/>
        <v>14</v>
      </c>
      <c r="J176" s="17">
        <f t="shared" si="8"/>
        <v>52</v>
      </c>
      <c r="K176" s="6">
        <f t="shared" si="8"/>
        <v>39</v>
      </c>
      <c r="L176" s="20">
        <f t="shared" si="8"/>
        <v>32</v>
      </c>
      <c r="M176" s="20">
        <f t="shared" si="8"/>
        <v>24</v>
      </c>
      <c r="N176" s="20">
        <f t="shared" si="8"/>
        <v>48</v>
      </c>
      <c r="O176" s="132">
        <f t="shared" si="8"/>
        <v>29</v>
      </c>
      <c r="P176" s="23">
        <f t="shared" si="8"/>
        <v>49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40</v>
      </c>
      <c r="F177" s="5">
        <f t="shared" si="8"/>
        <v>31</v>
      </c>
      <c r="G177" s="6">
        <f t="shared" si="8"/>
        <v>43</v>
      </c>
      <c r="H177" s="20">
        <f t="shared" si="8"/>
        <v>21</v>
      </c>
      <c r="I177" s="20">
        <f t="shared" si="8"/>
        <v>27</v>
      </c>
      <c r="J177" s="17">
        <f t="shared" si="8"/>
        <v>32</v>
      </c>
      <c r="K177" s="6">
        <f t="shared" si="8"/>
        <v>31</v>
      </c>
      <c r="L177" s="20">
        <f t="shared" si="8"/>
        <v>22</v>
      </c>
      <c r="M177" s="20">
        <f t="shared" si="8"/>
        <v>40</v>
      </c>
      <c r="N177" s="20">
        <f t="shared" si="8"/>
        <v>28</v>
      </c>
      <c r="O177" s="132">
        <f t="shared" si="8"/>
        <v>2</v>
      </c>
      <c r="P177" s="23">
        <f t="shared" si="8"/>
        <v>13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39</v>
      </c>
      <c r="E178" s="61">
        <f t="shared" si="8"/>
        <v>26</v>
      </c>
      <c r="F178" s="61">
        <f t="shared" si="8"/>
        <v>28</v>
      </c>
      <c r="G178" s="62">
        <f t="shared" si="8"/>
        <v>44</v>
      </c>
      <c r="H178" s="63">
        <f t="shared" si="8"/>
        <v>59</v>
      </c>
      <c r="I178" s="63">
        <f t="shared" si="8"/>
        <v>17</v>
      </c>
      <c r="J178" s="60">
        <f t="shared" si="8"/>
        <v>25</v>
      </c>
      <c r="K178" s="62">
        <f t="shared" si="8"/>
        <v>20</v>
      </c>
      <c r="L178" s="63">
        <f t="shared" si="8"/>
        <v>37</v>
      </c>
      <c r="M178" s="63">
        <f t="shared" si="8"/>
        <v>18</v>
      </c>
      <c r="N178" s="63">
        <f t="shared" si="8"/>
        <v>37</v>
      </c>
      <c r="O178" s="135">
        <f t="shared" si="8"/>
        <v>57</v>
      </c>
      <c r="P178" s="64">
        <f t="shared" si="8"/>
        <v>40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32</v>
      </c>
      <c r="E179" s="61">
        <f t="shared" si="8"/>
        <v>39</v>
      </c>
      <c r="F179" s="61">
        <f t="shared" si="8"/>
        <v>20</v>
      </c>
      <c r="G179" s="62">
        <f t="shared" si="8"/>
        <v>41</v>
      </c>
      <c r="H179" s="63">
        <f t="shared" si="8"/>
        <v>27</v>
      </c>
      <c r="I179" s="63">
        <f t="shared" si="8"/>
        <v>16</v>
      </c>
      <c r="J179" s="60">
        <f t="shared" si="8"/>
        <v>46</v>
      </c>
      <c r="K179" s="62">
        <f t="shared" si="8"/>
        <v>33</v>
      </c>
      <c r="L179" s="63">
        <f t="shared" si="8"/>
        <v>47</v>
      </c>
      <c r="M179" s="63">
        <f t="shared" si="8"/>
        <v>17</v>
      </c>
      <c r="N179" s="63">
        <f t="shared" si="8"/>
        <v>49</v>
      </c>
      <c r="O179" s="135">
        <f t="shared" si="8"/>
        <v>37</v>
      </c>
      <c r="P179" s="64">
        <f t="shared" si="8"/>
        <v>35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40</v>
      </c>
      <c r="E180" s="5">
        <f t="shared" si="8"/>
        <v>54</v>
      </c>
      <c r="F180" s="5">
        <f t="shared" si="8"/>
        <v>21</v>
      </c>
      <c r="G180" s="6">
        <f t="shared" si="8"/>
        <v>37</v>
      </c>
      <c r="H180" s="20">
        <f t="shared" si="8"/>
        <v>25</v>
      </c>
      <c r="I180" s="20">
        <f t="shared" si="8"/>
        <v>37</v>
      </c>
      <c r="J180" s="17">
        <f t="shared" si="8"/>
        <v>43</v>
      </c>
      <c r="K180" s="6">
        <f t="shared" si="8"/>
        <v>27</v>
      </c>
      <c r="L180" s="20">
        <f t="shared" si="8"/>
        <v>51</v>
      </c>
      <c r="M180" s="20">
        <f t="shared" si="8"/>
        <v>49</v>
      </c>
      <c r="N180" s="20">
        <f t="shared" si="8"/>
        <v>32</v>
      </c>
      <c r="O180" s="132">
        <f t="shared" si="8"/>
        <v>19</v>
      </c>
      <c r="P180" s="23">
        <f t="shared" si="8"/>
        <v>41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16</v>
      </c>
      <c r="E181" s="5">
        <f t="shared" si="8"/>
        <v>58</v>
      </c>
      <c r="F181" s="5">
        <f t="shared" si="8"/>
        <v>9</v>
      </c>
      <c r="G181" s="6">
        <f t="shared" si="8"/>
        <v>21</v>
      </c>
      <c r="H181" s="20">
        <f t="shared" si="8"/>
        <v>10</v>
      </c>
      <c r="I181" s="20">
        <f t="shared" si="8"/>
        <v>40</v>
      </c>
      <c r="J181" s="17">
        <f t="shared" si="8"/>
        <v>45</v>
      </c>
      <c r="K181" s="6">
        <f t="shared" si="8"/>
        <v>45</v>
      </c>
      <c r="L181" s="20">
        <f t="shared" si="8"/>
        <v>52</v>
      </c>
      <c r="M181" s="20">
        <f t="shared" si="8"/>
        <v>2</v>
      </c>
      <c r="N181" s="20">
        <f t="shared" si="8"/>
        <v>52</v>
      </c>
      <c r="O181" s="132">
        <f t="shared" si="8"/>
        <v>22</v>
      </c>
      <c r="P181" s="23">
        <f t="shared" si="8"/>
        <v>15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44</v>
      </c>
      <c r="F182" s="8">
        <f t="shared" si="8"/>
        <v>47</v>
      </c>
      <c r="G182" s="9">
        <f t="shared" si="8"/>
        <v>39</v>
      </c>
      <c r="H182" s="21">
        <f t="shared" si="8"/>
        <v>42</v>
      </c>
      <c r="I182" s="21">
        <f t="shared" si="8"/>
        <v>53</v>
      </c>
      <c r="J182" s="18">
        <f t="shared" si="8"/>
        <v>28</v>
      </c>
      <c r="K182" s="9">
        <f t="shared" si="8"/>
        <v>23</v>
      </c>
      <c r="L182" s="21">
        <f t="shared" si="8"/>
        <v>30</v>
      </c>
      <c r="M182" s="21">
        <f t="shared" si="8"/>
        <v>62</v>
      </c>
      <c r="N182" s="21">
        <f t="shared" si="8"/>
        <v>43</v>
      </c>
      <c r="O182" s="136">
        <f t="shared" si="8"/>
        <v>23</v>
      </c>
      <c r="P182" s="24">
        <f t="shared" si="8"/>
        <v>53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48</v>
      </c>
      <c r="G183" s="12">
        <f t="shared" si="8"/>
        <v>46</v>
      </c>
      <c r="H183" s="19">
        <f t="shared" si="8"/>
        <v>29</v>
      </c>
      <c r="I183" s="19">
        <f t="shared" si="8"/>
        <v>20</v>
      </c>
      <c r="J183" s="16">
        <f t="shared" si="8"/>
        <v>62</v>
      </c>
      <c r="K183" s="12">
        <f t="shared" si="8"/>
        <v>58</v>
      </c>
      <c r="L183" s="19">
        <f t="shared" si="8"/>
        <v>56</v>
      </c>
      <c r="M183" s="19">
        <f t="shared" si="8"/>
        <v>38</v>
      </c>
      <c r="N183" s="19">
        <f t="shared" si="8"/>
        <v>38</v>
      </c>
      <c r="O183" s="137">
        <f t="shared" si="8"/>
        <v>58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43</v>
      </c>
      <c r="E184" s="5">
        <f t="shared" si="8"/>
        <v>24</v>
      </c>
      <c r="F184" s="5">
        <f t="shared" si="8"/>
        <v>52</v>
      </c>
      <c r="G184" s="6">
        <f t="shared" si="8"/>
        <v>8</v>
      </c>
      <c r="H184" s="20">
        <f t="shared" si="8"/>
        <v>31</v>
      </c>
      <c r="I184" s="20">
        <f t="shared" si="8"/>
        <v>29</v>
      </c>
      <c r="J184" s="17">
        <f t="shared" si="8"/>
        <v>23</v>
      </c>
      <c r="K184" s="6">
        <f t="shared" si="8"/>
        <v>25</v>
      </c>
      <c r="L184" s="20">
        <f t="shared" si="8"/>
        <v>39</v>
      </c>
      <c r="M184" s="20">
        <f t="shared" si="8"/>
        <v>13</v>
      </c>
      <c r="N184" s="20">
        <f t="shared" si="8"/>
        <v>50</v>
      </c>
      <c r="O184" s="132">
        <f t="shared" si="8"/>
        <v>18</v>
      </c>
      <c r="P184" s="23">
        <f t="shared" si="8"/>
        <v>23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27</v>
      </c>
      <c r="F185" s="5">
        <f t="shared" si="8"/>
        <v>53</v>
      </c>
      <c r="G185" s="6">
        <f t="shared" si="8"/>
        <v>35</v>
      </c>
      <c r="H185" s="20">
        <f t="shared" si="8"/>
        <v>63</v>
      </c>
      <c r="I185" s="20">
        <f t="shared" si="8"/>
        <v>45</v>
      </c>
      <c r="J185" s="17">
        <f t="shared" si="8"/>
        <v>21</v>
      </c>
      <c r="K185" s="6">
        <f t="shared" si="8"/>
        <v>7</v>
      </c>
      <c r="L185" s="20">
        <f t="shared" si="8"/>
        <v>14</v>
      </c>
      <c r="M185" s="20">
        <f t="shared" si="8"/>
        <v>39</v>
      </c>
      <c r="N185" s="20">
        <f t="shared" si="8"/>
        <v>25</v>
      </c>
      <c r="O185" s="132">
        <f t="shared" si="8"/>
        <v>61</v>
      </c>
      <c r="P185" s="23">
        <f t="shared" si="8"/>
        <v>59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54</v>
      </c>
      <c r="H186" s="20">
        <f t="shared" si="8"/>
        <v>50</v>
      </c>
      <c r="I186" s="20">
        <f t="shared" si="8"/>
        <v>43</v>
      </c>
      <c r="J186" s="17">
        <f t="shared" si="8"/>
        <v>8</v>
      </c>
      <c r="K186" s="6">
        <f t="shared" si="8"/>
        <v>3</v>
      </c>
      <c r="L186" s="20">
        <f t="shared" si="8"/>
        <v>7</v>
      </c>
      <c r="M186" s="20">
        <f t="shared" si="8"/>
        <v>8</v>
      </c>
      <c r="N186" s="20">
        <f t="shared" si="8"/>
        <v>23</v>
      </c>
      <c r="O186" s="132">
        <f t="shared" si="8"/>
        <v>3</v>
      </c>
      <c r="P186" s="23">
        <f t="shared" si="8"/>
        <v>11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37</v>
      </c>
      <c r="F187" s="5">
        <f t="shared" si="8"/>
        <v>30</v>
      </c>
      <c r="G187" s="6">
        <f t="shared" si="8"/>
        <v>15</v>
      </c>
      <c r="H187" s="20">
        <f t="shared" si="8"/>
        <v>9</v>
      </c>
      <c r="I187" s="20">
        <f t="shared" si="8"/>
        <v>35</v>
      </c>
      <c r="J187" s="17">
        <f t="shared" si="8"/>
        <v>17</v>
      </c>
      <c r="K187" s="6">
        <f t="shared" si="8"/>
        <v>17</v>
      </c>
      <c r="L187" s="20">
        <f t="shared" si="8"/>
        <v>43</v>
      </c>
      <c r="M187" s="20">
        <f t="shared" si="8"/>
        <v>63</v>
      </c>
      <c r="N187" s="20">
        <f t="shared" si="8"/>
        <v>55</v>
      </c>
      <c r="O187" s="132">
        <f t="shared" si="8"/>
        <v>25</v>
      </c>
      <c r="P187" s="23">
        <f t="shared" si="8"/>
        <v>26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14</v>
      </c>
      <c r="F188" s="5">
        <f t="shared" si="8"/>
        <v>45</v>
      </c>
      <c r="G188" s="6">
        <f t="shared" si="8"/>
        <v>12</v>
      </c>
      <c r="H188" s="20">
        <f t="shared" si="8"/>
        <v>34</v>
      </c>
      <c r="I188" s="20">
        <f t="shared" si="8"/>
        <v>54</v>
      </c>
      <c r="J188" s="17">
        <f t="shared" si="8"/>
        <v>16</v>
      </c>
      <c r="K188" s="6">
        <f t="shared" si="8"/>
        <v>8</v>
      </c>
      <c r="L188" s="20">
        <f t="shared" si="8"/>
        <v>10</v>
      </c>
      <c r="M188" s="20">
        <f t="shared" si="8"/>
        <v>36</v>
      </c>
      <c r="N188" s="20">
        <f t="shared" si="8"/>
        <v>55</v>
      </c>
      <c r="O188" s="132">
        <f t="shared" si="8"/>
        <v>43</v>
      </c>
      <c r="P188" s="23">
        <f t="shared" si="8"/>
        <v>19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15</v>
      </c>
      <c r="F189" s="5">
        <f t="shared" si="8"/>
        <v>56</v>
      </c>
      <c r="G189" s="6">
        <f t="shared" si="8"/>
        <v>23</v>
      </c>
      <c r="H189" s="20">
        <f t="shared" si="8"/>
        <v>57</v>
      </c>
      <c r="I189" s="20">
        <f t="shared" si="8"/>
        <v>47</v>
      </c>
      <c r="J189" s="17">
        <f t="shared" si="8"/>
        <v>20</v>
      </c>
      <c r="K189" s="6">
        <f t="shared" si="8"/>
        <v>12</v>
      </c>
      <c r="L189" s="20">
        <f t="shared" si="8"/>
        <v>19</v>
      </c>
      <c r="M189" s="20">
        <f t="shared" si="8"/>
        <v>60</v>
      </c>
      <c r="N189" s="20">
        <f t="shared" si="8"/>
        <v>55</v>
      </c>
      <c r="O189" s="132">
        <f t="shared" si="8"/>
        <v>59</v>
      </c>
      <c r="P189" s="23">
        <f t="shared" si="8"/>
        <v>51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16</v>
      </c>
      <c r="F190" s="5">
        <f t="shared" si="8"/>
        <v>63</v>
      </c>
      <c r="G190" s="6">
        <f t="shared" si="8"/>
        <v>31</v>
      </c>
      <c r="H190" s="20">
        <f t="shared" si="8"/>
        <v>5</v>
      </c>
      <c r="I190" s="20">
        <f t="shared" si="8"/>
        <v>5</v>
      </c>
      <c r="J190" s="17">
        <f t="shared" si="8"/>
        <v>18</v>
      </c>
      <c r="K190" s="6">
        <f t="shared" si="8"/>
        <v>18</v>
      </c>
      <c r="L190" s="20">
        <f t="shared" si="8"/>
        <v>15</v>
      </c>
      <c r="M190" s="20">
        <f t="shared" si="8"/>
        <v>53</v>
      </c>
      <c r="N190" s="20">
        <f t="shared" si="8"/>
        <v>55</v>
      </c>
      <c r="O190" s="132">
        <f t="shared" si="8"/>
        <v>20</v>
      </c>
      <c r="P190" s="23">
        <f t="shared" si="8"/>
        <v>24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50</v>
      </c>
      <c r="E191" s="5">
        <f t="shared" si="8"/>
        <v>12</v>
      </c>
      <c r="F191" s="5">
        <f t="shared" si="8"/>
        <v>61</v>
      </c>
      <c r="G191" s="6">
        <f t="shared" si="8"/>
        <v>24</v>
      </c>
      <c r="H191" s="20">
        <f t="shared" si="8"/>
        <v>13</v>
      </c>
      <c r="I191" s="20">
        <f t="shared" si="8"/>
        <v>30</v>
      </c>
      <c r="J191" s="17">
        <f t="shared" si="8"/>
        <v>19</v>
      </c>
      <c r="K191" s="6">
        <f t="shared" si="8"/>
        <v>19</v>
      </c>
      <c r="L191" s="20">
        <f t="shared" si="8"/>
        <v>8</v>
      </c>
      <c r="M191" s="20">
        <f t="shared" si="8"/>
        <v>42</v>
      </c>
      <c r="N191" s="20">
        <f t="shared" si="8"/>
        <v>55</v>
      </c>
      <c r="O191" s="132">
        <f t="shared" si="8"/>
        <v>17</v>
      </c>
      <c r="P191" s="23">
        <f t="shared" si="8"/>
        <v>20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28</v>
      </c>
      <c r="E192" s="5">
        <f t="shared" si="9"/>
        <v>9</v>
      </c>
      <c r="F192" s="5">
        <f t="shared" si="9"/>
        <v>57</v>
      </c>
      <c r="G192" s="6">
        <f t="shared" si="9"/>
        <v>7</v>
      </c>
      <c r="H192" s="20">
        <f t="shared" si="9"/>
        <v>45</v>
      </c>
      <c r="I192" s="20">
        <f t="shared" si="9"/>
        <v>36</v>
      </c>
      <c r="J192" s="17">
        <f t="shared" si="9"/>
        <v>6</v>
      </c>
      <c r="K192" s="6">
        <f t="shared" si="9"/>
        <v>4</v>
      </c>
      <c r="L192" s="20">
        <f t="shared" si="9"/>
        <v>5</v>
      </c>
      <c r="M192" s="20">
        <f t="shared" si="9"/>
        <v>55</v>
      </c>
      <c r="N192" s="20">
        <f t="shared" si="9"/>
        <v>39</v>
      </c>
      <c r="O192" s="132">
        <f t="shared" si="9"/>
        <v>8</v>
      </c>
      <c r="P192" s="23">
        <f t="shared" si="9"/>
        <v>12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49</v>
      </c>
      <c r="G193" s="6">
        <f t="shared" si="9"/>
        <v>2</v>
      </c>
      <c r="H193" s="20">
        <f t="shared" si="9"/>
        <v>3</v>
      </c>
      <c r="I193" s="20">
        <f t="shared" si="9"/>
        <v>13</v>
      </c>
      <c r="J193" s="17">
        <f t="shared" si="9"/>
        <v>5</v>
      </c>
      <c r="K193" s="6">
        <f t="shared" si="9"/>
        <v>2</v>
      </c>
      <c r="L193" s="20">
        <f t="shared" si="9"/>
        <v>16</v>
      </c>
      <c r="M193" s="20">
        <f t="shared" si="9"/>
        <v>6</v>
      </c>
      <c r="N193" s="20">
        <f t="shared" si="9"/>
        <v>9</v>
      </c>
      <c r="O193" s="132">
        <f t="shared" si="9"/>
        <v>5</v>
      </c>
      <c r="P193" s="23">
        <f t="shared" si="9"/>
        <v>3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18</v>
      </c>
      <c r="E194" s="5">
        <f t="shared" si="9"/>
        <v>6</v>
      </c>
      <c r="F194" s="5">
        <f t="shared" si="9"/>
        <v>54</v>
      </c>
      <c r="G194" s="6">
        <f t="shared" si="9"/>
        <v>17</v>
      </c>
      <c r="H194" s="20">
        <f t="shared" si="9"/>
        <v>4</v>
      </c>
      <c r="I194" s="20">
        <f t="shared" si="9"/>
        <v>7</v>
      </c>
      <c r="J194" s="17">
        <f t="shared" si="9"/>
        <v>9</v>
      </c>
      <c r="K194" s="6">
        <f t="shared" si="9"/>
        <v>15</v>
      </c>
      <c r="L194" s="20">
        <f t="shared" si="9"/>
        <v>3</v>
      </c>
      <c r="M194" s="20">
        <f t="shared" si="9"/>
        <v>34</v>
      </c>
      <c r="N194" s="20">
        <f t="shared" si="9"/>
        <v>4</v>
      </c>
      <c r="O194" s="132">
        <f t="shared" si="9"/>
        <v>51</v>
      </c>
      <c r="P194" s="23">
        <f t="shared" si="9"/>
        <v>10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14</v>
      </c>
      <c r="E195" s="5">
        <f t="shared" si="9"/>
        <v>11</v>
      </c>
      <c r="F195" s="5">
        <f t="shared" si="9"/>
        <v>40</v>
      </c>
      <c r="G195" s="6">
        <f t="shared" si="9"/>
        <v>13</v>
      </c>
      <c r="H195" s="20">
        <f t="shared" si="9"/>
        <v>33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59</v>
      </c>
      <c r="N195" s="20">
        <f t="shared" si="9"/>
        <v>6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5</v>
      </c>
      <c r="H196" s="20">
        <f t="shared" si="9"/>
        <v>15</v>
      </c>
      <c r="I196" s="20">
        <f t="shared" si="9"/>
        <v>56</v>
      </c>
      <c r="J196" s="17">
        <f t="shared" si="9"/>
        <v>3</v>
      </c>
      <c r="K196" s="6">
        <f t="shared" si="9"/>
        <v>5</v>
      </c>
      <c r="L196" s="20">
        <f t="shared" si="9"/>
        <v>20</v>
      </c>
      <c r="M196" s="20">
        <f t="shared" si="9"/>
        <v>15</v>
      </c>
      <c r="N196" s="20">
        <f t="shared" si="9"/>
        <v>5</v>
      </c>
      <c r="O196" s="132">
        <f t="shared" si="9"/>
        <v>14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51</v>
      </c>
      <c r="G197" s="6">
        <f t="shared" si="9"/>
        <v>1</v>
      </c>
      <c r="H197" s="20">
        <f t="shared" si="9"/>
        <v>2</v>
      </c>
      <c r="I197" s="20">
        <f t="shared" si="9"/>
        <v>10</v>
      </c>
      <c r="J197" s="17">
        <f t="shared" si="9"/>
        <v>2</v>
      </c>
      <c r="K197" s="6">
        <f t="shared" si="9"/>
        <v>9</v>
      </c>
      <c r="L197" s="20">
        <f t="shared" si="9"/>
        <v>11</v>
      </c>
      <c r="M197" s="20">
        <f t="shared" si="9"/>
        <v>5</v>
      </c>
      <c r="N197" s="20">
        <f t="shared" si="9"/>
        <v>1</v>
      </c>
      <c r="O197" s="132">
        <f t="shared" si="9"/>
        <v>15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62</v>
      </c>
      <c r="G198" s="6">
        <f t="shared" si="9"/>
        <v>6</v>
      </c>
      <c r="H198" s="20">
        <f t="shared" si="9"/>
        <v>1</v>
      </c>
      <c r="I198" s="20">
        <f t="shared" si="9"/>
        <v>11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1</v>
      </c>
      <c r="N198" s="20">
        <f t="shared" si="9"/>
        <v>55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25</v>
      </c>
      <c r="E199" s="5">
        <f t="shared" si="9"/>
        <v>13</v>
      </c>
      <c r="F199" s="5">
        <f t="shared" si="9"/>
        <v>37</v>
      </c>
      <c r="G199" s="6">
        <f t="shared" si="9"/>
        <v>29</v>
      </c>
      <c r="H199" s="20">
        <f t="shared" si="9"/>
        <v>32</v>
      </c>
      <c r="I199" s="20">
        <f t="shared" si="9"/>
        <v>2</v>
      </c>
      <c r="J199" s="17">
        <f t="shared" si="9"/>
        <v>10</v>
      </c>
      <c r="K199" s="6">
        <f t="shared" si="9"/>
        <v>13</v>
      </c>
      <c r="L199" s="20">
        <f t="shared" si="9"/>
        <v>2</v>
      </c>
      <c r="M199" s="20">
        <f t="shared" si="9"/>
        <v>4</v>
      </c>
      <c r="N199" s="20">
        <f t="shared" si="9"/>
        <v>42</v>
      </c>
      <c r="O199" s="132">
        <f t="shared" si="9"/>
        <v>12</v>
      </c>
      <c r="P199" s="23">
        <f t="shared" si="9"/>
        <v>8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9</v>
      </c>
      <c r="E200" s="5">
        <f t="shared" si="9"/>
        <v>7</v>
      </c>
      <c r="F200" s="5">
        <f t="shared" si="9"/>
        <v>60</v>
      </c>
      <c r="G200" s="6">
        <f t="shared" si="9"/>
        <v>3</v>
      </c>
      <c r="H200" s="20">
        <f t="shared" si="9"/>
        <v>7</v>
      </c>
      <c r="I200" s="20">
        <f t="shared" si="9"/>
        <v>25</v>
      </c>
      <c r="J200" s="17">
        <f t="shared" si="9"/>
        <v>11</v>
      </c>
      <c r="K200" s="6">
        <f t="shared" si="9"/>
        <v>11</v>
      </c>
      <c r="L200" s="20">
        <f t="shared" si="9"/>
        <v>12</v>
      </c>
      <c r="M200" s="20">
        <f t="shared" si="9"/>
        <v>7</v>
      </c>
      <c r="N200" s="20">
        <f t="shared" si="9"/>
        <v>55</v>
      </c>
      <c r="O200" s="132">
        <f t="shared" si="9"/>
        <v>1</v>
      </c>
      <c r="P200" s="23">
        <f t="shared" si="9"/>
        <v>4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60</v>
      </c>
      <c r="I201" s="20">
        <f t="shared" si="9"/>
        <v>41</v>
      </c>
      <c r="J201" s="17">
        <f t="shared" si="9"/>
        <v>7</v>
      </c>
      <c r="K201" s="6">
        <f t="shared" si="9"/>
        <v>14</v>
      </c>
      <c r="L201" s="20">
        <f t="shared" si="9"/>
        <v>49</v>
      </c>
      <c r="M201" s="20">
        <f t="shared" si="9"/>
        <v>9</v>
      </c>
      <c r="N201" s="20">
        <f t="shared" si="9"/>
        <v>46</v>
      </c>
      <c r="O201" s="132">
        <f t="shared" si="9"/>
        <v>54</v>
      </c>
      <c r="P201" s="23">
        <f t="shared" si="9"/>
        <v>42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49</v>
      </c>
      <c r="E202" s="5">
        <f t="shared" si="9"/>
        <v>32</v>
      </c>
      <c r="F202" s="5">
        <f t="shared" si="9"/>
        <v>43</v>
      </c>
      <c r="G202" s="6">
        <f t="shared" si="9"/>
        <v>38</v>
      </c>
      <c r="H202" s="20">
        <f t="shared" si="9"/>
        <v>40</v>
      </c>
      <c r="I202" s="20">
        <f t="shared" si="9"/>
        <v>3</v>
      </c>
      <c r="J202" s="17">
        <f t="shared" si="9"/>
        <v>27</v>
      </c>
      <c r="K202" s="6">
        <f t="shared" si="9"/>
        <v>50</v>
      </c>
      <c r="L202" s="20">
        <f t="shared" si="9"/>
        <v>18</v>
      </c>
      <c r="M202" s="20">
        <f t="shared" si="9"/>
        <v>35</v>
      </c>
      <c r="N202" s="20">
        <f t="shared" si="9"/>
        <v>34</v>
      </c>
      <c r="O202" s="132">
        <f t="shared" si="9"/>
        <v>16</v>
      </c>
      <c r="P202" s="23">
        <f t="shared" si="9"/>
        <v>30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51</v>
      </c>
      <c r="F203" s="5">
        <f t="shared" si="9"/>
        <v>55</v>
      </c>
      <c r="G203" s="6">
        <f t="shared" si="9"/>
        <v>56</v>
      </c>
      <c r="H203" s="20">
        <f t="shared" si="9"/>
        <v>49</v>
      </c>
      <c r="I203" s="20">
        <f t="shared" si="9"/>
        <v>48</v>
      </c>
      <c r="J203" s="17">
        <f t="shared" si="9"/>
        <v>26</v>
      </c>
      <c r="K203" s="6">
        <f t="shared" si="9"/>
        <v>16</v>
      </c>
      <c r="L203" s="20">
        <f t="shared" si="9"/>
        <v>4</v>
      </c>
      <c r="M203" s="20">
        <f t="shared" si="9"/>
        <v>27</v>
      </c>
      <c r="N203" s="20">
        <f t="shared" si="9"/>
        <v>44</v>
      </c>
      <c r="O203" s="132">
        <f t="shared" si="9"/>
        <v>60</v>
      </c>
      <c r="P203" s="23">
        <f t="shared" si="9"/>
        <v>55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55</v>
      </c>
      <c r="H204" s="20">
        <f t="shared" si="9"/>
        <v>20</v>
      </c>
      <c r="I204" s="20">
        <f t="shared" si="9"/>
        <v>32</v>
      </c>
      <c r="J204" s="17">
        <f t="shared" si="9"/>
        <v>48</v>
      </c>
      <c r="K204" s="6">
        <f t="shared" si="9"/>
        <v>28</v>
      </c>
      <c r="L204" s="20">
        <f t="shared" si="9"/>
        <v>28</v>
      </c>
      <c r="M204" s="20">
        <f t="shared" si="9"/>
        <v>54</v>
      </c>
      <c r="N204" s="20">
        <f t="shared" si="9"/>
        <v>41</v>
      </c>
      <c r="O204" s="132">
        <f t="shared" si="9"/>
        <v>44</v>
      </c>
      <c r="P204" s="23">
        <f t="shared" si="9"/>
        <v>61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21</v>
      </c>
      <c r="F205" s="8">
        <f t="shared" si="9"/>
        <v>50</v>
      </c>
      <c r="G205" s="9">
        <f t="shared" si="9"/>
        <v>52</v>
      </c>
      <c r="H205" s="21">
        <f t="shared" si="9"/>
        <v>56</v>
      </c>
      <c r="I205" s="21">
        <f t="shared" si="9"/>
        <v>34</v>
      </c>
      <c r="J205" s="18">
        <f t="shared" si="9"/>
        <v>33</v>
      </c>
      <c r="K205" s="9">
        <f t="shared" si="9"/>
        <v>22</v>
      </c>
      <c r="L205" s="21">
        <f t="shared" si="9"/>
        <v>24</v>
      </c>
      <c r="M205" s="21">
        <f t="shared" si="9"/>
        <v>21</v>
      </c>
      <c r="N205" s="21">
        <f t="shared" si="9"/>
        <v>55</v>
      </c>
      <c r="O205" s="136">
        <f t="shared" si="9"/>
        <v>63</v>
      </c>
      <c r="P205" s="24">
        <f t="shared" si="9"/>
        <v>60</v>
      </c>
      <c r="Q205" s="24">
        <f t="shared" si="9"/>
        <v>49</v>
      </c>
    </row>
    <row r="207" spans="2:17" ht="13.5" x14ac:dyDescent="0.15">
      <c r="B207" s="74" t="str">
        <f>+B139</f>
        <v>平成３０年度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0.55848731842675858</v>
      </c>
      <c r="E211" s="78">
        <f t="shared" si="10"/>
        <v>0.22859829668894951</v>
      </c>
      <c r="F211" s="78">
        <f t="shared" si="10"/>
        <v>0.23277399750358957</v>
      </c>
      <c r="G211" s="79">
        <f t="shared" si="10"/>
        <v>9.7115024234219513E-2</v>
      </c>
      <c r="H211" s="80">
        <f t="shared" si="10"/>
        <v>0.12875272251784192</v>
      </c>
      <c r="I211" s="80">
        <f t="shared" si="10"/>
        <v>1.1632099434945975E-2</v>
      </c>
      <c r="J211" s="77">
        <f t="shared" si="10"/>
        <v>4.0700069926889147E-2</v>
      </c>
      <c r="K211" s="79">
        <f t="shared" si="10"/>
        <v>3.8665548170421818E-5</v>
      </c>
      <c r="L211" s="80">
        <f t="shared" si="10"/>
        <v>5.895794437445058E-2</v>
      </c>
      <c r="M211" s="80">
        <f t="shared" si="10"/>
        <v>9.9085577252904893E-3</v>
      </c>
      <c r="N211" s="80">
        <f t="shared" si="10"/>
        <v>3.9721479242340631E-2</v>
      </c>
      <c r="O211" s="140">
        <f t="shared" si="10"/>
        <v>0.15183980835148264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0.52641325856127619</v>
      </c>
      <c r="E212" s="83">
        <f t="shared" si="10"/>
        <v>0.16395876298885642</v>
      </c>
      <c r="F212" s="83">
        <f t="shared" si="10"/>
        <v>0.27088541340076505</v>
      </c>
      <c r="G212" s="84">
        <f t="shared" si="10"/>
        <v>9.1569082171654687E-2</v>
      </c>
      <c r="H212" s="85">
        <f t="shared" si="10"/>
        <v>0.15955268011052254</v>
      </c>
      <c r="I212" s="85">
        <f t="shared" si="10"/>
        <v>1.0896994282256572E-2</v>
      </c>
      <c r="J212" s="82">
        <f t="shared" si="10"/>
        <v>9.7260459830319321E-2</v>
      </c>
      <c r="K212" s="84">
        <f t="shared" si="10"/>
        <v>4.0750311078697463E-2</v>
      </c>
      <c r="L212" s="85">
        <f t="shared" si="10"/>
        <v>9.1574041707765938E-2</v>
      </c>
      <c r="M212" s="85">
        <f t="shared" si="10"/>
        <v>5.0375576370574639E-3</v>
      </c>
      <c r="N212" s="85">
        <f t="shared" si="10"/>
        <v>7.2600041729390975E-3</v>
      </c>
      <c r="O212" s="141">
        <f t="shared" si="10"/>
        <v>0.10200500369786294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0.49912640733915448</v>
      </c>
      <c r="E213" s="83">
        <f t="shared" si="10"/>
        <v>0.17312215607401596</v>
      </c>
      <c r="F213" s="83">
        <f t="shared" si="10"/>
        <v>0.25554100735359336</v>
      </c>
      <c r="G213" s="84">
        <f t="shared" si="10"/>
        <v>7.046324391154514E-2</v>
      </c>
      <c r="H213" s="85">
        <f t="shared" si="10"/>
        <v>0.12553250707121291</v>
      </c>
      <c r="I213" s="85">
        <f t="shared" si="10"/>
        <v>1.0797771262880774E-2</v>
      </c>
      <c r="J213" s="82">
        <f t="shared" si="10"/>
        <v>8.4745285679711652E-2</v>
      </c>
      <c r="K213" s="84">
        <f t="shared" si="10"/>
        <v>2.4613790195835979E-2</v>
      </c>
      <c r="L213" s="85">
        <f t="shared" si="10"/>
        <v>0.13510583674509377</v>
      </c>
      <c r="M213" s="85">
        <f t="shared" si="10"/>
        <v>3.4419484632139501E-2</v>
      </c>
      <c r="N213" s="85">
        <f t="shared" si="10"/>
        <v>1.6386627250877746E-2</v>
      </c>
      <c r="O213" s="141">
        <f t="shared" si="10"/>
        <v>9.3886080018929133E-2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0.52961427537460326</v>
      </c>
      <c r="E214" s="83">
        <f t="shared" si="10"/>
        <v>0.15246535491114482</v>
      </c>
      <c r="F214" s="83">
        <f t="shared" si="10"/>
        <v>0.29848215669976891</v>
      </c>
      <c r="G214" s="84">
        <f t="shared" si="10"/>
        <v>7.8666763763689501E-2</v>
      </c>
      <c r="H214" s="85">
        <f t="shared" si="10"/>
        <v>0.16610355173138522</v>
      </c>
      <c r="I214" s="85">
        <f t="shared" si="10"/>
        <v>1.6621189431510072E-2</v>
      </c>
      <c r="J214" s="82">
        <f t="shared" si="10"/>
        <v>4.7270822749062053E-2</v>
      </c>
      <c r="K214" s="84">
        <f t="shared" si="10"/>
        <v>4.6927640895320971E-5</v>
      </c>
      <c r="L214" s="85">
        <f t="shared" si="10"/>
        <v>0.10781807777493752</v>
      </c>
      <c r="M214" s="85">
        <f t="shared" si="10"/>
        <v>1.3238473217642933E-3</v>
      </c>
      <c r="N214" s="85">
        <f t="shared" si="10"/>
        <v>1.0200901892218886E-3</v>
      </c>
      <c r="O214" s="141">
        <f t="shared" si="10"/>
        <v>0.13022814542751571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0.53992655007333457</v>
      </c>
      <c r="E215" s="83">
        <f t="shared" si="10"/>
        <v>0.16388228844420288</v>
      </c>
      <c r="F215" s="83">
        <f t="shared" si="10"/>
        <v>0.26780703053137855</v>
      </c>
      <c r="G215" s="84">
        <f t="shared" si="10"/>
        <v>0.1082372310977531</v>
      </c>
      <c r="H215" s="85">
        <f t="shared" si="10"/>
        <v>0.16318006067432564</v>
      </c>
      <c r="I215" s="85">
        <f t="shared" si="10"/>
        <v>1.0943244998749236E-2</v>
      </c>
      <c r="J215" s="82">
        <f t="shared" si="10"/>
        <v>5.0700281700829145E-2</v>
      </c>
      <c r="K215" s="84">
        <f t="shared" si="10"/>
        <v>1.1477465400554795E-2</v>
      </c>
      <c r="L215" s="85">
        <f t="shared" si="10"/>
        <v>0.13791844151749574</v>
      </c>
      <c r="M215" s="85">
        <f t="shared" si="10"/>
        <v>8.2478513539653159E-3</v>
      </c>
      <c r="N215" s="85">
        <f t="shared" si="10"/>
        <v>5.3590243133456723E-4</v>
      </c>
      <c r="O215" s="141">
        <f t="shared" si="10"/>
        <v>8.8547667249965822E-2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0.45432961565672675</v>
      </c>
      <c r="E216" s="83">
        <f t="shared" si="10"/>
        <v>0.1465018985333591</v>
      </c>
      <c r="F216" s="83">
        <f t="shared" si="10"/>
        <v>0.19720811130330629</v>
      </c>
      <c r="G216" s="84">
        <f t="shared" si="10"/>
        <v>0.11061960582006138</v>
      </c>
      <c r="H216" s="85">
        <f t="shared" si="10"/>
        <v>0.13197476568185551</v>
      </c>
      <c r="I216" s="85">
        <f t="shared" si="10"/>
        <v>5.0160041871588458E-3</v>
      </c>
      <c r="J216" s="82">
        <f t="shared" si="10"/>
        <v>0.10392341436911881</v>
      </c>
      <c r="K216" s="84">
        <f t="shared" si="10"/>
        <v>4.9616490916777979E-2</v>
      </c>
      <c r="L216" s="85">
        <f t="shared" si="10"/>
        <v>0.1099397130029999</v>
      </c>
      <c r="M216" s="85">
        <f t="shared" si="10"/>
        <v>5.1841870966662408E-2</v>
      </c>
      <c r="N216" s="85">
        <f t="shared" si="10"/>
        <v>3.2300201096386989E-2</v>
      </c>
      <c r="O216" s="141">
        <f t="shared" si="10"/>
        <v>0.11067441503909078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0.51154326257368377</v>
      </c>
      <c r="E217" s="83">
        <f t="shared" si="10"/>
        <v>0.15984437475919591</v>
      </c>
      <c r="F217" s="83">
        <f t="shared" si="10"/>
        <v>0.2875000813658195</v>
      </c>
      <c r="G217" s="84">
        <f t="shared" si="10"/>
        <v>6.4198806448668391E-2</v>
      </c>
      <c r="H217" s="85">
        <f t="shared" si="10"/>
        <v>0.15108303330135261</v>
      </c>
      <c r="I217" s="85">
        <f t="shared" si="10"/>
        <v>1.1738215577136432E-2</v>
      </c>
      <c r="J217" s="82">
        <f t="shared" si="10"/>
        <v>0.10561774315004038</v>
      </c>
      <c r="K217" s="84">
        <f t="shared" si="10"/>
        <v>3.8649949126240084E-2</v>
      </c>
      <c r="L217" s="85">
        <f t="shared" si="10"/>
        <v>8.8446540576826715E-2</v>
      </c>
      <c r="M217" s="85">
        <f t="shared" si="10"/>
        <v>3.8717881461434706E-2</v>
      </c>
      <c r="N217" s="85">
        <f t="shared" si="10"/>
        <v>5.0994246319187805E-5</v>
      </c>
      <c r="O217" s="141">
        <f t="shared" si="10"/>
        <v>9.2802329113206156E-2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0.48749872418992807</v>
      </c>
      <c r="E218" s="83">
        <f t="shared" si="10"/>
        <v>0.17615243618935689</v>
      </c>
      <c r="F218" s="83">
        <f t="shared" si="10"/>
        <v>0.20881879092153877</v>
      </c>
      <c r="G218" s="84">
        <f t="shared" si="10"/>
        <v>0.10252749707903237</v>
      </c>
      <c r="H218" s="85">
        <f t="shared" si="10"/>
        <v>0.14651037029421934</v>
      </c>
      <c r="I218" s="85">
        <f t="shared" si="10"/>
        <v>8.9418673306816184E-3</v>
      </c>
      <c r="J218" s="82">
        <f t="shared" si="10"/>
        <v>9.1539271041480075E-2</v>
      </c>
      <c r="K218" s="84">
        <f t="shared" si="10"/>
        <v>4.3344654076801659E-2</v>
      </c>
      <c r="L218" s="85">
        <f t="shared" si="10"/>
        <v>0.11249980507174136</v>
      </c>
      <c r="M218" s="85">
        <f t="shared" si="10"/>
        <v>2.0023104634015635E-2</v>
      </c>
      <c r="N218" s="85">
        <f t="shared" si="10"/>
        <v>4.1280446962552123E-3</v>
      </c>
      <c r="O218" s="141">
        <f t="shared" si="10"/>
        <v>0.12885881274167871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0.479590884235645</v>
      </c>
      <c r="E219" s="83">
        <f t="shared" si="10"/>
        <v>0.14448882972615409</v>
      </c>
      <c r="F219" s="83">
        <f t="shared" si="10"/>
        <v>0.23619041574050881</v>
      </c>
      <c r="G219" s="84">
        <f t="shared" si="10"/>
        <v>9.8911638768982069E-2</v>
      </c>
      <c r="H219" s="85">
        <f t="shared" si="10"/>
        <v>0.16096109945493409</v>
      </c>
      <c r="I219" s="85">
        <f t="shared" si="10"/>
        <v>2.1057741202359023E-2</v>
      </c>
      <c r="J219" s="82">
        <f t="shared" si="10"/>
        <v>0.10607457900825773</v>
      </c>
      <c r="K219" s="84">
        <f t="shared" si="10"/>
        <v>3.8172190755778969E-2</v>
      </c>
      <c r="L219" s="85">
        <f t="shared" si="10"/>
        <v>0.10849051914989141</v>
      </c>
      <c r="M219" s="85">
        <f t="shared" si="10"/>
        <v>3.565503636413149E-2</v>
      </c>
      <c r="N219" s="85">
        <f t="shared" si="10"/>
        <v>1.8075027146645523E-2</v>
      </c>
      <c r="O219" s="141">
        <f t="shared" si="10"/>
        <v>7.0095113438135723E-2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0.50978591553982866</v>
      </c>
      <c r="E220" s="83">
        <f t="shared" si="10"/>
        <v>0.13776217309897876</v>
      </c>
      <c r="F220" s="83">
        <f t="shared" si="10"/>
        <v>0.25688801153191287</v>
      </c>
      <c r="G220" s="84">
        <f t="shared" si="10"/>
        <v>0.11513573090893711</v>
      </c>
      <c r="H220" s="85">
        <f t="shared" si="10"/>
        <v>0.10106447214051364</v>
      </c>
      <c r="I220" s="85">
        <f t="shared" si="10"/>
        <v>1.5324988888574918E-2</v>
      </c>
      <c r="J220" s="82">
        <f t="shared" si="10"/>
        <v>0.14543130122988182</v>
      </c>
      <c r="K220" s="84">
        <f t="shared" si="10"/>
        <v>7.2195877445974943E-2</v>
      </c>
      <c r="L220" s="85">
        <f t="shared" si="10"/>
        <v>8.9076300920004375E-2</v>
      </c>
      <c r="M220" s="85">
        <f t="shared" si="10"/>
        <v>5.1585416283442986E-2</v>
      </c>
      <c r="N220" s="85">
        <f t="shared" si="10"/>
        <v>3.6355168167803978E-3</v>
      </c>
      <c r="O220" s="141">
        <f t="shared" si="10"/>
        <v>8.4096088180973125E-2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0.47575255812745465</v>
      </c>
      <c r="E221" s="83">
        <f t="shared" si="10"/>
        <v>0.15225100876993039</v>
      </c>
      <c r="F221" s="83">
        <f t="shared" si="10"/>
        <v>0.24588250476603127</v>
      </c>
      <c r="G221" s="84">
        <f t="shared" si="10"/>
        <v>7.7619044591492992E-2</v>
      </c>
      <c r="H221" s="85">
        <f t="shared" si="10"/>
        <v>0.15362180498697381</v>
      </c>
      <c r="I221" s="85">
        <f t="shared" si="10"/>
        <v>9.4743682683570835E-3</v>
      </c>
      <c r="J221" s="82">
        <f t="shared" si="10"/>
        <v>0.11113439322094702</v>
      </c>
      <c r="K221" s="84">
        <f t="shared" si="10"/>
        <v>4.2173914925547375E-2</v>
      </c>
      <c r="L221" s="85">
        <f t="shared" si="10"/>
        <v>0.10733634687103098</v>
      </c>
      <c r="M221" s="85">
        <f t="shared" si="10"/>
        <v>3.4523374554391466E-2</v>
      </c>
      <c r="N221" s="85">
        <f t="shared" si="10"/>
        <v>4.1783684068773695E-3</v>
      </c>
      <c r="O221" s="141">
        <f t="shared" si="10"/>
        <v>0.10397878556396763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0.53544399890685268</v>
      </c>
      <c r="E222" s="83">
        <f t="shared" si="10"/>
        <v>0.15806794859931109</v>
      </c>
      <c r="F222" s="83">
        <f t="shared" si="10"/>
        <v>0.2778026099632343</v>
      </c>
      <c r="G222" s="84">
        <f t="shared" si="10"/>
        <v>9.9573440344307262E-2</v>
      </c>
      <c r="H222" s="85">
        <f t="shared" si="10"/>
        <v>0.15103213584529576</v>
      </c>
      <c r="I222" s="85">
        <f t="shared" si="10"/>
        <v>1.3647581320475079E-2</v>
      </c>
      <c r="J222" s="82">
        <f t="shared" si="10"/>
        <v>6.7622271385775951E-2</v>
      </c>
      <c r="K222" s="84">
        <f t="shared" si="10"/>
        <v>2.8760849663672806E-3</v>
      </c>
      <c r="L222" s="85">
        <f t="shared" si="10"/>
        <v>0.11472974766439922</v>
      </c>
      <c r="M222" s="85">
        <f t="shared" si="10"/>
        <v>2.580147538466459E-3</v>
      </c>
      <c r="N222" s="85">
        <f t="shared" si="10"/>
        <v>9.203796285325111E-3</v>
      </c>
      <c r="O222" s="141">
        <f t="shared" si="10"/>
        <v>0.10574032105340976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0.48615626901444275</v>
      </c>
      <c r="E223" s="83">
        <f t="shared" si="10"/>
        <v>0.16152352657553512</v>
      </c>
      <c r="F223" s="83">
        <f t="shared" si="10"/>
        <v>0.24141320873556188</v>
      </c>
      <c r="G223" s="84">
        <f t="shared" si="10"/>
        <v>8.3219533703345783E-2</v>
      </c>
      <c r="H223" s="85">
        <f t="shared" si="10"/>
        <v>0.17442148056294551</v>
      </c>
      <c r="I223" s="85">
        <f t="shared" si="10"/>
        <v>2.8765950940507134E-3</v>
      </c>
      <c r="J223" s="82">
        <f t="shared" si="10"/>
        <v>9.6752476260070858E-2</v>
      </c>
      <c r="K223" s="84">
        <f t="shared" si="10"/>
        <v>4.4095286030112105E-2</v>
      </c>
      <c r="L223" s="85">
        <f t="shared" si="10"/>
        <v>0.1040053562766365</v>
      </c>
      <c r="M223" s="85">
        <f t="shared" si="10"/>
        <v>4.554503037021556E-2</v>
      </c>
      <c r="N223" s="85">
        <f t="shared" si="10"/>
        <v>7.5360110740982904E-3</v>
      </c>
      <c r="O223" s="141">
        <f t="shared" si="10"/>
        <v>8.2706781347539782E-2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0.51050345271582898</v>
      </c>
      <c r="E224" s="83">
        <f t="shared" si="10"/>
        <v>0.16905244488784196</v>
      </c>
      <c r="F224" s="83">
        <f t="shared" si="10"/>
        <v>0.23265582186110526</v>
      </c>
      <c r="G224" s="84">
        <f t="shared" si="10"/>
        <v>0.1087951859668817</v>
      </c>
      <c r="H224" s="85">
        <f t="shared" si="10"/>
        <v>0.16596459802006119</v>
      </c>
      <c r="I224" s="85">
        <f t="shared" si="10"/>
        <v>1.9226362621381642E-3</v>
      </c>
      <c r="J224" s="82">
        <f t="shared" si="10"/>
        <v>3.9896086826076399E-2</v>
      </c>
      <c r="K224" s="84">
        <f t="shared" si="10"/>
        <v>1.4093056702596854E-4</v>
      </c>
      <c r="L224" s="85">
        <f t="shared" si="10"/>
        <v>0.12037236901459021</v>
      </c>
      <c r="M224" s="85">
        <f t="shared" si="10"/>
        <v>5.2000001329011239E-2</v>
      </c>
      <c r="N224" s="85">
        <f t="shared" si="10"/>
        <v>8.5831975988310896E-3</v>
      </c>
      <c r="O224" s="141">
        <f t="shared" si="10"/>
        <v>0.10075765823346275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0.51515041691613173</v>
      </c>
      <c r="E225" s="88">
        <f t="shared" si="10"/>
        <v>0.15377543881963004</v>
      </c>
      <c r="F225" s="88">
        <f t="shared" si="10"/>
        <v>0.22806659058547518</v>
      </c>
      <c r="G225" s="89">
        <f t="shared" si="10"/>
        <v>0.1333083875110265</v>
      </c>
      <c r="H225" s="90">
        <f t="shared" si="10"/>
        <v>0.15318539211493815</v>
      </c>
      <c r="I225" s="90">
        <f t="shared" si="10"/>
        <v>1.0781418327201269E-2</v>
      </c>
      <c r="J225" s="87">
        <f t="shared" si="10"/>
        <v>0.12795316564981668</v>
      </c>
      <c r="K225" s="89">
        <f t="shared" si="10"/>
        <v>5.9483193490682228E-2</v>
      </c>
      <c r="L225" s="90">
        <f t="shared" si="10"/>
        <v>8.8039676203263043E-2</v>
      </c>
      <c r="M225" s="90">
        <f t="shared" si="10"/>
        <v>1.1132560177452424E-2</v>
      </c>
      <c r="N225" s="90">
        <f t="shared" si="10"/>
        <v>1.8600998083466191E-3</v>
      </c>
      <c r="O225" s="142">
        <f t="shared" si="10"/>
        <v>9.1897270802850081E-2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0.51458838347360669</v>
      </c>
      <c r="E226" s="83">
        <f t="shared" si="10"/>
        <v>0.17292711048794818</v>
      </c>
      <c r="F226" s="83">
        <f t="shared" si="10"/>
        <v>0.28087116891578828</v>
      </c>
      <c r="G226" s="84">
        <f t="shared" si="10"/>
        <v>6.0790104069870239E-2</v>
      </c>
      <c r="H226" s="85">
        <f t="shared" si="10"/>
        <v>0.124666173536091</v>
      </c>
      <c r="I226" s="85">
        <f t="shared" si="10"/>
        <v>2.0850479008424931E-3</v>
      </c>
      <c r="J226" s="82">
        <f t="shared" si="10"/>
        <v>8.9973498778996908E-2</v>
      </c>
      <c r="K226" s="84">
        <f t="shared" si="10"/>
        <v>2.3872257562271116E-2</v>
      </c>
      <c r="L226" s="85">
        <f t="shared" si="10"/>
        <v>8.3629747962940648E-2</v>
      </c>
      <c r="M226" s="85">
        <f t="shared" si="10"/>
        <v>2.7249175434286191E-2</v>
      </c>
      <c r="N226" s="85">
        <f t="shared" si="10"/>
        <v>8.18258886109062E-3</v>
      </c>
      <c r="O226" s="141">
        <f t="shared" si="10"/>
        <v>0.14962538405214548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0.59403376588985701</v>
      </c>
      <c r="E227" s="88">
        <f t="shared" si="11"/>
        <v>0.18433047050975415</v>
      </c>
      <c r="F227" s="88">
        <f t="shared" si="11"/>
        <v>0.2986991419125728</v>
      </c>
      <c r="G227" s="89">
        <f t="shared" si="11"/>
        <v>0.11100415346753001</v>
      </c>
      <c r="H227" s="90">
        <f t="shared" si="11"/>
        <v>0.15840909752722385</v>
      </c>
      <c r="I227" s="90">
        <f t="shared" si="11"/>
        <v>1.5573920640523319E-3</v>
      </c>
      <c r="J227" s="87">
        <f t="shared" si="11"/>
        <v>3.3637566228352823E-2</v>
      </c>
      <c r="K227" s="89">
        <f t="shared" si="11"/>
        <v>3.2766588132095075E-3</v>
      </c>
      <c r="L227" s="90">
        <f t="shared" si="11"/>
        <v>0.11399764402948788</v>
      </c>
      <c r="M227" s="90">
        <f t="shared" si="11"/>
        <v>6.4221120053543088E-3</v>
      </c>
      <c r="N227" s="90">
        <f t="shared" si="11"/>
        <v>3.4830960981553981E-3</v>
      </c>
      <c r="O227" s="142">
        <f t="shared" si="11"/>
        <v>8.8459326157516449E-2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0.45319517198912818</v>
      </c>
      <c r="E228" s="83">
        <f t="shared" si="11"/>
        <v>0.12428496674433816</v>
      </c>
      <c r="F228" s="83">
        <f t="shared" si="11"/>
        <v>0.24970035222390721</v>
      </c>
      <c r="G228" s="84">
        <f t="shared" si="11"/>
        <v>7.9209853020882792E-2</v>
      </c>
      <c r="H228" s="85">
        <f t="shared" si="11"/>
        <v>0.1705258762085666</v>
      </c>
      <c r="I228" s="85">
        <f t="shared" si="11"/>
        <v>2.1631038825767114E-3</v>
      </c>
      <c r="J228" s="82">
        <f t="shared" si="11"/>
        <v>0.17975442343779102</v>
      </c>
      <c r="K228" s="84">
        <f t="shared" si="11"/>
        <v>4.478384209883518E-2</v>
      </c>
      <c r="L228" s="85">
        <f t="shared" si="11"/>
        <v>0.10240235967747632</v>
      </c>
      <c r="M228" s="85">
        <f t="shared" si="11"/>
        <v>7.649334156243524E-3</v>
      </c>
      <c r="N228" s="85">
        <f t="shared" si="11"/>
        <v>5.1931004342406859E-3</v>
      </c>
      <c r="O228" s="141">
        <f t="shared" si="11"/>
        <v>7.9116630213976982E-2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0.53615549813781282</v>
      </c>
      <c r="E229" s="83">
        <f t="shared" si="11"/>
        <v>0.17804855410350356</v>
      </c>
      <c r="F229" s="83">
        <f t="shared" si="11"/>
        <v>0.27813133676130358</v>
      </c>
      <c r="G229" s="84">
        <f t="shared" si="11"/>
        <v>7.9975607273005705E-2</v>
      </c>
      <c r="H229" s="85">
        <f t="shared" si="11"/>
        <v>0.15426678918031664</v>
      </c>
      <c r="I229" s="85">
        <f t="shared" si="11"/>
        <v>5.0808530668005137E-3</v>
      </c>
      <c r="J229" s="82">
        <f t="shared" si="11"/>
        <v>5.370124181477702E-2</v>
      </c>
      <c r="K229" s="84">
        <f t="shared" si="11"/>
        <v>1.0057419238672666E-2</v>
      </c>
      <c r="L229" s="85">
        <f t="shared" si="11"/>
        <v>0.12129262340891751</v>
      </c>
      <c r="M229" s="85">
        <f t="shared" si="11"/>
        <v>5.0236147257023356E-2</v>
      </c>
      <c r="N229" s="85">
        <f t="shared" si="11"/>
        <v>1.9014794961709997E-3</v>
      </c>
      <c r="O229" s="141">
        <f t="shared" si="11"/>
        <v>7.7365367638181123E-2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0.54225217019335625</v>
      </c>
      <c r="E230" s="83">
        <f t="shared" si="11"/>
        <v>0.16095907086198896</v>
      </c>
      <c r="F230" s="83">
        <f t="shared" si="11"/>
        <v>0.31637723880293939</v>
      </c>
      <c r="G230" s="84">
        <f t="shared" si="11"/>
        <v>6.4915860528427849E-2</v>
      </c>
      <c r="H230" s="85">
        <f t="shared" si="11"/>
        <v>0.13831045581768228</v>
      </c>
      <c r="I230" s="85">
        <f t="shared" si="11"/>
        <v>1.7092275365728892E-3</v>
      </c>
      <c r="J230" s="82">
        <f t="shared" si="11"/>
        <v>8.0350279165042365E-2</v>
      </c>
      <c r="K230" s="84">
        <f t="shared" si="11"/>
        <v>2.603356002119641E-2</v>
      </c>
      <c r="L230" s="85">
        <f t="shared" si="11"/>
        <v>0.12018855297663424</v>
      </c>
      <c r="M230" s="85">
        <f t="shared" si="11"/>
        <v>4.2579255098627061E-2</v>
      </c>
      <c r="N230" s="85">
        <f t="shared" si="11"/>
        <v>7.2505982381429008E-3</v>
      </c>
      <c r="O230" s="141">
        <f t="shared" si="11"/>
        <v>6.7359460973942034E-2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0.52033514214289001</v>
      </c>
      <c r="E231" s="83">
        <f t="shared" si="11"/>
        <v>0.14113811091415945</v>
      </c>
      <c r="F231" s="83">
        <f t="shared" si="11"/>
        <v>0.31562761002740514</v>
      </c>
      <c r="G231" s="84">
        <f t="shared" si="11"/>
        <v>6.356942120132543E-2</v>
      </c>
      <c r="H231" s="85">
        <f t="shared" si="11"/>
        <v>0.17392231140767922</v>
      </c>
      <c r="I231" s="85">
        <f t="shared" si="11"/>
        <v>4.0092065854885244E-3</v>
      </c>
      <c r="J231" s="82">
        <f t="shared" si="11"/>
        <v>8.8373707918151551E-2</v>
      </c>
      <c r="K231" s="84">
        <f t="shared" si="11"/>
        <v>1.5792243111366105E-2</v>
      </c>
      <c r="L231" s="85">
        <f t="shared" si="11"/>
        <v>4.4020341129408239E-2</v>
      </c>
      <c r="M231" s="85">
        <f t="shared" si="11"/>
        <v>9.4737689253377791E-2</v>
      </c>
      <c r="N231" s="85">
        <f t="shared" si="11"/>
        <v>2.9343105756361402E-3</v>
      </c>
      <c r="O231" s="141">
        <f t="shared" si="11"/>
        <v>7.1667290987368487E-2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0.5015616224040127</v>
      </c>
      <c r="E232" s="83">
        <f t="shared" si="11"/>
        <v>0.16236676903594705</v>
      </c>
      <c r="F232" s="83">
        <f t="shared" si="11"/>
        <v>0.26089391677278118</v>
      </c>
      <c r="G232" s="84">
        <f t="shared" si="11"/>
        <v>7.8300936595284518E-2</v>
      </c>
      <c r="H232" s="85">
        <f t="shared" si="11"/>
        <v>0.17970858086312599</v>
      </c>
      <c r="I232" s="85">
        <f t="shared" si="11"/>
        <v>8.165592431606146E-3</v>
      </c>
      <c r="J232" s="82">
        <f t="shared" si="11"/>
        <v>0.1152029168578667</v>
      </c>
      <c r="K232" s="84">
        <f t="shared" si="11"/>
        <v>5.1731441962096461E-2</v>
      </c>
      <c r="L232" s="85">
        <f t="shared" si="11"/>
        <v>0.11115650621863683</v>
      </c>
      <c r="M232" s="85">
        <f t="shared" si="11"/>
        <v>9.7248392283542789E-3</v>
      </c>
      <c r="N232" s="85">
        <f t="shared" si="11"/>
        <v>4.9475657419009364E-4</v>
      </c>
      <c r="O232" s="141">
        <f t="shared" si="11"/>
        <v>7.3985185422207222E-2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0.55684613879090761</v>
      </c>
      <c r="E233" s="83">
        <f t="shared" si="11"/>
        <v>0.16756963108236733</v>
      </c>
      <c r="F233" s="83">
        <f t="shared" si="11"/>
        <v>0.31740271780307605</v>
      </c>
      <c r="G233" s="84">
        <f t="shared" si="11"/>
        <v>7.1873789905464239E-2</v>
      </c>
      <c r="H233" s="85">
        <f t="shared" si="11"/>
        <v>0.1868586296163916</v>
      </c>
      <c r="I233" s="85">
        <f t="shared" si="11"/>
        <v>8.1514719953164148E-3</v>
      </c>
      <c r="J233" s="82">
        <f t="shared" si="11"/>
        <v>7.3510823759713712E-2</v>
      </c>
      <c r="K233" s="84">
        <f t="shared" si="11"/>
        <v>3.319273012757832E-2</v>
      </c>
      <c r="L233" s="85">
        <f t="shared" si="11"/>
        <v>8.1021927336607444E-2</v>
      </c>
      <c r="M233" s="85">
        <f t="shared" si="11"/>
        <v>1.7041279667753512E-2</v>
      </c>
      <c r="N233" s="85">
        <f t="shared" si="11"/>
        <v>2.1093004553674895E-3</v>
      </c>
      <c r="O233" s="141">
        <f t="shared" si="11"/>
        <v>7.44604283779422E-2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0.49611361291418887</v>
      </c>
      <c r="E234" s="83">
        <f t="shared" si="11"/>
        <v>0.14122115729851326</v>
      </c>
      <c r="F234" s="83">
        <f t="shared" si="11"/>
        <v>0.28714915875563035</v>
      </c>
      <c r="G234" s="84">
        <f t="shared" si="11"/>
        <v>6.7743296860045224E-2</v>
      </c>
      <c r="H234" s="85">
        <f t="shared" si="11"/>
        <v>0.16093829653379893</v>
      </c>
      <c r="I234" s="85">
        <f t="shared" si="11"/>
        <v>9.7589947148101503E-3</v>
      </c>
      <c r="J234" s="82">
        <f t="shared" si="11"/>
        <v>0.13768483073400531</v>
      </c>
      <c r="K234" s="84">
        <f t="shared" si="11"/>
        <v>5.4964081505045649E-2</v>
      </c>
      <c r="L234" s="85">
        <f t="shared" si="11"/>
        <v>8.2815831702974213E-2</v>
      </c>
      <c r="M234" s="85">
        <f t="shared" si="11"/>
        <v>3.9320441196636489E-2</v>
      </c>
      <c r="N234" s="85">
        <f t="shared" si="11"/>
        <v>1.0435519602167949E-3</v>
      </c>
      <c r="O234" s="141">
        <f t="shared" si="11"/>
        <v>7.2324440243369259E-2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0.48318825200951654</v>
      </c>
      <c r="E235" s="83">
        <f t="shared" si="11"/>
        <v>0.14157779911922377</v>
      </c>
      <c r="F235" s="83">
        <f t="shared" si="11"/>
        <v>0.2773652150684095</v>
      </c>
      <c r="G235" s="84">
        <f t="shared" si="11"/>
        <v>6.4245237821883266E-2</v>
      </c>
      <c r="H235" s="85">
        <f t="shared" si="11"/>
        <v>0.17913239096331418</v>
      </c>
      <c r="I235" s="85">
        <f t="shared" si="11"/>
        <v>3.8255711937882049E-3</v>
      </c>
      <c r="J235" s="82">
        <f t="shared" si="11"/>
        <v>8.3515793638734404E-2</v>
      </c>
      <c r="K235" s="84">
        <f t="shared" si="11"/>
        <v>3.3263934634487229E-2</v>
      </c>
      <c r="L235" s="85">
        <f t="shared" si="11"/>
        <v>7.4439954991237609E-2</v>
      </c>
      <c r="M235" s="85">
        <f t="shared" si="11"/>
        <v>2.5301049125054809E-2</v>
      </c>
      <c r="N235" s="85">
        <f t="shared" si="11"/>
        <v>0</v>
      </c>
      <c r="O235" s="141">
        <f t="shared" si="11"/>
        <v>0.15059698807835425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0.5245431315114647</v>
      </c>
      <c r="E236" s="83">
        <f t="shared" si="11"/>
        <v>0.131707679918183</v>
      </c>
      <c r="F236" s="83">
        <f t="shared" si="11"/>
        <v>0.30700552671559284</v>
      </c>
      <c r="G236" s="84">
        <f t="shared" si="11"/>
        <v>8.5829924877688882E-2</v>
      </c>
      <c r="H236" s="85">
        <f t="shared" si="11"/>
        <v>0.11066752165589981</v>
      </c>
      <c r="I236" s="85">
        <f t="shared" si="11"/>
        <v>5.9467262993734577E-3</v>
      </c>
      <c r="J236" s="82">
        <f t="shared" si="11"/>
        <v>0.10046115891537781</v>
      </c>
      <c r="K236" s="84">
        <f t="shared" si="11"/>
        <v>4.5082257193609344E-2</v>
      </c>
      <c r="L236" s="85">
        <f t="shared" si="11"/>
        <v>0.11415694218985324</v>
      </c>
      <c r="M236" s="85">
        <f t="shared" si="11"/>
        <v>4.5614602529253874E-2</v>
      </c>
      <c r="N236" s="85">
        <f t="shared" si="11"/>
        <v>1.2830916799681771E-3</v>
      </c>
      <c r="O236" s="141">
        <f t="shared" si="11"/>
        <v>9.7326825218808921E-2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0.53213260670791107</v>
      </c>
      <c r="E237" s="88">
        <f t="shared" si="11"/>
        <v>0.15862253548241656</v>
      </c>
      <c r="F237" s="88">
        <f t="shared" si="11"/>
        <v>0.26874964748442215</v>
      </c>
      <c r="G237" s="89">
        <f t="shared" si="11"/>
        <v>0.10476042374107235</v>
      </c>
      <c r="H237" s="90">
        <f t="shared" si="11"/>
        <v>0.14073538352538353</v>
      </c>
      <c r="I237" s="90">
        <f t="shared" si="11"/>
        <v>8.558055156655699E-3</v>
      </c>
      <c r="J237" s="87">
        <f t="shared" si="11"/>
        <v>8.191683603724273E-2</v>
      </c>
      <c r="K237" s="89">
        <f t="shared" si="11"/>
        <v>5.0502649404775779E-2</v>
      </c>
      <c r="L237" s="90">
        <f t="shared" si="11"/>
        <v>0.1144222863506502</v>
      </c>
      <c r="M237" s="90">
        <f t="shared" si="11"/>
        <v>2.9006360670986824E-4</v>
      </c>
      <c r="N237" s="90">
        <f t="shared" si="11"/>
        <v>3.2471911291867953E-3</v>
      </c>
      <c r="O237" s="142">
        <f t="shared" si="11"/>
        <v>0.11869757748626013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0.51302557025892737</v>
      </c>
      <c r="E238" s="83">
        <f t="shared" si="11"/>
        <v>0.15512888904517089</v>
      </c>
      <c r="F238" s="83">
        <f t="shared" si="11"/>
        <v>0.25995264941570784</v>
      </c>
      <c r="G238" s="84">
        <f t="shared" si="11"/>
        <v>9.79440317980486E-2</v>
      </c>
      <c r="H238" s="85">
        <f t="shared" si="11"/>
        <v>0.14300249531832998</v>
      </c>
      <c r="I238" s="85">
        <f t="shared" si="11"/>
        <v>3.3443440666184386E-3</v>
      </c>
      <c r="J238" s="82">
        <f t="shared" si="11"/>
        <v>0.16709271614907073</v>
      </c>
      <c r="K238" s="84">
        <f t="shared" si="11"/>
        <v>9.9094541217778817E-2</v>
      </c>
      <c r="L238" s="85">
        <f t="shared" si="11"/>
        <v>0.10118419342983842</v>
      </c>
      <c r="M238" s="85">
        <f t="shared" si="11"/>
        <v>2.4429162162243291E-3</v>
      </c>
      <c r="N238" s="85">
        <f t="shared" si="11"/>
        <v>2.5823693045399013E-4</v>
      </c>
      <c r="O238" s="141">
        <f t="shared" si="11"/>
        <v>6.9649527630536792E-2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0.53667860850240556</v>
      </c>
      <c r="E239" s="93">
        <f t="shared" si="11"/>
        <v>0.17591112008427745</v>
      </c>
      <c r="F239" s="93">
        <f t="shared" si="11"/>
        <v>0.23754833405537085</v>
      </c>
      <c r="G239" s="94">
        <f t="shared" si="11"/>
        <v>0.12321915436275734</v>
      </c>
      <c r="H239" s="95">
        <f t="shared" si="11"/>
        <v>0.16494648747478538</v>
      </c>
      <c r="I239" s="95">
        <f t="shared" si="11"/>
        <v>1.828194736415173E-3</v>
      </c>
      <c r="J239" s="92">
        <f t="shared" si="11"/>
        <v>0.12204596209097419</v>
      </c>
      <c r="K239" s="94">
        <f t="shared" si="11"/>
        <v>6.068121311161033E-2</v>
      </c>
      <c r="L239" s="95">
        <f t="shared" si="11"/>
        <v>9.1653562925436471E-2</v>
      </c>
      <c r="M239" s="95">
        <f t="shared" si="11"/>
        <v>3.2519746328025276E-2</v>
      </c>
      <c r="N239" s="95">
        <f t="shared" si="11"/>
        <v>1.5818897593774424E-3</v>
      </c>
      <c r="O239" s="143">
        <f t="shared" si="11"/>
        <v>4.874554818258045E-2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0.45184405782399728</v>
      </c>
      <c r="E240" s="83">
        <f t="shared" si="11"/>
        <v>0.14346120678872221</v>
      </c>
      <c r="F240" s="83">
        <f t="shared" si="11"/>
        <v>0.21671487426162656</v>
      </c>
      <c r="G240" s="84">
        <f t="shared" si="11"/>
        <v>9.1667976773648546E-2</v>
      </c>
      <c r="H240" s="85">
        <f t="shared" si="11"/>
        <v>0.17416326748597033</v>
      </c>
      <c r="I240" s="85">
        <f t="shared" si="11"/>
        <v>5.2636407854656647E-3</v>
      </c>
      <c r="J240" s="82">
        <f t="shared" si="11"/>
        <v>0.11110094643998759</v>
      </c>
      <c r="K240" s="84">
        <f t="shared" si="11"/>
        <v>4.2754276735275522E-2</v>
      </c>
      <c r="L240" s="85">
        <f t="shared" si="11"/>
        <v>0.10502632521788439</v>
      </c>
      <c r="M240" s="85">
        <f t="shared" si="11"/>
        <v>4.9368605254262121E-2</v>
      </c>
      <c r="N240" s="85">
        <f t="shared" si="11"/>
        <v>5.8614303268741137E-3</v>
      </c>
      <c r="O240" s="141">
        <f t="shared" si="11"/>
        <v>9.7371726665558461E-2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0.51837429451919881</v>
      </c>
      <c r="E241" s="83">
        <f t="shared" si="11"/>
        <v>0.14272203078575885</v>
      </c>
      <c r="F241" s="83">
        <f t="shared" si="11"/>
        <v>0.2951996490450074</v>
      </c>
      <c r="G241" s="84">
        <f t="shared" si="11"/>
        <v>8.0452614688432622E-2</v>
      </c>
      <c r="H241" s="85">
        <f t="shared" si="11"/>
        <v>0.14382827821006036</v>
      </c>
      <c r="I241" s="85">
        <f t="shared" si="11"/>
        <v>6.356522704092803E-3</v>
      </c>
      <c r="J241" s="82">
        <f t="shared" si="11"/>
        <v>0.10910413773739326</v>
      </c>
      <c r="K241" s="84">
        <f t="shared" si="11"/>
        <v>5.8856847923721117E-2</v>
      </c>
      <c r="L241" s="85">
        <f t="shared" si="11"/>
        <v>9.2728149800272511E-2</v>
      </c>
      <c r="M241" s="85">
        <f t="shared" si="11"/>
        <v>1.8267708660139739E-2</v>
      </c>
      <c r="N241" s="85">
        <f t="shared" si="11"/>
        <v>8.9001088859894835E-5</v>
      </c>
      <c r="O241" s="141">
        <f t="shared" si="11"/>
        <v>0.11125190727998259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0.51769520369182864</v>
      </c>
      <c r="E242" s="83">
        <f t="shared" si="11"/>
        <v>0.14158891007703509</v>
      </c>
      <c r="F242" s="83">
        <f t="shared" si="11"/>
        <v>0.27884773666377688</v>
      </c>
      <c r="G242" s="84">
        <f t="shared" si="11"/>
        <v>9.7258556951016692E-2</v>
      </c>
      <c r="H242" s="85">
        <f t="shared" si="11"/>
        <v>0.13799459824129043</v>
      </c>
      <c r="I242" s="85">
        <f t="shared" si="11"/>
        <v>1.8752594134459392E-2</v>
      </c>
      <c r="J242" s="82">
        <f t="shared" si="11"/>
        <v>4.4340073536170685E-2</v>
      </c>
      <c r="K242" s="84">
        <f t="shared" si="11"/>
        <v>1.0649892676106255E-2</v>
      </c>
      <c r="L242" s="85">
        <f t="shared" si="11"/>
        <v>0.11782451473071104</v>
      </c>
      <c r="M242" s="85">
        <f t="shared" si="11"/>
        <v>6.2647007996474283E-2</v>
      </c>
      <c r="N242" s="85">
        <f t="shared" si="11"/>
        <v>7.1381620640031535E-3</v>
      </c>
      <c r="O242" s="141">
        <f t="shared" si="11"/>
        <v>9.3607845605062356E-2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0.51063924880460354</v>
      </c>
      <c r="E243" s="98">
        <f t="shared" si="12"/>
        <v>0.20377580102791429</v>
      </c>
      <c r="F243" s="98">
        <f t="shared" si="12"/>
        <v>0.22222749631004154</v>
      </c>
      <c r="G243" s="99">
        <f t="shared" si="12"/>
        <v>8.4635951466647708E-2</v>
      </c>
      <c r="H243" s="100">
        <f t="shared" si="12"/>
        <v>0.12622213392203027</v>
      </c>
      <c r="I243" s="100">
        <f t="shared" si="12"/>
        <v>4.1989894847738176E-3</v>
      </c>
      <c r="J243" s="97">
        <f t="shared" si="12"/>
        <v>7.5165701508595736E-2</v>
      </c>
      <c r="K243" s="99">
        <f t="shared" si="12"/>
        <v>3.5272175010980435E-2</v>
      </c>
      <c r="L243" s="100">
        <f t="shared" si="12"/>
        <v>0.15848867696842822</v>
      </c>
      <c r="M243" s="100">
        <f t="shared" si="12"/>
        <v>3.5897997184180824E-2</v>
      </c>
      <c r="N243" s="100">
        <f t="shared" si="12"/>
        <v>7.1684096711328946E-4</v>
      </c>
      <c r="O243" s="144">
        <f t="shared" si="12"/>
        <v>8.8670411160274312E-2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0.46785689673136421</v>
      </c>
      <c r="E244" s="83">
        <f t="shared" si="12"/>
        <v>0.14855775948775984</v>
      </c>
      <c r="F244" s="83">
        <f t="shared" si="12"/>
        <v>0.2224492709000431</v>
      </c>
      <c r="G244" s="84">
        <f t="shared" si="12"/>
        <v>9.6849866343561297E-2</v>
      </c>
      <c r="H244" s="85">
        <f t="shared" si="12"/>
        <v>0.16557323748494798</v>
      </c>
      <c r="I244" s="85">
        <f t="shared" si="12"/>
        <v>1.3935672604677556E-2</v>
      </c>
      <c r="J244" s="82">
        <f t="shared" si="12"/>
        <v>8.2159299848109255E-2</v>
      </c>
      <c r="K244" s="84">
        <f t="shared" si="12"/>
        <v>4.7387212963356712E-2</v>
      </c>
      <c r="L244" s="85">
        <f t="shared" si="12"/>
        <v>0.11911486002176759</v>
      </c>
      <c r="M244" s="85">
        <f t="shared" si="12"/>
        <v>4.1960348328177945E-2</v>
      </c>
      <c r="N244" s="85">
        <f t="shared" si="12"/>
        <v>3.7748035072801762E-4</v>
      </c>
      <c r="O244" s="141">
        <f t="shared" si="12"/>
        <v>0.10902220463022744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0.39883565410195798</v>
      </c>
      <c r="E245" s="83">
        <f t="shared" si="12"/>
        <v>0.13200314482437636</v>
      </c>
      <c r="F245" s="83">
        <f t="shared" si="12"/>
        <v>0.1987909233306526</v>
      </c>
      <c r="G245" s="84">
        <f t="shared" si="12"/>
        <v>6.8041585946929023E-2</v>
      </c>
      <c r="H245" s="85">
        <f t="shared" si="12"/>
        <v>0.13942054735161724</v>
      </c>
      <c r="I245" s="85">
        <f t="shared" si="12"/>
        <v>8.0608643689045589E-3</v>
      </c>
      <c r="J245" s="82">
        <f t="shared" si="12"/>
        <v>9.7931140893239912E-2</v>
      </c>
      <c r="K245" s="84">
        <f t="shared" si="12"/>
        <v>4.5590151049276224E-2</v>
      </c>
      <c r="L245" s="85">
        <f t="shared" si="12"/>
        <v>0.10694532916326541</v>
      </c>
      <c r="M245" s="85">
        <f t="shared" si="12"/>
        <v>1.863035035289198E-2</v>
      </c>
      <c r="N245" s="85">
        <f t="shared" si="12"/>
        <v>1.6547524139621471E-3</v>
      </c>
      <c r="O245" s="141">
        <f t="shared" si="12"/>
        <v>0.22852136135416079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0.50752995032720671</v>
      </c>
      <c r="E246" s="98">
        <f t="shared" si="12"/>
        <v>0.17248181949357705</v>
      </c>
      <c r="F246" s="98">
        <f t="shared" si="12"/>
        <v>0.252786090108918</v>
      </c>
      <c r="G246" s="99">
        <f t="shared" si="12"/>
        <v>8.2262040724711619E-2</v>
      </c>
      <c r="H246" s="100">
        <f t="shared" si="12"/>
        <v>0.1222062944020733</v>
      </c>
      <c r="I246" s="100">
        <f t="shared" si="12"/>
        <v>1.2382643663960299E-2</v>
      </c>
      <c r="J246" s="97">
        <f t="shared" si="12"/>
        <v>0.12820781844296966</v>
      </c>
      <c r="K246" s="99">
        <f t="shared" si="12"/>
        <v>8.3661545977277083E-2</v>
      </c>
      <c r="L246" s="100">
        <f t="shared" si="12"/>
        <v>0.11304521478508288</v>
      </c>
      <c r="M246" s="100">
        <f t="shared" si="12"/>
        <v>4.8726727961529284E-2</v>
      </c>
      <c r="N246" s="100">
        <f t="shared" si="12"/>
        <v>9.3748320112718665E-4</v>
      </c>
      <c r="O246" s="144">
        <f t="shared" si="12"/>
        <v>6.6963867216050715E-2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0.50285900209798839</v>
      </c>
      <c r="E247" s="98">
        <f t="shared" si="12"/>
        <v>0.15692955085997462</v>
      </c>
      <c r="F247" s="98">
        <f t="shared" si="12"/>
        <v>0.26472353310082131</v>
      </c>
      <c r="G247" s="99">
        <f t="shared" si="12"/>
        <v>8.120591813719244E-2</v>
      </c>
      <c r="H247" s="100">
        <f t="shared" si="12"/>
        <v>0.15944950773757158</v>
      </c>
      <c r="I247" s="100">
        <f t="shared" si="12"/>
        <v>1.2026388193270251E-2</v>
      </c>
      <c r="J247" s="97">
        <f t="shared" si="12"/>
        <v>8.9081695251178428E-2</v>
      </c>
      <c r="K247" s="99">
        <f t="shared" si="12"/>
        <v>4.8601496882653306E-2</v>
      </c>
      <c r="L247" s="100">
        <f t="shared" si="12"/>
        <v>9.5664552568593825E-2</v>
      </c>
      <c r="M247" s="100">
        <f t="shared" si="12"/>
        <v>4.7127171650462332E-2</v>
      </c>
      <c r="N247" s="100">
        <f t="shared" si="12"/>
        <v>3.1345582655109913E-4</v>
      </c>
      <c r="O247" s="144">
        <f t="shared" si="12"/>
        <v>9.3478226674384143E-2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0.50776420612277406</v>
      </c>
      <c r="E248" s="83">
        <f t="shared" si="12"/>
        <v>0.15050651335426168</v>
      </c>
      <c r="F248" s="83">
        <f t="shared" si="12"/>
        <v>0.26793475210262196</v>
      </c>
      <c r="G248" s="84">
        <f t="shared" si="12"/>
        <v>8.9322940665890416E-2</v>
      </c>
      <c r="H248" s="85">
        <f t="shared" si="12"/>
        <v>0.16575804515766721</v>
      </c>
      <c r="I248" s="85">
        <f t="shared" si="12"/>
        <v>7.621967722481646E-3</v>
      </c>
      <c r="J248" s="82">
        <f t="shared" si="12"/>
        <v>9.4067662538644764E-2</v>
      </c>
      <c r="K248" s="84">
        <f t="shared" si="12"/>
        <v>6.0421935408391601E-2</v>
      </c>
      <c r="L248" s="85">
        <f t="shared" si="12"/>
        <v>9.4160820275708698E-2</v>
      </c>
      <c r="M248" s="85">
        <f t="shared" si="12"/>
        <v>8.0518215385236812E-3</v>
      </c>
      <c r="N248" s="85">
        <f t="shared" si="12"/>
        <v>1.3646152890223341E-3</v>
      </c>
      <c r="O248" s="141">
        <f t="shared" si="12"/>
        <v>0.12121086135517761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0.47361083406571208</v>
      </c>
      <c r="E249" s="83">
        <f t="shared" si="12"/>
        <v>0.12391370220241985</v>
      </c>
      <c r="F249" s="83">
        <f t="shared" si="12"/>
        <v>0.25429104807271941</v>
      </c>
      <c r="G249" s="84">
        <f t="shared" si="12"/>
        <v>9.540608379057286E-2</v>
      </c>
      <c r="H249" s="85">
        <f t="shared" si="12"/>
        <v>0.16264788307535089</v>
      </c>
      <c r="I249" s="85">
        <f t="shared" si="12"/>
        <v>5.9796950236335111E-3</v>
      </c>
      <c r="J249" s="82">
        <f t="shared" si="12"/>
        <v>7.9046845202776037E-2</v>
      </c>
      <c r="K249" s="84">
        <f t="shared" si="12"/>
        <v>3.5783303518994107E-2</v>
      </c>
      <c r="L249" s="85">
        <f t="shared" si="12"/>
        <v>8.0266902336373111E-2</v>
      </c>
      <c r="M249" s="85">
        <f t="shared" si="12"/>
        <v>9.8092236676164971E-2</v>
      </c>
      <c r="N249" s="85">
        <f t="shared" si="12"/>
        <v>1.9763879751450439E-4</v>
      </c>
      <c r="O249" s="141">
        <f t="shared" si="12"/>
        <v>0.10015796482247488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0.45842608013402819</v>
      </c>
      <c r="E250" s="103">
        <f t="shared" si="12"/>
        <v>0.16431486532405176</v>
      </c>
      <c r="F250" s="103">
        <f t="shared" si="12"/>
        <v>0.20548011598836208</v>
      </c>
      <c r="G250" s="104">
        <f t="shared" si="12"/>
        <v>8.8631098821614338E-2</v>
      </c>
      <c r="H250" s="105">
        <f t="shared" si="12"/>
        <v>0.15917681912600917</v>
      </c>
      <c r="I250" s="105">
        <f t="shared" si="12"/>
        <v>4.0084446415999493E-3</v>
      </c>
      <c r="J250" s="102">
        <f t="shared" si="12"/>
        <v>0.1294542400766811</v>
      </c>
      <c r="K250" s="104">
        <f t="shared" si="12"/>
        <v>8.0343876413256549E-2</v>
      </c>
      <c r="L250" s="105">
        <f t="shared" si="12"/>
        <v>0.1280182521741875</v>
      </c>
      <c r="M250" s="105">
        <f t="shared" si="12"/>
        <v>6.2333773851747833E-5</v>
      </c>
      <c r="N250" s="105">
        <f t="shared" si="12"/>
        <v>6.1409332290387163E-4</v>
      </c>
      <c r="O250" s="145">
        <f t="shared" si="12"/>
        <v>0.12023973675073846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0.54329951552983458</v>
      </c>
      <c r="E251" s="108">
        <f t="shared" si="12"/>
        <v>0.21503129630961579</v>
      </c>
      <c r="F251" s="108">
        <f t="shared" si="12"/>
        <v>0.23200998115416252</v>
      </c>
      <c r="G251" s="109">
        <f t="shared" si="12"/>
        <v>9.6258238066056309E-2</v>
      </c>
      <c r="H251" s="110">
        <f t="shared" si="12"/>
        <v>0.19592830605703473</v>
      </c>
      <c r="I251" s="110">
        <f t="shared" si="12"/>
        <v>1.3473360831629033E-2</v>
      </c>
      <c r="J251" s="107">
        <f t="shared" si="12"/>
        <v>4.2793969578502768E-2</v>
      </c>
      <c r="K251" s="109">
        <f t="shared" si="12"/>
        <v>3.4061075937359664E-3</v>
      </c>
      <c r="L251" s="110">
        <f t="shared" si="12"/>
        <v>0.10509783117485534</v>
      </c>
      <c r="M251" s="110">
        <f t="shared" si="12"/>
        <v>3.1024454866521344E-2</v>
      </c>
      <c r="N251" s="110">
        <f t="shared" si="12"/>
        <v>9.7279630164855081E-4</v>
      </c>
      <c r="O251" s="146">
        <f t="shared" si="12"/>
        <v>6.7409765659973628E-2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0.45491767145683482</v>
      </c>
      <c r="E252" s="83">
        <f t="shared" si="12"/>
        <v>0.16416825250196326</v>
      </c>
      <c r="F252" s="83">
        <f t="shared" si="12"/>
        <v>0.16750978256991911</v>
      </c>
      <c r="G252" s="84">
        <f t="shared" si="12"/>
        <v>0.12323963638495243</v>
      </c>
      <c r="H252" s="85">
        <f t="shared" si="12"/>
        <v>0.14890596616147814</v>
      </c>
      <c r="I252" s="85">
        <f t="shared" si="12"/>
        <v>8.8012876736397322E-3</v>
      </c>
      <c r="J252" s="82">
        <f t="shared" si="12"/>
        <v>0.12094429400247018</v>
      </c>
      <c r="K252" s="84">
        <f t="shared" si="12"/>
        <v>5.6926078361453525E-2</v>
      </c>
      <c r="L252" s="85">
        <f t="shared" si="12"/>
        <v>0.10186005161318307</v>
      </c>
      <c r="M252" s="85">
        <f t="shared" si="12"/>
        <v>5.4032050086255085E-2</v>
      </c>
      <c r="N252" s="85">
        <f t="shared" si="12"/>
        <v>2.8288085231372177E-4</v>
      </c>
      <c r="O252" s="141">
        <f t="shared" si="12"/>
        <v>0.11025579815382526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0.48297641551377829</v>
      </c>
      <c r="E253" s="83">
        <f t="shared" si="12"/>
        <v>0.18575213335937144</v>
      </c>
      <c r="F253" s="83">
        <f t="shared" si="12"/>
        <v>0.19817054621743269</v>
      </c>
      <c r="G253" s="84">
        <f t="shared" si="12"/>
        <v>9.9053735936974155E-2</v>
      </c>
      <c r="H253" s="85">
        <f t="shared" si="12"/>
        <v>0.11998920609717235</v>
      </c>
      <c r="I253" s="85">
        <f t="shared" si="12"/>
        <v>6.4928282450526526E-3</v>
      </c>
      <c r="J253" s="82">
        <f t="shared" si="12"/>
        <v>0.14958170967422155</v>
      </c>
      <c r="K253" s="84">
        <f t="shared" si="12"/>
        <v>0.11343511171072511</v>
      </c>
      <c r="L253" s="85">
        <f t="shared" si="12"/>
        <v>0.15936397661505419</v>
      </c>
      <c r="M253" s="85">
        <f t="shared" si="12"/>
        <v>2.5149644677652877E-2</v>
      </c>
      <c r="N253" s="85">
        <f t="shared" si="12"/>
        <v>3.4568569363270353E-3</v>
      </c>
      <c r="O253" s="141">
        <f t="shared" si="12"/>
        <v>5.298936224074105E-2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0.36204333069089145</v>
      </c>
      <c r="E254" s="83">
        <f t="shared" si="12"/>
        <v>0.18173037094170916</v>
      </c>
      <c r="F254" s="83">
        <f t="shared" si="12"/>
        <v>0.12229328248418106</v>
      </c>
      <c r="G254" s="84">
        <f t="shared" si="12"/>
        <v>5.8019677265001214E-2</v>
      </c>
      <c r="H254" s="85">
        <f t="shared" si="12"/>
        <v>0.11087654975646684</v>
      </c>
      <c r="I254" s="85">
        <f t="shared" si="12"/>
        <v>4.9188698918741338E-3</v>
      </c>
      <c r="J254" s="82">
        <f t="shared" si="12"/>
        <v>0.14883018382825555</v>
      </c>
      <c r="K254" s="84">
        <f t="shared" si="12"/>
        <v>0.10390621652311779</v>
      </c>
      <c r="L254" s="85">
        <f t="shared" si="12"/>
        <v>0.12962315743240349</v>
      </c>
      <c r="M254" s="85">
        <f t="shared" si="12"/>
        <v>6.9520548556655376E-2</v>
      </c>
      <c r="N254" s="85">
        <f t="shared" si="12"/>
        <v>2.5665609689905873E-3</v>
      </c>
      <c r="O254" s="141">
        <f t="shared" si="12"/>
        <v>0.17162079887446258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0.48243523342530586</v>
      </c>
      <c r="E255" s="83">
        <f t="shared" si="12"/>
        <v>0.1499005138415386</v>
      </c>
      <c r="F255" s="83">
        <f t="shared" si="12"/>
        <v>0.22544422357694247</v>
      </c>
      <c r="G255" s="84">
        <f t="shared" si="12"/>
        <v>0.10709049600682483</v>
      </c>
      <c r="H255" s="85">
        <f t="shared" si="12"/>
        <v>0.17873138545650291</v>
      </c>
      <c r="I255" s="85">
        <f t="shared" si="12"/>
        <v>7.117921748197851E-3</v>
      </c>
      <c r="J255" s="82">
        <f t="shared" si="12"/>
        <v>0.1375340267565405</v>
      </c>
      <c r="K255" s="84">
        <f t="shared" si="12"/>
        <v>8.439848867881998E-2</v>
      </c>
      <c r="L255" s="85">
        <f t="shared" si="12"/>
        <v>9.3388640315392832E-2</v>
      </c>
      <c r="M255" s="85">
        <f t="shared" si="12"/>
        <v>2.9532957823104926E-5</v>
      </c>
      <c r="N255" s="85">
        <f t="shared" si="12"/>
        <v>0</v>
      </c>
      <c r="O255" s="141">
        <f t="shared" si="12"/>
        <v>0.10076325934023692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0.48015590765105648</v>
      </c>
      <c r="E256" s="83">
        <f t="shared" si="12"/>
        <v>0.18663571663689058</v>
      </c>
      <c r="F256" s="83">
        <f t="shared" si="12"/>
        <v>0.18398858808081864</v>
      </c>
      <c r="G256" s="84">
        <f t="shared" si="12"/>
        <v>0.10953160293334728</v>
      </c>
      <c r="H256" s="85">
        <f t="shared" si="12"/>
        <v>0.1450386398560225</v>
      </c>
      <c r="I256" s="85">
        <f t="shared" si="12"/>
        <v>3.2576123031958569E-3</v>
      </c>
      <c r="J256" s="82">
        <f t="shared" si="12"/>
        <v>0.13648989438121478</v>
      </c>
      <c r="K256" s="84">
        <f t="shared" si="12"/>
        <v>9.1843358387336399E-2</v>
      </c>
      <c r="L256" s="85">
        <f t="shared" si="12"/>
        <v>0.13540654468829816</v>
      </c>
      <c r="M256" s="85">
        <f t="shared" si="12"/>
        <v>2.3992192121685046E-2</v>
      </c>
      <c r="N256" s="85">
        <f t="shared" si="12"/>
        <v>0</v>
      </c>
      <c r="O256" s="141">
        <f t="shared" si="12"/>
        <v>7.5659208998527142E-2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0.5059590546798225</v>
      </c>
      <c r="E257" s="83">
        <f t="shared" si="12"/>
        <v>0.2172609083919908</v>
      </c>
      <c r="F257" s="83">
        <f t="shared" si="12"/>
        <v>0.17657170491262189</v>
      </c>
      <c r="G257" s="84">
        <f t="shared" si="12"/>
        <v>0.11212644137520981</v>
      </c>
      <c r="H257" s="85">
        <f t="shared" si="12"/>
        <v>0.13620302107298751</v>
      </c>
      <c r="I257" s="85">
        <f t="shared" si="12"/>
        <v>5.9445065153350875E-3</v>
      </c>
      <c r="J257" s="82">
        <f t="shared" si="12"/>
        <v>0.1453879155930447</v>
      </c>
      <c r="K257" s="84">
        <f t="shared" si="12"/>
        <v>0.10177964878545828</v>
      </c>
      <c r="L257" s="85">
        <f t="shared" si="12"/>
        <v>0.14712046972745479</v>
      </c>
      <c r="M257" s="85">
        <f t="shared" si="12"/>
        <v>5.780164008991111E-4</v>
      </c>
      <c r="N257" s="85">
        <f t="shared" si="12"/>
        <v>0</v>
      </c>
      <c r="O257" s="141">
        <f t="shared" si="12"/>
        <v>5.8807016010456278E-2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0.40239538334746716</v>
      </c>
      <c r="E258" s="83">
        <f t="shared" si="12"/>
        <v>0.18369671056491119</v>
      </c>
      <c r="F258" s="83">
        <f t="shared" si="12"/>
        <v>0.13057845638779092</v>
      </c>
      <c r="G258" s="84">
        <f t="shared" si="12"/>
        <v>8.8120216394765055E-2</v>
      </c>
      <c r="H258" s="85">
        <f t="shared" si="12"/>
        <v>0.19723220580580569</v>
      </c>
      <c r="I258" s="85">
        <f t="shared" si="12"/>
        <v>1.9147183937789417E-2</v>
      </c>
      <c r="J258" s="82">
        <f t="shared" si="12"/>
        <v>0.13387608666478679</v>
      </c>
      <c r="K258" s="84">
        <f t="shared" si="12"/>
        <v>8.3115329883193936E-2</v>
      </c>
      <c r="L258" s="85">
        <f t="shared" si="12"/>
        <v>0.13315479068459377</v>
      </c>
      <c r="M258" s="85">
        <f t="shared" si="12"/>
        <v>4.711262920296346E-3</v>
      </c>
      <c r="N258" s="85">
        <f t="shared" si="12"/>
        <v>0</v>
      </c>
      <c r="O258" s="141">
        <f t="shared" si="12"/>
        <v>0.1094830866392608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0.421508019524994</v>
      </c>
      <c r="E259" s="83">
        <f t="shared" si="13"/>
        <v>0.1933840753303768</v>
      </c>
      <c r="F259" s="83">
        <f t="shared" si="13"/>
        <v>0.13256953079487402</v>
      </c>
      <c r="G259" s="84">
        <f t="shared" si="13"/>
        <v>9.555441339974316E-2</v>
      </c>
      <c r="H259" s="85">
        <f t="shared" si="13"/>
        <v>0.16958464819000488</v>
      </c>
      <c r="I259" s="85">
        <f t="shared" si="13"/>
        <v>8.5725024597803328E-3</v>
      </c>
      <c r="J259" s="82">
        <f t="shared" si="13"/>
        <v>0.12831054608899947</v>
      </c>
      <c r="K259" s="84">
        <f t="shared" si="13"/>
        <v>7.5583885963208891E-2</v>
      </c>
      <c r="L259" s="85">
        <f t="shared" si="13"/>
        <v>0.14366522949684843</v>
      </c>
      <c r="M259" s="85">
        <f t="shared" si="13"/>
        <v>1.925078389325488E-2</v>
      </c>
      <c r="N259" s="85">
        <f t="shared" si="13"/>
        <v>0</v>
      </c>
      <c r="O259" s="141">
        <f t="shared" si="13"/>
        <v>0.10910827034611802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0.43047661724351322</v>
      </c>
      <c r="E260" s="83">
        <f t="shared" si="13"/>
        <v>0.18391925658992742</v>
      </c>
      <c r="F260" s="83">
        <f t="shared" si="13"/>
        <v>0.13196106989042311</v>
      </c>
      <c r="G260" s="84">
        <f t="shared" si="13"/>
        <v>0.11459629076316266</v>
      </c>
      <c r="H260" s="85">
        <f t="shared" si="13"/>
        <v>0.11876343926390338</v>
      </c>
      <c r="I260" s="85">
        <f t="shared" si="13"/>
        <v>6.2205430087699009E-3</v>
      </c>
      <c r="J260" s="82">
        <f t="shared" si="13"/>
        <v>0.16551781796360773</v>
      </c>
      <c r="K260" s="84">
        <f t="shared" si="13"/>
        <v>0.10206886528856912</v>
      </c>
      <c r="L260" s="85">
        <f t="shared" si="13"/>
        <v>0.14028110720782103</v>
      </c>
      <c r="M260" s="85">
        <f t="shared" si="13"/>
        <v>2.423560279786722E-3</v>
      </c>
      <c r="N260" s="85">
        <f t="shared" si="13"/>
        <v>5.860144143918889E-4</v>
      </c>
      <c r="O260" s="141">
        <f t="shared" si="13"/>
        <v>0.13573090061820614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0.41086817895759276</v>
      </c>
      <c r="E261" s="83">
        <f t="shared" si="13"/>
        <v>0.17337131698334937</v>
      </c>
      <c r="F261" s="83">
        <f t="shared" si="13"/>
        <v>0.11955937126579473</v>
      </c>
      <c r="G261" s="84">
        <f t="shared" si="13"/>
        <v>0.11793749070844868</v>
      </c>
      <c r="H261" s="85">
        <f t="shared" si="13"/>
        <v>0.14997593953353372</v>
      </c>
      <c r="I261" s="85">
        <f t="shared" si="13"/>
        <v>9.1360794999198591E-3</v>
      </c>
      <c r="J261" s="82">
        <f t="shared" si="13"/>
        <v>0.14513080961336799</v>
      </c>
      <c r="K261" s="84">
        <f t="shared" si="13"/>
        <v>8.623303855102081E-2</v>
      </c>
      <c r="L261" s="85">
        <f t="shared" si="13"/>
        <v>8.9076548224308535E-2</v>
      </c>
      <c r="M261" s="85">
        <f t="shared" si="13"/>
        <v>6.2558846491682668E-2</v>
      </c>
      <c r="N261" s="85">
        <f t="shared" si="13"/>
        <v>6.3749798739779744E-3</v>
      </c>
      <c r="O261" s="141">
        <f t="shared" si="13"/>
        <v>0.12687861780561649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0.42604216870611644</v>
      </c>
      <c r="E262" s="83">
        <f t="shared" si="13"/>
        <v>0.20017633951922631</v>
      </c>
      <c r="F262" s="83">
        <f t="shared" si="13"/>
        <v>0.13658489744666635</v>
      </c>
      <c r="G262" s="84">
        <f t="shared" si="13"/>
        <v>8.9280931740223793E-2</v>
      </c>
      <c r="H262" s="85">
        <f t="shared" si="13"/>
        <v>0.17414447875995401</v>
      </c>
      <c r="I262" s="85">
        <f t="shared" si="13"/>
        <v>1.4748033590408211E-2</v>
      </c>
      <c r="J262" s="82">
        <f t="shared" si="13"/>
        <v>0.14264142978585548</v>
      </c>
      <c r="K262" s="84">
        <f t="shared" si="13"/>
        <v>7.2610588777038798E-2</v>
      </c>
      <c r="L262" s="85">
        <f t="shared" si="13"/>
        <v>0.14115720815395411</v>
      </c>
      <c r="M262" s="85">
        <f t="shared" si="13"/>
        <v>2.2624409402197371E-2</v>
      </c>
      <c r="N262" s="85">
        <f t="shared" si="13"/>
        <v>2.2495866850778052E-2</v>
      </c>
      <c r="O262" s="141">
        <f t="shared" si="13"/>
        <v>5.6146404750736359E-2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0.41922358537198051</v>
      </c>
      <c r="E263" s="83">
        <f t="shared" si="13"/>
        <v>0.16445987666826031</v>
      </c>
      <c r="F263" s="83">
        <f t="shared" si="13"/>
        <v>0.16570448799500839</v>
      </c>
      <c r="G263" s="84">
        <f t="shared" si="13"/>
        <v>8.905922070871182E-2</v>
      </c>
      <c r="H263" s="85">
        <f t="shared" si="13"/>
        <v>0.12236669111152527</v>
      </c>
      <c r="I263" s="85">
        <f t="shared" si="13"/>
        <v>5.6340250147884643E-2</v>
      </c>
      <c r="J263" s="82">
        <f t="shared" si="13"/>
        <v>0.20886730493407993</v>
      </c>
      <c r="K263" s="84">
        <f t="shared" si="13"/>
        <v>7.8746799209121032E-2</v>
      </c>
      <c r="L263" s="85">
        <f t="shared" si="13"/>
        <v>9.2567176092117953E-2</v>
      </c>
      <c r="M263" s="85">
        <f t="shared" si="13"/>
        <v>7.8930895330086626E-4</v>
      </c>
      <c r="N263" s="85">
        <f t="shared" si="13"/>
        <v>1.7938609641268324E-2</v>
      </c>
      <c r="O263" s="141">
        <f t="shared" si="13"/>
        <v>8.1907073747842507E-2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0.43270864537811621</v>
      </c>
      <c r="E264" s="83">
        <f t="shared" si="13"/>
        <v>0.18887750414499807</v>
      </c>
      <c r="F264" s="83">
        <f t="shared" si="13"/>
        <v>0.13985252613964816</v>
      </c>
      <c r="G264" s="84">
        <f t="shared" si="13"/>
        <v>0.10397861509346998</v>
      </c>
      <c r="H264" s="85">
        <f t="shared" si="13"/>
        <v>0.12136321107468606</v>
      </c>
      <c r="I264" s="85">
        <f t="shared" si="13"/>
        <v>2.0170329270728904E-3</v>
      </c>
      <c r="J264" s="82">
        <f t="shared" si="13"/>
        <v>0.21251388954098002</v>
      </c>
      <c r="K264" s="84">
        <f t="shared" si="13"/>
        <v>7.7728034732367987E-2</v>
      </c>
      <c r="L264" s="85">
        <f t="shared" si="13"/>
        <v>9.2460384313357249E-2</v>
      </c>
      <c r="M264" s="85">
        <f t="shared" si="13"/>
        <v>3.6201951240768304E-2</v>
      </c>
      <c r="N264" s="85">
        <f t="shared" si="13"/>
        <v>1.7597254404837198E-2</v>
      </c>
      <c r="O264" s="141">
        <f t="shared" si="13"/>
        <v>8.5137631120182078E-2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0.38109740488196903</v>
      </c>
      <c r="E265" s="83">
        <f t="shared" si="13"/>
        <v>0.17369216019316394</v>
      </c>
      <c r="F265" s="83">
        <f t="shared" si="13"/>
        <v>0.1003948570219932</v>
      </c>
      <c r="G265" s="84">
        <f t="shared" si="13"/>
        <v>0.10701038766681191</v>
      </c>
      <c r="H265" s="85">
        <f t="shared" si="13"/>
        <v>0.19316737486578997</v>
      </c>
      <c r="I265" s="85">
        <f t="shared" si="13"/>
        <v>8.7787136345459666E-3</v>
      </c>
      <c r="J265" s="82">
        <f t="shared" si="13"/>
        <v>0.17689230372868442</v>
      </c>
      <c r="K265" s="84">
        <f t="shared" si="13"/>
        <v>5.4120623274935456E-2</v>
      </c>
      <c r="L265" s="85">
        <f t="shared" si="13"/>
        <v>7.9734459287095966E-2</v>
      </c>
      <c r="M265" s="85">
        <f t="shared" si="13"/>
        <v>5.4208243231806133E-2</v>
      </c>
      <c r="N265" s="85">
        <f t="shared" si="13"/>
        <v>4.0595057428388599E-2</v>
      </c>
      <c r="O265" s="141">
        <f t="shared" si="13"/>
        <v>6.5526442941719887E-2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0.33724970625974016</v>
      </c>
      <c r="E266" s="83">
        <f t="shared" si="13"/>
        <v>0.21160999159337499</v>
      </c>
      <c r="F266" s="83">
        <f t="shared" si="13"/>
        <v>5.9923504628559908E-2</v>
      </c>
      <c r="G266" s="84">
        <f t="shared" si="13"/>
        <v>6.5716210037805228E-2</v>
      </c>
      <c r="H266" s="85">
        <f t="shared" si="13"/>
        <v>0.21624150119708374</v>
      </c>
      <c r="I266" s="85">
        <f t="shared" si="13"/>
        <v>6.9701245262055638E-3</v>
      </c>
      <c r="J266" s="82">
        <f t="shared" si="13"/>
        <v>0.14465933504087783</v>
      </c>
      <c r="K266" s="84">
        <f t="shared" si="13"/>
        <v>9.1874579054230104E-2</v>
      </c>
      <c r="L266" s="85">
        <f t="shared" si="13"/>
        <v>0.13036118990615062</v>
      </c>
      <c r="M266" s="85">
        <f t="shared" si="13"/>
        <v>8.8567481601289993E-2</v>
      </c>
      <c r="N266" s="85">
        <f t="shared" si="13"/>
        <v>0</v>
      </c>
      <c r="O266" s="141">
        <f t="shared" si="13"/>
        <v>7.5950661468652134E-2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0.3953827909353051</v>
      </c>
      <c r="E267" s="83">
        <f t="shared" si="13"/>
        <v>0.15385538628089582</v>
      </c>
      <c r="F267" s="83">
        <f t="shared" si="13"/>
        <v>0.17017529238185897</v>
      </c>
      <c r="G267" s="84">
        <f t="shared" si="13"/>
        <v>7.1352112272550283E-2</v>
      </c>
      <c r="H267" s="85">
        <f t="shared" si="13"/>
        <v>0.12027254681604045</v>
      </c>
      <c r="I267" s="85">
        <f t="shared" si="13"/>
        <v>2.6481811619398103E-2</v>
      </c>
      <c r="J267" s="82">
        <f t="shared" si="13"/>
        <v>0.13408002861420354</v>
      </c>
      <c r="K267" s="84">
        <f t="shared" si="13"/>
        <v>7.0957104305109361E-2</v>
      </c>
      <c r="L267" s="85">
        <f t="shared" si="13"/>
        <v>0.14218745862725615</v>
      </c>
      <c r="M267" s="85">
        <f t="shared" si="13"/>
        <v>8.1173703234420733E-2</v>
      </c>
      <c r="N267" s="85">
        <f t="shared" si="13"/>
        <v>4.4492655673291081E-4</v>
      </c>
      <c r="O267" s="141">
        <f t="shared" si="13"/>
        <v>9.9976733596643039E-2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0.36120972117204286</v>
      </c>
      <c r="E268" s="83">
        <f t="shared" si="13"/>
        <v>0.15846718161562642</v>
      </c>
      <c r="F268" s="83">
        <f t="shared" si="13"/>
        <v>9.4261047022199923E-2</v>
      </c>
      <c r="G268" s="84">
        <f t="shared" si="13"/>
        <v>0.10848149253421652</v>
      </c>
      <c r="H268" s="85">
        <f t="shared" si="13"/>
        <v>0.13213890562055988</v>
      </c>
      <c r="I268" s="85">
        <f t="shared" si="13"/>
        <v>6.4141293011328515E-3</v>
      </c>
      <c r="J268" s="82">
        <f t="shared" si="13"/>
        <v>0.11078344498290929</v>
      </c>
      <c r="K268" s="84">
        <f t="shared" si="13"/>
        <v>6.2189485105964878E-2</v>
      </c>
      <c r="L268" s="85">
        <f t="shared" si="13"/>
        <v>9.4622023923950124E-2</v>
      </c>
      <c r="M268" s="85">
        <f t="shared" si="13"/>
        <v>5.7031756813248312E-2</v>
      </c>
      <c r="N268" s="85">
        <f t="shared" si="13"/>
        <v>0</v>
      </c>
      <c r="O268" s="141">
        <f t="shared" si="13"/>
        <v>0.23780001818615668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0.41721221612487336</v>
      </c>
      <c r="E269" s="83">
        <f t="shared" si="13"/>
        <v>0.12545247258487255</v>
      </c>
      <c r="F269" s="83">
        <f t="shared" si="13"/>
        <v>0.19765014107989021</v>
      </c>
      <c r="G269" s="84">
        <f t="shared" si="13"/>
        <v>9.4109602460110603E-2</v>
      </c>
      <c r="H269" s="85">
        <f t="shared" si="13"/>
        <v>0.12205272574116295</v>
      </c>
      <c r="I269" s="85">
        <f t="shared" si="13"/>
        <v>6.4723240759059107E-3</v>
      </c>
      <c r="J269" s="82">
        <f t="shared" si="13"/>
        <v>0.20027742190346129</v>
      </c>
      <c r="K269" s="84">
        <f t="shared" si="13"/>
        <v>9.4921977623988851E-2</v>
      </c>
      <c r="L269" s="85">
        <f t="shared" si="13"/>
        <v>9.5093352182400587E-2</v>
      </c>
      <c r="M269" s="85">
        <f t="shared" si="13"/>
        <v>8.8287776085373984E-2</v>
      </c>
      <c r="N269" s="85">
        <f t="shared" si="13"/>
        <v>5.0185214707992051E-4</v>
      </c>
      <c r="O269" s="141">
        <f t="shared" si="13"/>
        <v>7.0102331739742021E-2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0.43562525831759991</v>
      </c>
      <c r="E270" s="83">
        <f t="shared" si="13"/>
        <v>0.15406678537331814</v>
      </c>
      <c r="F270" s="83">
        <f t="shared" si="13"/>
        <v>0.19930906052043443</v>
      </c>
      <c r="G270" s="84">
        <f t="shared" si="13"/>
        <v>8.224941242384734E-2</v>
      </c>
      <c r="H270" s="85">
        <f t="shared" si="13"/>
        <v>0.14180461446404383</v>
      </c>
      <c r="I270" s="85">
        <f t="shared" si="13"/>
        <v>3.0693936780180658E-2</v>
      </c>
      <c r="J270" s="82">
        <f t="shared" si="13"/>
        <v>0.11815342695603802</v>
      </c>
      <c r="K270" s="84">
        <f t="shared" si="13"/>
        <v>2.9810440693907751E-2</v>
      </c>
      <c r="L270" s="85">
        <f t="shared" si="13"/>
        <v>0.13167312150715596</v>
      </c>
      <c r="M270" s="85">
        <f t="shared" si="13"/>
        <v>2.6696840460510202E-2</v>
      </c>
      <c r="N270" s="85">
        <f t="shared" si="13"/>
        <v>1.1793253025513704E-3</v>
      </c>
      <c r="O270" s="141">
        <f t="shared" si="13"/>
        <v>0.11417347621192003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0.42404032190038354</v>
      </c>
      <c r="E271" s="83">
        <f t="shared" si="13"/>
        <v>0.16394803438832645</v>
      </c>
      <c r="F271" s="83">
        <f t="shared" si="13"/>
        <v>0.18336118945342386</v>
      </c>
      <c r="G271" s="84">
        <f t="shared" si="13"/>
        <v>7.6731098058633249E-2</v>
      </c>
      <c r="H271" s="85">
        <f t="shared" si="13"/>
        <v>0.15033592871675752</v>
      </c>
      <c r="I271" s="85">
        <f t="shared" si="13"/>
        <v>5.7952072441012992E-3</v>
      </c>
      <c r="J271" s="82">
        <f t="shared" si="13"/>
        <v>0.13522485049478394</v>
      </c>
      <c r="K271" s="84">
        <f t="shared" si="13"/>
        <v>9.7500656729341315E-2</v>
      </c>
      <c r="L271" s="85">
        <f t="shared" si="13"/>
        <v>0.18844519187514855</v>
      </c>
      <c r="M271" s="85">
        <f t="shared" si="13"/>
        <v>3.9684593626747942E-2</v>
      </c>
      <c r="N271" s="85">
        <f t="shared" si="13"/>
        <v>6.1496309760192063E-4</v>
      </c>
      <c r="O271" s="141">
        <f t="shared" si="13"/>
        <v>5.5858943044475258E-2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0.45831217905914495</v>
      </c>
      <c r="E272" s="83">
        <f t="shared" si="13"/>
        <v>0.19705348996340938</v>
      </c>
      <c r="F272" s="83">
        <f t="shared" si="13"/>
        <v>0.17889167419017635</v>
      </c>
      <c r="G272" s="84">
        <f t="shared" si="13"/>
        <v>8.2367014905559213E-2</v>
      </c>
      <c r="H272" s="85">
        <f t="shared" si="13"/>
        <v>0.19352296490371587</v>
      </c>
      <c r="I272" s="85">
        <f t="shared" si="13"/>
        <v>9.2237044036875306E-3</v>
      </c>
      <c r="J272" s="82">
        <f t="shared" si="13"/>
        <v>0.10058239487159225</v>
      </c>
      <c r="K272" s="84">
        <f t="shared" si="13"/>
        <v>6.6280646281744016E-2</v>
      </c>
      <c r="L272" s="85">
        <f t="shared" si="13"/>
        <v>0.13877639214411677</v>
      </c>
      <c r="M272" s="85">
        <f t="shared" si="13"/>
        <v>4.649586853098713E-3</v>
      </c>
      <c r="N272" s="85">
        <f t="shared" si="13"/>
        <v>7.0261672654338859E-4</v>
      </c>
      <c r="O272" s="141">
        <f t="shared" si="13"/>
        <v>9.4230161038100502E-2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0.49499148768868134</v>
      </c>
      <c r="E273" s="113">
        <f t="shared" si="13"/>
        <v>0.20185209682192687</v>
      </c>
      <c r="F273" s="113">
        <f t="shared" si="13"/>
        <v>0.21008064392081921</v>
      </c>
      <c r="G273" s="114">
        <f t="shared" si="13"/>
        <v>8.3058746945935291E-2</v>
      </c>
      <c r="H273" s="115">
        <f t="shared" si="13"/>
        <v>0.1494882461193151</v>
      </c>
      <c r="I273" s="115">
        <f t="shared" si="13"/>
        <v>8.6551778663908601E-3</v>
      </c>
      <c r="J273" s="112">
        <f t="shared" si="13"/>
        <v>0.13000634347160789</v>
      </c>
      <c r="K273" s="114">
        <f t="shared" si="13"/>
        <v>9.0753359548093784E-2</v>
      </c>
      <c r="L273" s="115">
        <f t="shared" si="13"/>
        <v>0.14238171209744951</v>
      </c>
      <c r="M273" s="115">
        <f t="shared" si="13"/>
        <v>5.0907374854872324E-2</v>
      </c>
      <c r="N273" s="115">
        <f t="shared" si="13"/>
        <v>0</v>
      </c>
      <c r="O273" s="147">
        <f t="shared" si="13"/>
        <v>2.3569657901682958E-2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0.51753060228594772</v>
      </c>
      <c r="E274" s="118">
        <f t="shared" si="13"/>
        <v>0.17376575783067649</v>
      </c>
      <c r="F274" s="118">
        <f t="shared" si="13"/>
        <v>0.25465754942766278</v>
      </c>
      <c r="G274" s="119">
        <f t="shared" si="13"/>
        <v>8.910729502760846E-2</v>
      </c>
      <c r="H274" s="120">
        <f t="shared" si="13"/>
        <v>0.14841203521062063</v>
      </c>
      <c r="I274" s="120">
        <f t="shared" si="13"/>
        <v>9.7481865731760108E-3</v>
      </c>
      <c r="J274" s="117">
        <f t="shared" si="13"/>
        <v>8.2082217318997383E-2</v>
      </c>
      <c r="K274" s="119">
        <f t="shared" si="13"/>
        <v>2.8433184255457409E-2</v>
      </c>
      <c r="L274" s="120">
        <f t="shared" si="13"/>
        <v>9.5257673391152944E-2</v>
      </c>
      <c r="M274" s="120">
        <f t="shared" si="13"/>
        <v>2.4564124441309988E-2</v>
      </c>
      <c r="N274" s="120">
        <f t="shared" si="13"/>
        <v>1.220482394179556E-2</v>
      </c>
      <c r="O274" s="148">
        <f t="shared" si="13"/>
        <v>0.11020033683699976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平成３０年度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24</v>
      </c>
      <c r="H280" s="43">
        <f t="shared" si="14"/>
        <v>50</v>
      </c>
      <c r="I280" s="43">
        <f t="shared" si="14"/>
        <v>16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46</v>
      </c>
      <c r="N280" s="43">
        <f t="shared" si="14"/>
        <v>2</v>
      </c>
      <c r="O280" s="131">
        <f t="shared" si="14"/>
        <v>4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12</v>
      </c>
      <c r="E281" s="5">
        <f t="shared" si="15"/>
        <v>30</v>
      </c>
      <c r="F281" s="5">
        <f t="shared" si="15"/>
        <v>15</v>
      </c>
      <c r="G281" s="6">
        <f t="shared" si="15"/>
        <v>31</v>
      </c>
      <c r="H281" s="20">
        <f t="shared" si="15"/>
        <v>25</v>
      </c>
      <c r="I281" s="20">
        <f t="shared" si="15"/>
        <v>18</v>
      </c>
      <c r="J281" s="17">
        <f t="shared" si="15"/>
        <v>40</v>
      </c>
      <c r="K281" s="6">
        <f t="shared" si="15"/>
        <v>43</v>
      </c>
      <c r="L281" s="20">
        <f t="shared" si="15"/>
        <v>51</v>
      </c>
      <c r="M281" s="20">
        <f t="shared" si="15"/>
        <v>52</v>
      </c>
      <c r="N281" s="20">
        <f t="shared" si="15"/>
        <v>13</v>
      </c>
      <c r="O281" s="132">
        <f t="shared" si="15"/>
        <v>23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29</v>
      </c>
      <c r="E282" s="5">
        <f t="shared" si="15"/>
        <v>22</v>
      </c>
      <c r="F282" s="5">
        <f t="shared" si="15"/>
        <v>23</v>
      </c>
      <c r="G282" s="6">
        <f t="shared" si="15"/>
        <v>54</v>
      </c>
      <c r="H282" s="20">
        <f t="shared" si="15"/>
        <v>52</v>
      </c>
      <c r="I282" s="20">
        <f t="shared" si="15"/>
        <v>19</v>
      </c>
      <c r="J282" s="17">
        <f t="shared" si="15"/>
        <v>47</v>
      </c>
      <c r="K282" s="6">
        <f t="shared" si="15"/>
        <v>52</v>
      </c>
      <c r="L282" s="20">
        <f t="shared" si="15"/>
        <v>13</v>
      </c>
      <c r="M282" s="20">
        <f t="shared" si="15"/>
        <v>31</v>
      </c>
      <c r="N282" s="20">
        <f t="shared" si="15"/>
        <v>8</v>
      </c>
      <c r="O282" s="132">
        <f t="shared" si="15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11</v>
      </c>
      <c r="E283" s="5">
        <f t="shared" si="15"/>
        <v>45</v>
      </c>
      <c r="F283" s="5">
        <f t="shared" si="15"/>
        <v>6</v>
      </c>
      <c r="G283" s="6">
        <f t="shared" si="15"/>
        <v>48</v>
      </c>
      <c r="H283" s="20">
        <f t="shared" si="15"/>
        <v>16</v>
      </c>
      <c r="I283" s="20">
        <f t="shared" si="15"/>
        <v>7</v>
      </c>
      <c r="J283" s="17">
        <f t="shared" si="15"/>
        <v>58</v>
      </c>
      <c r="K283" s="6">
        <f t="shared" si="15"/>
        <v>62</v>
      </c>
      <c r="L283" s="20">
        <f t="shared" si="15"/>
        <v>33</v>
      </c>
      <c r="M283" s="20">
        <f t="shared" si="15"/>
        <v>58</v>
      </c>
      <c r="N283" s="20">
        <f t="shared" si="15"/>
        <v>36</v>
      </c>
      <c r="O283" s="132">
        <f t="shared" si="15"/>
        <v>8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32</v>
      </c>
      <c r="F284" s="5">
        <f t="shared" si="15"/>
        <v>18</v>
      </c>
      <c r="G284" s="6">
        <f t="shared" si="15"/>
        <v>13</v>
      </c>
      <c r="H284" s="20">
        <f t="shared" si="15"/>
        <v>21</v>
      </c>
      <c r="I284" s="20">
        <f t="shared" si="15"/>
        <v>17</v>
      </c>
      <c r="J284" s="17">
        <f t="shared" si="15"/>
        <v>57</v>
      </c>
      <c r="K284" s="6">
        <f t="shared" si="15"/>
        <v>55</v>
      </c>
      <c r="L284" s="20">
        <f t="shared" si="15"/>
        <v>11</v>
      </c>
      <c r="M284" s="20">
        <f t="shared" si="15"/>
        <v>48</v>
      </c>
      <c r="N284" s="20">
        <f t="shared" si="15"/>
        <v>44</v>
      </c>
      <c r="O284" s="132">
        <f t="shared" si="15"/>
        <v>37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45</v>
      </c>
      <c r="E285" s="5">
        <f t="shared" si="15"/>
        <v>50</v>
      </c>
      <c r="F285" s="5">
        <f t="shared" si="15"/>
        <v>46</v>
      </c>
      <c r="G285" s="6">
        <f t="shared" si="15"/>
        <v>9</v>
      </c>
      <c r="H285" s="20">
        <f t="shared" si="15"/>
        <v>49</v>
      </c>
      <c r="I285" s="20">
        <f t="shared" si="15"/>
        <v>48</v>
      </c>
      <c r="J285" s="17">
        <f t="shared" si="15"/>
        <v>36</v>
      </c>
      <c r="K285" s="6">
        <f t="shared" si="15"/>
        <v>33</v>
      </c>
      <c r="L285" s="20">
        <f t="shared" si="15"/>
        <v>31</v>
      </c>
      <c r="M285" s="20">
        <f t="shared" si="15"/>
        <v>13</v>
      </c>
      <c r="N285" s="20">
        <f t="shared" si="15"/>
        <v>3</v>
      </c>
      <c r="O285" s="132">
        <f t="shared" si="15"/>
        <v>16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20</v>
      </c>
      <c r="E286" s="5">
        <f t="shared" si="15"/>
        <v>36</v>
      </c>
      <c r="F286" s="5">
        <f t="shared" si="15"/>
        <v>8</v>
      </c>
      <c r="G286" s="6">
        <f t="shared" si="15"/>
        <v>60</v>
      </c>
      <c r="H286" s="20">
        <f t="shared" si="15"/>
        <v>32</v>
      </c>
      <c r="I286" s="20">
        <f t="shared" si="15"/>
        <v>15</v>
      </c>
      <c r="J286" s="17">
        <f t="shared" si="15"/>
        <v>35</v>
      </c>
      <c r="K286" s="6">
        <f t="shared" si="15"/>
        <v>44</v>
      </c>
      <c r="L286" s="20">
        <f t="shared" si="15"/>
        <v>54</v>
      </c>
      <c r="M286" s="20">
        <f t="shared" si="15"/>
        <v>26</v>
      </c>
      <c r="N286" s="20">
        <f t="shared" si="15"/>
        <v>54</v>
      </c>
      <c r="O286" s="132">
        <f t="shared" si="15"/>
        <v>34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32</v>
      </c>
      <c r="E287" s="5">
        <f t="shared" si="15"/>
        <v>18</v>
      </c>
      <c r="F287" s="5">
        <f t="shared" si="15"/>
        <v>40</v>
      </c>
      <c r="G287" s="6">
        <f t="shared" si="15"/>
        <v>18</v>
      </c>
      <c r="H287" s="20">
        <f t="shared" si="15"/>
        <v>38</v>
      </c>
      <c r="I287" s="20">
        <f t="shared" si="15"/>
        <v>25</v>
      </c>
      <c r="J287" s="17">
        <f t="shared" si="15"/>
        <v>43</v>
      </c>
      <c r="K287" s="6">
        <f t="shared" si="15"/>
        <v>40</v>
      </c>
      <c r="L287" s="20">
        <f t="shared" si="15"/>
        <v>29</v>
      </c>
      <c r="M287" s="20">
        <f t="shared" si="15"/>
        <v>40</v>
      </c>
      <c r="N287" s="20">
        <f t="shared" si="15"/>
        <v>20</v>
      </c>
      <c r="O287" s="132">
        <f t="shared" si="15"/>
        <v>9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38</v>
      </c>
      <c r="E288" s="5">
        <f t="shared" si="15"/>
        <v>51</v>
      </c>
      <c r="F288" s="5">
        <f t="shared" si="15"/>
        <v>30</v>
      </c>
      <c r="G288" s="6">
        <f t="shared" si="15"/>
        <v>21</v>
      </c>
      <c r="H288" s="20">
        <f t="shared" si="15"/>
        <v>23</v>
      </c>
      <c r="I288" s="20">
        <f t="shared" si="15"/>
        <v>4</v>
      </c>
      <c r="J288" s="17">
        <f t="shared" si="15"/>
        <v>34</v>
      </c>
      <c r="K288" s="6">
        <f t="shared" si="15"/>
        <v>45</v>
      </c>
      <c r="L288" s="20">
        <f t="shared" si="15"/>
        <v>32</v>
      </c>
      <c r="M288" s="20">
        <f t="shared" si="15"/>
        <v>29</v>
      </c>
      <c r="N288" s="20">
        <f t="shared" si="15"/>
        <v>5</v>
      </c>
      <c r="O288" s="132">
        <f t="shared" si="15"/>
        <v>52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23</v>
      </c>
      <c r="E289" s="5">
        <f t="shared" si="15"/>
        <v>58</v>
      </c>
      <c r="F289" s="5">
        <f t="shared" si="15"/>
        <v>22</v>
      </c>
      <c r="G289" s="6">
        <f t="shared" si="15"/>
        <v>5</v>
      </c>
      <c r="H289" s="20">
        <f t="shared" si="15"/>
        <v>63</v>
      </c>
      <c r="I289" s="20">
        <f t="shared" si="15"/>
        <v>8</v>
      </c>
      <c r="J289" s="17">
        <f t="shared" si="15"/>
        <v>10</v>
      </c>
      <c r="K289" s="6">
        <f t="shared" si="15"/>
        <v>20</v>
      </c>
      <c r="L289" s="20">
        <f t="shared" si="15"/>
        <v>53</v>
      </c>
      <c r="M289" s="20">
        <f t="shared" si="15"/>
        <v>14</v>
      </c>
      <c r="N289" s="20">
        <f t="shared" si="15"/>
        <v>21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46</v>
      </c>
      <c r="F290" s="5">
        <f t="shared" si="15"/>
        <v>27</v>
      </c>
      <c r="G290" s="6">
        <f t="shared" si="15"/>
        <v>50</v>
      </c>
      <c r="H290" s="20">
        <f t="shared" si="15"/>
        <v>30</v>
      </c>
      <c r="I290" s="20">
        <f t="shared" si="15"/>
        <v>22</v>
      </c>
      <c r="J290" s="17">
        <f t="shared" si="15"/>
        <v>30</v>
      </c>
      <c r="K290" s="6">
        <f t="shared" si="15"/>
        <v>42</v>
      </c>
      <c r="L290" s="20">
        <f t="shared" si="15"/>
        <v>34</v>
      </c>
      <c r="M290" s="20">
        <f t="shared" si="15"/>
        <v>30</v>
      </c>
      <c r="N290" s="20">
        <f t="shared" si="15"/>
        <v>19</v>
      </c>
      <c r="O290" s="132">
        <f t="shared" si="15"/>
        <v>22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9</v>
      </c>
      <c r="E291" s="5">
        <f t="shared" si="15"/>
        <v>39</v>
      </c>
      <c r="F291" s="5">
        <f t="shared" si="15"/>
        <v>13</v>
      </c>
      <c r="G291" s="6">
        <f t="shared" si="15"/>
        <v>19</v>
      </c>
      <c r="H291" s="20">
        <f t="shared" si="15"/>
        <v>33</v>
      </c>
      <c r="I291" s="20">
        <f t="shared" si="15"/>
        <v>11</v>
      </c>
      <c r="J291" s="17">
        <f t="shared" si="15"/>
        <v>55</v>
      </c>
      <c r="K291" s="6">
        <f t="shared" si="15"/>
        <v>60</v>
      </c>
      <c r="L291" s="20">
        <f t="shared" si="15"/>
        <v>24</v>
      </c>
      <c r="M291" s="20">
        <f t="shared" si="15"/>
        <v>55</v>
      </c>
      <c r="N291" s="20">
        <f t="shared" si="15"/>
        <v>9</v>
      </c>
      <c r="O291" s="132">
        <f t="shared" si="15"/>
        <v>21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33</v>
      </c>
      <c r="E292" s="5">
        <f t="shared" si="15"/>
        <v>34</v>
      </c>
      <c r="F292" s="5">
        <f t="shared" si="15"/>
        <v>28</v>
      </c>
      <c r="G292" s="6">
        <f t="shared" si="15"/>
        <v>39</v>
      </c>
      <c r="H292" s="20">
        <f t="shared" si="15"/>
        <v>10</v>
      </c>
      <c r="I292" s="20">
        <f t="shared" si="15"/>
        <v>56</v>
      </c>
      <c r="J292" s="17">
        <f t="shared" si="15"/>
        <v>41</v>
      </c>
      <c r="K292" s="6">
        <f t="shared" si="15"/>
        <v>39</v>
      </c>
      <c r="L292" s="20">
        <f t="shared" si="15"/>
        <v>38</v>
      </c>
      <c r="M292" s="20">
        <f t="shared" si="15"/>
        <v>21</v>
      </c>
      <c r="N292" s="20">
        <f t="shared" si="15"/>
        <v>12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22</v>
      </c>
      <c r="E293" s="5">
        <f t="shared" si="15"/>
        <v>25</v>
      </c>
      <c r="F293" s="5">
        <f t="shared" si="15"/>
        <v>32</v>
      </c>
      <c r="G293" s="6">
        <f t="shared" si="15"/>
        <v>11</v>
      </c>
      <c r="H293" s="20">
        <f t="shared" si="15"/>
        <v>17</v>
      </c>
      <c r="I293" s="20">
        <f t="shared" si="15"/>
        <v>60</v>
      </c>
      <c r="J293" s="17">
        <f t="shared" si="15"/>
        <v>62</v>
      </c>
      <c r="K293" s="6">
        <f t="shared" si="15"/>
        <v>61</v>
      </c>
      <c r="L293" s="20">
        <f t="shared" si="15"/>
        <v>20</v>
      </c>
      <c r="M293" s="20">
        <f t="shared" si="15"/>
        <v>12</v>
      </c>
      <c r="N293" s="20">
        <f t="shared" si="15"/>
        <v>10</v>
      </c>
      <c r="O293" s="132">
        <f t="shared" si="15"/>
        <v>25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44</v>
      </c>
      <c r="F294" s="68">
        <f t="shared" si="15"/>
        <v>34</v>
      </c>
      <c r="G294" s="69">
        <f t="shared" si="15"/>
        <v>1</v>
      </c>
      <c r="H294" s="70">
        <f t="shared" si="15"/>
        <v>31</v>
      </c>
      <c r="I294" s="70">
        <f t="shared" si="15"/>
        <v>20</v>
      </c>
      <c r="J294" s="67">
        <f t="shared" si="15"/>
        <v>25</v>
      </c>
      <c r="K294" s="69">
        <f t="shared" si="15"/>
        <v>26</v>
      </c>
      <c r="L294" s="70">
        <f t="shared" si="15"/>
        <v>55</v>
      </c>
      <c r="M294" s="70">
        <f t="shared" si="15"/>
        <v>45</v>
      </c>
      <c r="N294" s="70">
        <f t="shared" si="15"/>
        <v>29</v>
      </c>
      <c r="O294" s="133">
        <f t="shared" si="15"/>
        <v>35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18</v>
      </c>
      <c r="E295" s="5">
        <f t="shared" si="15"/>
        <v>23</v>
      </c>
      <c r="F295" s="5">
        <f t="shared" si="15"/>
        <v>10</v>
      </c>
      <c r="G295" s="6">
        <f t="shared" si="15"/>
        <v>62</v>
      </c>
      <c r="H295" s="20">
        <f t="shared" si="15"/>
        <v>53</v>
      </c>
      <c r="I295" s="20">
        <f t="shared" si="15"/>
        <v>58</v>
      </c>
      <c r="J295" s="17">
        <f t="shared" si="15"/>
        <v>44</v>
      </c>
      <c r="K295" s="6">
        <f t="shared" si="15"/>
        <v>53</v>
      </c>
      <c r="L295" s="20">
        <f t="shared" si="15"/>
        <v>56</v>
      </c>
      <c r="M295" s="20">
        <f t="shared" si="15"/>
        <v>34</v>
      </c>
      <c r="N295" s="20">
        <f t="shared" si="15"/>
        <v>11</v>
      </c>
      <c r="O295" s="132">
        <f t="shared" si="15"/>
        <v>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13</v>
      </c>
      <c r="F296" s="68">
        <f t="shared" si="15"/>
        <v>5</v>
      </c>
      <c r="G296" s="69">
        <f t="shared" si="15"/>
        <v>8</v>
      </c>
      <c r="H296" s="70">
        <f t="shared" si="15"/>
        <v>28</v>
      </c>
      <c r="I296" s="70">
        <f t="shared" si="15"/>
        <v>63</v>
      </c>
      <c r="J296" s="67">
        <f t="shared" si="15"/>
        <v>63</v>
      </c>
      <c r="K296" s="69">
        <f t="shared" si="15"/>
        <v>59</v>
      </c>
      <c r="L296" s="70">
        <f t="shared" si="15"/>
        <v>27</v>
      </c>
      <c r="M296" s="70">
        <f t="shared" si="15"/>
        <v>51</v>
      </c>
      <c r="N296" s="70">
        <f t="shared" si="15"/>
        <v>22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46</v>
      </c>
      <c r="E297" s="5">
        <f t="shared" si="16"/>
        <v>62</v>
      </c>
      <c r="F297" s="5">
        <f t="shared" si="16"/>
        <v>26</v>
      </c>
      <c r="G297" s="6">
        <f t="shared" si="16"/>
        <v>47</v>
      </c>
      <c r="H297" s="20">
        <f t="shared" si="16"/>
        <v>14</v>
      </c>
      <c r="I297" s="20">
        <f t="shared" si="16"/>
        <v>57</v>
      </c>
      <c r="J297" s="17">
        <f t="shared" si="16"/>
        <v>4</v>
      </c>
      <c r="K297" s="6">
        <f t="shared" si="16"/>
        <v>38</v>
      </c>
      <c r="L297" s="20">
        <f t="shared" si="16"/>
        <v>39</v>
      </c>
      <c r="M297" s="20">
        <f t="shared" si="16"/>
        <v>50</v>
      </c>
      <c r="N297" s="20">
        <f t="shared" si="16"/>
        <v>18</v>
      </c>
      <c r="O297" s="132">
        <f t="shared" si="16"/>
        <v>43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17</v>
      </c>
      <c r="F298" s="5">
        <f t="shared" si="16"/>
        <v>12</v>
      </c>
      <c r="G298" s="6">
        <f t="shared" si="16"/>
        <v>46</v>
      </c>
      <c r="H298" s="20">
        <f t="shared" si="16"/>
        <v>29</v>
      </c>
      <c r="I298" s="20">
        <f t="shared" si="16"/>
        <v>47</v>
      </c>
      <c r="J298" s="17">
        <f t="shared" si="16"/>
        <v>56</v>
      </c>
      <c r="K298" s="6">
        <f t="shared" si="16"/>
        <v>57</v>
      </c>
      <c r="L298" s="20">
        <f t="shared" si="16"/>
        <v>19</v>
      </c>
      <c r="M298" s="20">
        <f t="shared" si="16"/>
        <v>16</v>
      </c>
      <c r="N298" s="20">
        <f t="shared" si="16"/>
        <v>28</v>
      </c>
      <c r="O298" s="132">
        <f t="shared" si="16"/>
        <v>44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5</v>
      </c>
      <c r="E299" s="5">
        <f t="shared" si="16"/>
        <v>35</v>
      </c>
      <c r="F299" s="5">
        <f t="shared" si="16"/>
        <v>2</v>
      </c>
      <c r="G299" s="6">
        <f t="shared" si="16"/>
        <v>58</v>
      </c>
      <c r="H299" s="20">
        <f t="shared" si="16"/>
        <v>45</v>
      </c>
      <c r="I299" s="20">
        <f t="shared" si="16"/>
        <v>62</v>
      </c>
      <c r="J299" s="17">
        <f t="shared" si="16"/>
        <v>51</v>
      </c>
      <c r="K299" s="6">
        <f t="shared" si="16"/>
        <v>51</v>
      </c>
      <c r="L299" s="20">
        <f t="shared" si="16"/>
        <v>21</v>
      </c>
      <c r="M299" s="20">
        <f t="shared" si="16"/>
        <v>22</v>
      </c>
      <c r="N299" s="20">
        <f t="shared" si="16"/>
        <v>14</v>
      </c>
      <c r="O299" s="132">
        <f t="shared" si="16"/>
        <v>55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14</v>
      </c>
      <c r="E300" s="5">
        <f t="shared" si="16"/>
        <v>57</v>
      </c>
      <c r="F300" s="5">
        <f t="shared" si="16"/>
        <v>3</v>
      </c>
      <c r="G300" s="6">
        <f t="shared" si="16"/>
        <v>61</v>
      </c>
      <c r="H300" s="20">
        <f t="shared" si="16"/>
        <v>13</v>
      </c>
      <c r="I300" s="20">
        <f t="shared" si="16"/>
        <v>51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2</v>
      </c>
      <c r="N300" s="20">
        <f t="shared" si="16"/>
        <v>25</v>
      </c>
      <c r="O300" s="132">
        <f t="shared" si="16"/>
        <v>50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28</v>
      </c>
      <c r="E301" s="5">
        <f t="shared" si="16"/>
        <v>33</v>
      </c>
      <c r="F301" s="5">
        <f t="shared" si="16"/>
        <v>20</v>
      </c>
      <c r="G301" s="6">
        <f t="shared" si="16"/>
        <v>49</v>
      </c>
      <c r="H301" s="20">
        <f t="shared" si="16"/>
        <v>7</v>
      </c>
      <c r="I301" s="20">
        <f t="shared" si="16"/>
        <v>31</v>
      </c>
      <c r="J301" s="17">
        <f t="shared" si="16"/>
        <v>29</v>
      </c>
      <c r="K301" s="6">
        <f t="shared" si="16"/>
        <v>31</v>
      </c>
      <c r="L301" s="20">
        <f t="shared" si="16"/>
        <v>30</v>
      </c>
      <c r="M301" s="20">
        <f t="shared" si="16"/>
        <v>47</v>
      </c>
      <c r="N301" s="20">
        <f t="shared" si="16"/>
        <v>46</v>
      </c>
      <c r="O301" s="132">
        <f t="shared" si="16"/>
        <v>48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26</v>
      </c>
      <c r="F302" s="5">
        <f t="shared" si="16"/>
        <v>1</v>
      </c>
      <c r="G302" s="6">
        <f t="shared" si="16"/>
        <v>52</v>
      </c>
      <c r="H302" s="20">
        <f t="shared" si="16"/>
        <v>6</v>
      </c>
      <c r="I302" s="20">
        <f t="shared" si="16"/>
        <v>32</v>
      </c>
      <c r="J302" s="17">
        <f t="shared" si="16"/>
        <v>54</v>
      </c>
      <c r="K302" s="6">
        <f t="shared" si="16"/>
        <v>49</v>
      </c>
      <c r="L302" s="20">
        <f t="shared" si="16"/>
        <v>58</v>
      </c>
      <c r="M302" s="20">
        <f t="shared" si="16"/>
        <v>44</v>
      </c>
      <c r="N302" s="20">
        <f t="shared" si="16"/>
        <v>27</v>
      </c>
      <c r="O302" s="132">
        <f t="shared" si="16"/>
        <v>47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30</v>
      </c>
      <c r="E303" s="5">
        <f t="shared" si="16"/>
        <v>56</v>
      </c>
      <c r="F303" s="5">
        <f t="shared" si="16"/>
        <v>9</v>
      </c>
      <c r="G303" s="6">
        <f t="shared" si="16"/>
        <v>56</v>
      </c>
      <c r="H303" s="20">
        <f t="shared" si="16"/>
        <v>24</v>
      </c>
      <c r="I303" s="20">
        <f t="shared" si="16"/>
        <v>21</v>
      </c>
      <c r="J303" s="17">
        <f t="shared" si="16"/>
        <v>15</v>
      </c>
      <c r="K303" s="6">
        <f t="shared" si="16"/>
        <v>29</v>
      </c>
      <c r="L303" s="20">
        <f t="shared" si="16"/>
        <v>57</v>
      </c>
      <c r="M303" s="20">
        <f t="shared" si="16"/>
        <v>25</v>
      </c>
      <c r="N303" s="20">
        <f t="shared" si="16"/>
        <v>35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34</v>
      </c>
      <c r="E304" s="5">
        <f t="shared" si="16"/>
        <v>55</v>
      </c>
      <c r="F304" s="5">
        <f t="shared" si="16"/>
        <v>14</v>
      </c>
      <c r="G304" s="6">
        <f t="shared" si="16"/>
        <v>59</v>
      </c>
      <c r="H304" s="20">
        <f t="shared" si="16"/>
        <v>8</v>
      </c>
      <c r="I304" s="20">
        <f t="shared" si="16"/>
        <v>53</v>
      </c>
      <c r="J304" s="17">
        <f t="shared" si="16"/>
        <v>48</v>
      </c>
      <c r="K304" s="6">
        <f t="shared" si="16"/>
        <v>48</v>
      </c>
      <c r="L304" s="20">
        <f t="shared" si="16"/>
        <v>61</v>
      </c>
      <c r="M304" s="20">
        <f t="shared" si="16"/>
        <v>36</v>
      </c>
      <c r="N304" s="20">
        <f t="shared" si="16"/>
        <v>55</v>
      </c>
      <c r="O304" s="132">
        <f t="shared" si="16"/>
        <v>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13</v>
      </c>
      <c r="E305" s="5">
        <f t="shared" si="16"/>
        <v>60</v>
      </c>
      <c r="F305" s="5">
        <f t="shared" si="16"/>
        <v>4</v>
      </c>
      <c r="G305" s="6">
        <f t="shared" si="16"/>
        <v>37</v>
      </c>
      <c r="H305" s="20">
        <f t="shared" si="16"/>
        <v>62</v>
      </c>
      <c r="I305" s="20">
        <f t="shared" si="16"/>
        <v>43</v>
      </c>
      <c r="J305" s="17">
        <f t="shared" si="16"/>
        <v>38</v>
      </c>
      <c r="K305" s="6">
        <f t="shared" si="16"/>
        <v>37</v>
      </c>
      <c r="L305" s="20">
        <f t="shared" si="16"/>
        <v>26</v>
      </c>
      <c r="M305" s="20">
        <f t="shared" si="16"/>
        <v>20</v>
      </c>
      <c r="N305" s="20">
        <f t="shared" si="16"/>
        <v>33</v>
      </c>
      <c r="O305" s="132">
        <f t="shared" si="16"/>
        <v>29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10</v>
      </c>
      <c r="E306" s="68">
        <f t="shared" si="16"/>
        <v>37</v>
      </c>
      <c r="F306" s="68">
        <f t="shared" si="16"/>
        <v>16</v>
      </c>
      <c r="G306" s="69">
        <f t="shared" si="16"/>
        <v>16</v>
      </c>
      <c r="H306" s="70">
        <f t="shared" si="16"/>
        <v>43</v>
      </c>
      <c r="I306" s="70">
        <f t="shared" si="16"/>
        <v>30</v>
      </c>
      <c r="J306" s="67">
        <f t="shared" si="16"/>
        <v>50</v>
      </c>
      <c r="K306" s="69">
        <f t="shared" si="16"/>
        <v>32</v>
      </c>
      <c r="L306" s="70">
        <f t="shared" si="16"/>
        <v>25</v>
      </c>
      <c r="M306" s="70">
        <f t="shared" si="16"/>
        <v>61</v>
      </c>
      <c r="N306" s="70">
        <f t="shared" si="16"/>
        <v>24</v>
      </c>
      <c r="O306" s="133">
        <f t="shared" si="16"/>
        <v>13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19</v>
      </c>
      <c r="E307" s="5">
        <f t="shared" si="16"/>
        <v>41</v>
      </c>
      <c r="F307" s="5">
        <f t="shared" si="16"/>
        <v>21</v>
      </c>
      <c r="G307" s="6">
        <f t="shared" si="16"/>
        <v>22</v>
      </c>
      <c r="H307" s="20">
        <f t="shared" si="16"/>
        <v>41</v>
      </c>
      <c r="I307" s="20">
        <f t="shared" si="16"/>
        <v>54</v>
      </c>
      <c r="J307" s="17">
        <f t="shared" si="16"/>
        <v>6</v>
      </c>
      <c r="K307" s="6">
        <f t="shared" si="16"/>
        <v>5</v>
      </c>
      <c r="L307" s="20">
        <f t="shared" si="16"/>
        <v>41</v>
      </c>
      <c r="M307" s="20">
        <f t="shared" si="16"/>
        <v>56</v>
      </c>
      <c r="N307" s="20">
        <f t="shared" si="16"/>
        <v>51</v>
      </c>
      <c r="O307" s="132">
        <f t="shared" si="16"/>
        <v>53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7</v>
      </c>
      <c r="E308" s="54">
        <f t="shared" si="16"/>
        <v>19</v>
      </c>
      <c r="F308" s="54">
        <f t="shared" si="16"/>
        <v>29</v>
      </c>
      <c r="G308" s="55">
        <f t="shared" si="16"/>
        <v>3</v>
      </c>
      <c r="H308" s="56">
        <f t="shared" si="16"/>
        <v>20</v>
      </c>
      <c r="I308" s="56">
        <f t="shared" si="16"/>
        <v>61</v>
      </c>
      <c r="J308" s="53">
        <f t="shared" si="16"/>
        <v>26</v>
      </c>
      <c r="K308" s="55">
        <f t="shared" si="16"/>
        <v>24</v>
      </c>
      <c r="L308" s="56">
        <f t="shared" si="16"/>
        <v>50</v>
      </c>
      <c r="M308" s="56">
        <f t="shared" si="16"/>
        <v>32</v>
      </c>
      <c r="N308" s="56">
        <f t="shared" si="16"/>
        <v>31</v>
      </c>
      <c r="O308" s="134">
        <f t="shared" si="16"/>
        <v>62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47</v>
      </c>
      <c r="E309" s="5">
        <f t="shared" si="16"/>
        <v>52</v>
      </c>
      <c r="F309" s="5">
        <f t="shared" si="16"/>
        <v>38</v>
      </c>
      <c r="G309" s="6">
        <f t="shared" si="16"/>
        <v>30</v>
      </c>
      <c r="H309" s="20">
        <f t="shared" si="16"/>
        <v>11</v>
      </c>
      <c r="I309" s="20">
        <f t="shared" si="16"/>
        <v>46</v>
      </c>
      <c r="J309" s="17">
        <f t="shared" si="16"/>
        <v>31</v>
      </c>
      <c r="K309" s="6">
        <f t="shared" si="16"/>
        <v>41</v>
      </c>
      <c r="L309" s="20">
        <f t="shared" si="16"/>
        <v>37</v>
      </c>
      <c r="M309" s="20">
        <f t="shared" si="16"/>
        <v>17</v>
      </c>
      <c r="N309" s="20">
        <f t="shared" si="16"/>
        <v>17</v>
      </c>
      <c r="O309" s="132">
        <f t="shared" si="16"/>
        <v>28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15</v>
      </c>
      <c r="E310" s="5">
        <f t="shared" si="16"/>
        <v>53</v>
      </c>
      <c r="F310" s="5">
        <f t="shared" si="16"/>
        <v>7</v>
      </c>
      <c r="G310" s="6">
        <f t="shared" si="16"/>
        <v>45</v>
      </c>
      <c r="H310" s="20">
        <f t="shared" si="16"/>
        <v>40</v>
      </c>
      <c r="I310" s="20">
        <f t="shared" si="16"/>
        <v>40</v>
      </c>
      <c r="J310" s="17">
        <f t="shared" si="16"/>
        <v>33</v>
      </c>
      <c r="K310" s="6">
        <f t="shared" si="16"/>
        <v>27</v>
      </c>
      <c r="L310" s="20">
        <f t="shared" si="16"/>
        <v>47</v>
      </c>
      <c r="M310" s="20">
        <f t="shared" si="16"/>
        <v>43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16</v>
      </c>
      <c r="E311" s="5">
        <f t="shared" si="16"/>
        <v>54</v>
      </c>
      <c r="F311" s="5">
        <f t="shared" si="16"/>
        <v>11</v>
      </c>
      <c r="G311" s="6">
        <f t="shared" si="16"/>
        <v>23</v>
      </c>
      <c r="H311" s="20">
        <f t="shared" si="16"/>
        <v>46</v>
      </c>
      <c r="I311" s="20">
        <f t="shared" si="16"/>
        <v>6</v>
      </c>
      <c r="J311" s="17">
        <f t="shared" si="16"/>
        <v>59</v>
      </c>
      <c r="K311" s="6">
        <f t="shared" si="16"/>
        <v>56</v>
      </c>
      <c r="L311" s="20">
        <f t="shared" si="16"/>
        <v>23</v>
      </c>
      <c r="M311" s="20">
        <f t="shared" si="16"/>
        <v>7</v>
      </c>
      <c r="N311" s="20">
        <f t="shared" si="16"/>
        <v>15</v>
      </c>
      <c r="O311" s="132">
        <f t="shared" si="16"/>
        <v>32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21</v>
      </c>
      <c r="E312" s="61">
        <f t="shared" si="16"/>
        <v>5</v>
      </c>
      <c r="F312" s="61">
        <f t="shared" si="16"/>
        <v>37</v>
      </c>
      <c r="G312" s="62">
        <f t="shared" si="16"/>
        <v>38</v>
      </c>
      <c r="H312" s="63">
        <f t="shared" si="16"/>
        <v>51</v>
      </c>
      <c r="I312" s="63">
        <f t="shared" si="16"/>
        <v>50</v>
      </c>
      <c r="J312" s="60">
        <f t="shared" si="16"/>
        <v>53</v>
      </c>
      <c r="K312" s="62">
        <f t="shared" si="16"/>
        <v>47</v>
      </c>
      <c r="L312" s="63">
        <f t="shared" si="16"/>
        <v>3</v>
      </c>
      <c r="M312" s="63">
        <f t="shared" si="16"/>
        <v>28</v>
      </c>
      <c r="N312" s="63">
        <f t="shared" si="16"/>
        <v>39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41</v>
      </c>
      <c r="E313" s="5">
        <f t="shared" si="17"/>
        <v>49</v>
      </c>
      <c r="F313" s="5">
        <f t="shared" si="17"/>
        <v>36</v>
      </c>
      <c r="G313" s="6">
        <f t="shared" si="17"/>
        <v>25</v>
      </c>
      <c r="H313" s="20">
        <f t="shared" si="17"/>
        <v>19</v>
      </c>
      <c r="I313" s="20">
        <f t="shared" si="17"/>
        <v>10</v>
      </c>
      <c r="J313" s="17">
        <f t="shared" si="17"/>
        <v>49</v>
      </c>
      <c r="K313" s="6">
        <f t="shared" si="17"/>
        <v>35</v>
      </c>
      <c r="L313" s="20">
        <f t="shared" si="17"/>
        <v>22</v>
      </c>
      <c r="M313" s="20">
        <f t="shared" si="17"/>
        <v>23</v>
      </c>
      <c r="N313" s="20">
        <f t="shared" si="17"/>
        <v>48</v>
      </c>
      <c r="O313" s="132">
        <f t="shared" si="17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58</v>
      </c>
      <c r="E314" s="5">
        <f t="shared" si="17"/>
        <v>59</v>
      </c>
      <c r="F314" s="5">
        <f t="shared" si="17"/>
        <v>43</v>
      </c>
      <c r="G314" s="6">
        <f t="shared" si="17"/>
        <v>55</v>
      </c>
      <c r="H314" s="20">
        <f t="shared" si="17"/>
        <v>44</v>
      </c>
      <c r="I314" s="20">
        <f t="shared" si="17"/>
        <v>33</v>
      </c>
      <c r="J314" s="17">
        <f t="shared" si="17"/>
        <v>39</v>
      </c>
      <c r="K314" s="6">
        <f t="shared" si="17"/>
        <v>36</v>
      </c>
      <c r="L314" s="20">
        <f t="shared" si="17"/>
        <v>35</v>
      </c>
      <c r="M314" s="20">
        <f t="shared" si="17"/>
        <v>42</v>
      </c>
      <c r="N314" s="20">
        <f t="shared" si="17"/>
        <v>30</v>
      </c>
      <c r="O314" s="132">
        <f t="shared" si="17"/>
        <v>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25</v>
      </c>
      <c r="E315" s="61">
        <f t="shared" si="17"/>
        <v>24</v>
      </c>
      <c r="F315" s="61">
        <f t="shared" si="17"/>
        <v>25</v>
      </c>
      <c r="G315" s="62">
        <f t="shared" si="17"/>
        <v>42</v>
      </c>
      <c r="H315" s="63">
        <f t="shared" si="17"/>
        <v>55</v>
      </c>
      <c r="I315" s="63">
        <f t="shared" si="17"/>
        <v>13</v>
      </c>
      <c r="J315" s="60">
        <f t="shared" si="17"/>
        <v>24</v>
      </c>
      <c r="K315" s="62">
        <f t="shared" si="17"/>
        <v>13</v>
      </c>
      <c r="L315" s="63">
        <f t="shared" si="17"/>
        <v>28</v>
      </c>
      <c r="M315" s="63">
        <f t="shared" si="17"/>
        <v>18</v>
      </c>
      <c r="N315" s="63">
        <f t="shared" si="17"/>
        <v>38</v>
      </c>
      <c r="O315" s="135">
        <f t="shared" si="17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27</v>
      </c>
      <c r="E316" s="61">
        <f t="shared" si="17"/>
        <v>40</v>
      </c>
      <c r="F316" s="61">
        <f t="shared" si="17"/>
        <v>19</v>
      </c>
      <c r="G316" s="62">
        <f t="shared" si="17"/>
        <v>44</v>
      </c>
      <c r="H316" s="63">
        <f t="shared" si="17"/>
        <v>26</v>
      </c>
      <c r="I316" s="63">
        <f t="shared" si="17"/>
        <v>14</v>
      </c>
      <c r="J316" s="60">
        <f t="shared" si="17"/>
        <v>45</v>
      </c>
      <c r="K316" s="62">
        <f t="shared" si="17"/>
        <v>34</v>
      </c>
      <c r="L316" s="63">
        <f t="shared" si="17"/>
        <v>42</v>
      </c>
      <c r="M316" s="63">
        <f t="shared" si="17"/>
        <v>19</v>
      </c>
      <c r="N316" s="63">
        <f t="shared" si="17"/>
        <v>49</v>
      </c>
      <c r="O316" s="135">
        <f t="shared" si="17"/>
        <v>33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24</v>
      </c>
      <c r="E317" s="5">
        <f t="shared" si="17"/>
        <v>47</v>
      </c>
      <c r="F317" s="5">
        <f t="shared" si="17"/>
        <v>17</v>
      </c>
      <c r="G317" s="6">
        <f t="shared" si="17"/>
        <v>32</v>
      </c>
      <c r="H317" s="20">
        <f t="shared" si="17"/>
        <v>18</v>
      </c>
      <c r="I317" s="20">
        <f t="shared" si="17"/>
        <v>34</v>
      </c>
      <c r="J317" s="17">
        <f t="shared" si="17"/>
        <v>42</v>
      </c>
      <c r="K317" s="6">
        <f t="shared" si="17"/>
        <v>25</v>
      </c>
      <c r="L317" s="20">
        <f t="shared" si="17"/>
        <v>45</v>
      </c>
      <c r="M317" s="20">
        <f t="shared" si="17"/>
        <v>49</v>
      </c>
      <c r="N317" s="20">
        <f t="shared" si="17"/>
        <v>32</v>
      </c>
      <c r="O317" s="132">
        <f t="shared" si="17"/>
        <v>11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40</v>
      </c>
      <c r="E318" s="5">
        <f t="shared" si="17"/>
        <v>63</v>
      </c>
      <c r="F318" s="5">
        <f t="shared" si="17"/>
        <v>24</v>
      </c>
      <c r="G318" s="6">
        <f t="shared" si="17"/>
        <v>28</v>
      </c>
      <c r="H318" s="20">
        <f t="shared" si="17"/>
        <v>22</v>
      </c>
      <c r="I318" s="20">
        <f t="shared" si="17"/>
        <v>42</v>
      </c>
      <c r="J318" s="17">
        <f t="shared" si="17"/>
        <v>52</v>
      </c>
      <c r="K318" s="6">
        <f t="shared" si="17"/>
        <v>46</v>
      </c>
      <c r="L318" s="20">
        <f t="shared" si="17"/>
        <v>59</v>
      </c>
      <c r="M318" s="20">
        <f t="shared" si="17"/>
        <v>1</v>
      </c>
      <c r="N318" s="20">
        <f t="shared" si="17"/>
        <v>52</v>
      </c>
      <c r="O318" s="132">
        <f t="shared" si="17"/>
        <v>26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41</v>
      </c>
      <c r="G319" s="9">
        <f t="shared" si="17"/>
        <v>35</v>
      </c>
      <c r="H319" s="21">
        <f t="shared" si="17"/>
        <v>27</v>
      </c>
      <c r="I319" s="21">
        <f t="shared" si="17"/>
        <v>52</v>
      </c>
      <c r="J319" s="18">
        <f t="shared" si="17"/>
        <v>22</v>
      </c>
      <c r="K319" s="9">
        <f t="shared" si="17"/>
        <v>15</v>
      </c>
      <c r="L319" s="21">
        <f t="shared" si="17"/>
        <v>18</v>
      </c>
      <c r="M319" s="21">
        <f t="shared" si="17"/>
        <v>62</v>
      </c>
      <c r="N319" s="21">
        <f t="shared" si="17"/>
        <v>42</v>
      </c>
      <c r="O319" s="136">
        <f t="shared" si="17"/>
        <v>12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3</v>
      </c>
      <c r="F320" s="11">
        <f t="shared" si="17"/>
        <v>33</v>
      </c>
      <c r="G320" s="12">
        <f t="shared" si="17"/>
        <v>26</v>
      </c>
      <c r="H320" s="19">
        <f t="shared" si="17"/>
        <v>3</v>
      </c>
      <c r="I320" s="19">
        <f t="shared" si="17"/>
        <v>12</v>
      </c>
      <c r="J320" s="16">
        <f t="shared" si="17"/>
        <v>60</v>
      </c>
      <c r="K320" s="12">
        <f t="shared" si="17"/>
        <v>58</v>
      </c>
      <c r="L320" s="19">
        <f t="shared" si="17"/>
        <v>36</v>
      </c>
      <c r="M320" s="19">
        <f t="shared" si="17"/>
        <v>33</v>
      </c>
      <c r="N320" s="19">
        <f t="shared" si="17"/>
        <v>37</v>
      </c>
      <c r="O320" s="137">
        <f t="shared" si="17"/>
        <v>54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44</v>
      </c>
      <c r="E321" s="5">
        <f t="shared" si="17"/>
        <v>29</v>
      </c>
      <c r="F321" s="5">
        <f t="shared" si="17"/>
        <v>52</v>
      </c>
      <c r="G321" s="6">
        <f t="shared" si="17"/>
        <v>2</v>
      </c>
      <c r="H321" s="20">
        <f t="shared" si="17"/>
        <v>37</v>
      </c>
      <c r="I321" s="20">
        <f t="shared" si="17"/>
        <v>26</v>
      </c>
      <c r="J321" s="17">
        <f t="shared" si="17"/>
        <v>27</v>
      </c>
      <c r="K321" s="6">
        <f t="shared" si="17"/>
        <v>28</v>
      </c>
      <c r="L321" s="20">
        <f t="shared" si="17"/>
        <v>40</v>
      </c>
      <c r="M321" s="20">
        <f t="shared" si="17"/>
        <v>11</v>
      </c>
      <c r="N321" s="20">
        <f t="shared" si="17"/>
        <v>50</v>
      </c>
      <c r="O321" s="132">
        <f t="shared" si="17"/>
        <v>17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35</v>
      </c>
      <c r="E322" s="5">
        <f t="shared" si="17"/>
        <v>12</v>
      </c>
      <c r="F322" s="5">
        <f t="shared" si="17"/>
        <v>44</v>
      </c>
      <c r="G322" s="6">
        <f t="shared" si="17"/>
        <v>20</v>
      </c>
      <c r="H322" s="20">
        <f t="shared" si="17"/>
        <v>59</v>
      </c>
      <c r="I322" s="20">
        <f t="shared" si="17"/>
        <v>37</v>
      </c>
      <c r="J322" s="17">
        <f t="shared" si="17"/>
        <v>8</v>
      </c>
      <c r="K322" s="6">
        <f t="shared" si="17"/>
        <v>1</v>
      </c>
      <c r="L322" s="20">
        <f t="shared" si="17"/>
        <v>2</v>
      </c>
      <c r="M322" s="20">
        <f t="shared" si="17"/>
        <v>37</v>
      </c>
      <c r="N322" s="20">
        <f t="shared" si="17"/>
        <v>23</v>
      </c>
      <c r="O322" s="132">
        <f t="shared" si="17"/>
        <v>61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61</v>
      </c>
      <c r="E323" s="5">
        <f t="shared" si="17"/>
        <v>16</v>
      </c>
      <c r="F323" s="5">
        <f t="shared" si="17"/>
        <v>59</v>
      </c>
      <c r="G323" s="6">
        <f t="shared" si="17"/>
        <v>63</v>
      </c>
      <c r="H323" s="20">
        <f t="shared" si="17"/>
        <v>61</v>
      </c>
      <c r="I323" s="20">
        <f t="shared" si="17"/>
        <v>49</v>
      </c>
      <c r="J323" s="17">
        <f t="shared" si="17"/>
        <v>9</v>
      </c>
      <c r="K323" s="6">
        <f t="shared" si="17"/>
        <v>2</v>
      </c>
      <c r="L323" s="20">
        <f t="shared" si="17"/>
        <v>17</v>
      </c>
      <c r="M323" s="20">
        <f t="shared" si="17"/>
        <v>6</v>
      </c>
      <c r="N323" s="20">
        <f t="shared" si="17"/>
        <v>26</v>
      </c>
      <c r="O323" s="132">
        <f t="shared" si="17"/>
        <v>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36</v>
      </c>
      <c r="E324" s="5">
        <f t="shared" si="17"/>
        <v>48</v>
      </c>
      <c r="F324" s="5">
        <f t="shared" si="17"/>
        <v>35</v>
      </c>
      <c r="G324" s="6">
        <f t="shared" si="17"/>
        <v>14</v>
      </c>
      <c r="H324" s="20">
        <f t="shared" si="17"/>
        <v>9</v>
      </c>
      <c r="I324" s="20">
        <f t="shared" si="17"/>
        <v>35</v>
      </c>
      <c r="J324" s="17">
        <f t="shared" si="17"/>
        <v>16</v>
      </c>
      <c r="K324" s="6">
        <f t="shared" si="17"/>
        <v>12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24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37</v>
      </c>
      <c r="E325" s="5">
        <f t="shared" si="17"/>
        <v>11</v>
      </c>
      <c r="F325" s="5">
        <f t="shared" si="17"/>
        <v>47</v>
      </c>
      <c r="G325" s="6">
        <f t="shared" si="17"/>
        <v>10</v>
      </c>
      <c r="H325" s="20">
        <f t="shared" si="17"/>
        <v>39</v>
      </c>
      <c r="I325" s="20">
        <f t="shared" si="17"/>
        <v>55</v>
      </c>
      <c r="J325" s="17">
        <f t="shared" si="17"/>
        <v>17</v>
      </c>
      <c r="K325" s="6">
        <f t="shared" si="17"/>
        <v>9</v>
      </c>
      <c r="L325" s="20">
        <f t="shared" si="17"/>
        <v>12</v>
      </c>
      <c r="M325" s="20">
        <f t="shared" si="17"/>
        <v>38</v>
      </c>
      <c r="N325" s="20">
        <f t="shared" si="17"/>
        <v>55</v>
      </c>
      <c r="O325" s="132">
        <f t="shared" si="17"/>
        <v>46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2</v>
      </c>
      <c r="F326" s="5">
        <f t="shared" si="17"/>
        <v>50</v>
      </c>
      <c r="G326" s="6">
        <f t="shared" si="17"/>
        <v>7</v>
      </c>
      <c r="H326" s="20">
        <f t="shared" si="17"/>
        <v>47</v>
      </c>
      <c r="I326" s="20">
        <f t="shared" si="17"/>
        <v>44</v>
      </c>
      <c r="J326" s="17">
        <f t="shared" si="17"/>
        <v>11</v>
      </c>
      <c r="K326" s="6">
        <f t="shared" si="17"/>
        <v>4</v>
      </c>
      <c r="L326" s="20">
        <f t="shared" si="17"/>
        <v>4</v>
      </c>
      <c r="M326" s="20">
        <f t="shared" si="17"/>
        <v>60</v>
      </c>
      <c r="N326" s="20">
        <f t="shared" si="17"/>
        <v>55</v>
      </c>
      <c r="O326" s="132">
        <f t="shared" si="17"/>
        <v>58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15</v>
      </c>
      <c r="F327" s="5">
        <f t="shared" si="17"/>
        <v>58</v>
      </c>
      <c r="G327" s="6">
        <f t="shared" si="17"/>
        <v>36</v>
      </c>
      <c r="H327" s="20">
        <f t="shared" si="17"/>
        <v>2</v>
      </c>
      <c r="I327" s="20">
        <f t="shared" si="17"/>
        <v>5</v>
      </c>
      <c r="J327" s="17">
        <f t="shared" si="17"/>
        <v>20</v>
      </c>
      <c r="K327" s="6">
        <f t="shared" si="17"/>
        <v>14</v>
      </c>
      <c r="L327" s="20">
        <f t="shared" si="17"/>
        <v>14</v>
      </c>
      <c r="M327" s="20">
        <f t="shared" si="17"/>
        <v>53</v>
      </c>
      <c r="N327" s="20">
        <f t="shared" si="17"/>
        <v>55</v>
      </c>
      <c r="O327" s="132">
        <f t="shared" si="17"/>
        <v>18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9</v>
      </c>
      <c r="F328" s="5">
        <f t="shared" si="17"/>
        <v>56</v>
      </c>
      <c r="G328" s="6">
        <f t="shared" si="17"/>
        <v>27</v>
      </c>
      <c r="H328" s="20">
        <f t="shared" si="17"/>
        <v>15</v>
      </c>
      <c r="I328" s="20">
        <f t="shared" si="17"/>
        <v>29</v>
      </c>
      <c r="J328" s="17">
        <f t="shared" si="17"/>
        <v>23</v>
      </c>
      <c r="K328" s="6">
        <f t="shared" si="17"/>
        <v>18</v>
      </c>
      <c r="L328" s="20">
        <f t="shared" si="17"/>
        <v>5</v>
      </c>
      <c r="M328" s="20">
        <f t="shared" si="17"/>
        <v>41</v>
      </c>
      <c r="N328" s="20">
        <f t="shared" si="17"/>
        <v>55</v>
      </c>
      <c r="O328" s="132">
        <f t="shared" si="17"/>
        <v>19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50</v>
      </c>
      <c r="E329" s="5">
        <f t="shared" si="18"/>
        <v>14</v>
      </c>
      <c r="F329" s="5">
        <f t="shared" si="18"/>
        <v>57</v>
      </c>
      <c r="G329" s="6">
        <f t="shared" si="18"/>
        <v>6</v>
      </c>
      <c r="H329" s="20">
        <f t="shared" si="18"/>
        <v>60</v>
      </c>
      <c r="I329" s="20">
        <f t="shared" si="18"/>
        <v>41</v>
      </c>
      <c r="J329" s="17">
        <f t="shared" si="18"/>
        <v>7</v>
      </c>
      <c r="K329" s="6">
        <f t="shared" si="18"/>
        <v>3</v>
      </c>
      <c r="L329" s="20">
        <f t="shared" si="18"/>
        <v>9</v>
      </c>
      <c r="M329" s="20">
        <f t="shared" si="18"/>
        <v>57</v>
      </c>
      <c r="N329" s="20">
        <f t="shared" si="18"/>
        <v>43</v>
      </c>
      <c r="O329" s="132">
        <f t="shared" si="18"/>
        <v>7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56</v>
      </c>
      <c r="E330" s="5">
        <f t="shared" si="18"/>
        <v>21</v>
      </c>
      <c r="F330" s="5">
        <f t="shared" si="18"/>
        <v>60</v>
      </c>
      <c r="G330" s="6">
        <f t="shared" si="18"/>
        <v>4</v>
      </c>
      <c r="H330" s="20">
        <f t="shared" si="18"/>
        <v>35</v>
      </c>
      <c r="I330" s="20">
        <f t="shared" si="18"/>
        <v>24</v>
      </c>
      <c r="J330" s="17">
        <f t="shared" si="18"/>
        <v>12</v>
      </c>
      <c r="K330" s="6">
        <f t="shared" si="18"/>
        <v>11</v>
      </c>
      <c r="L330" s="20">
        <f t="shared" si="18"/>
        <v>52</v>
      </c>
      <c r="M330" s="20">
        <f t="shared" si="18"/>
        <v>8</v>
      </c>
      <c r="N330" s="20">
        <f t="shared" si="18"/>
        <v>16</v>
      </c>
      <c r="O330" s="132">
        <f t="shared" si="18"/>
        <v>10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51</v>
      </c>
      <c r="E331" s="5">
        <f t="shared" si="18"/>
        <v>7</v>
      </c>
      <c r="F331" s="5">
        <f t="shared" si="18"/>
        <v>55</v>
      </c>
      <c r="G331" s="6">
        <f t="shared" si="18"/>
        <v>33</v>
      </c>
      <c r="H331" s="20">
        <f t="shared" si="18"/>
        <v>12</v>
      </c>
      <c r="I331" s="20">
        <f t="shared" si="18"/>
        <v>9</v>
      </c>
      <c r="J331" s="17">
        <f t="shared" si="18"/>
        <v>14</v>
      </c>
      <c r="K331" s="6">
        <f t="shared" si="18"/>
        <v>19</v>
      </c>
      <c r="L331" s="20">
        <f t="shared" si="18"/>
        <v>8</v>
      </c>
      <c r="M331" s="20">
        <f t="shared" si="18"/>
        <v>39</v>
      </c>
      <c r="N331" s="20">
        <f t="shared" si="18"/>
        <v>4</v>
      </c>
      <c r="O331" s="132">
        <f t="shared" si="18"/>
        <v>59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27</v>
      </c>
      <c r="F332" s="5">
        <f t="shared" si="18"/>
        <v>53</v>
      </c>
      <c r="G332" s="6">
        <f t="shared" si="18"/>
        <v>34</v>
      </c>
      <c r="H332" s="20">
        <f t="shared" si="18"/>
        <v>54</v>
      </c>
      <c r="I332" s="20">
        <f t="shared" si="18"/>
        <v>1</v>
      </c>
      <c r="J332" s="17">
        <f t="shared" si="18"/>
        <v>2</v>
      </c>
      <c r="K332" s="6">
        <f t="shared" si="18"/>
        <v>16</v>
      </c>
      <c r="L332" s="20">
        <f t="shared" si="18"/>
        <v>48</v>
      </c>
      <c r="M332" s="20">
        <f t="shared" si="18"/>
        <v>59</v>
      </c>
      <c r="N332" s="20">
        <f t="shared" si="18"/>
        <v>6</v>
      </c>
      <c r="O332" s="132">
        <f t="shared" si="18"/>
        <v>42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10</v>
      </c>
      <c r="F333" s="5">
        <f t="shared" si="18"/>
        <v>54</v>
      </c>
      <c r="G333" s="6">
        <f t="shared" si="18"/>
        <v>17</v>
      </c>
      <c r="H333" s="20">
        <f t="shared" si="18"/>
        <v>57</v>
      </c>
      <c r="I333" s="20">
        <f t="shared" si="18"/>
        <v>59</v>
      </c>
      <c r="J333" s="17">
        <f t="shared" si="18"/>
        <v>1</v>
      </c>
      <c r="K333" s="6">
        <f t="shared" si="18"/>
        <v>17</v>
      </c>
      <c r="L333" s="20">
        <f t="shared" si="18"/>
        <v>49</v>
      </c>
      <c r="M333" s="20">
        <f t="shared" si="18"/>
        <v>27</v>
      </c>
      <c r="N333" s="20">
        <f t="shared" si="18"/>
        <v>7</v>
      </c>
      <c r="O333" s="132">
        <f t="shared" si="18"/>
        <v>39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60</v>
      </c>
      <c r="E334" s="5">
        <f t="shared" si="18"/>
        <v>20</v>
      </c>
      <c r="F334" s="5">
        <f t="shared" si="18"/>
        <v>61</v>
      </c>
      <c r="G334" s="6">
        <f t="shared" si="18"/>
        <v>15</v>
      </c>
      <c r="H334" s="20">
        <f t="shared" si="18"/>
        <v>5</v>
      </c>
      <c r="I334" s="20">
        <f t="shared" si="18"/>
        <v>27</v>
      </c>
      <c r="J334" s="17">
        <f t="shared" si="18"/>
        <v>5</v>
      </c>
      <c r="K334" s="6">
        <f t="shared" si="18"/>
        <v>30</v>
      </c>
      <c r="L334" s="20">
        <f t="shared" si="18"/>
        <v>60</v>
      </c>
      <c r="M334" s="20">
        <f t="shared" si="18"/>
        <v>10</v>
      </c>
      <c r="N334" s="20">
        <f t="shared" si="18"/>
        <v>1</v>
      </c>
      <c r="O334" s="132">
        <f t="shared" si="18"/>
        <v>57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36</v>
      </c>
      <c r="J335" s="17">
        <f t="shared" si="18"/>
        <v>13</v>
      </c>
      <c r="K335" s="6">
        <f t="shared" si="18"/>
        <v>8</v>
      </c>
      <c r="L335" s="20">
        <f t="shared" si="18"/>
        <v>16</v>
      </c>
      <c r="M335" s="20">
        <f t="shared" si="18"/>
        <v>3</v>
      </c>
      <c r="N335" s="20">
        <f t="shared" si="18"/>
        <v>55</v>
      </c>
      <c r="O335" s="132">
        <f t="shared" si="18"/>
        <v>45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59</v>
      </c>
      <c r="E336" s="5">
        <f t="shared" si="18"/>
        <v>43</v>
      </c>
      <c r="F336" s="5">
        <f t="shared" si="18"/>
        <v>51</v>
      </c>
      <c r="G336" s="6">
        <f t="shared" si="18"/>
        <v>53</v>
      </c>
      <c r="H336" s="20">
        <f t="shared" si="18"/>
        <v>58</v>
      </c>
      <c r="I336" s="20">
        <f t="shared" si="18"/>
        <v>3</v>
      </c>
      <c r="J336" s="17">
        <f t="shared" si="18"/>
        <v>19</v>
      </c>
      <c r="K336" s="6">
        <f t="shared" si="18"/>
        <v>21</v>
      </c>
      <c r="L336" s="20">
        <f t="shared" si="18"/>
        <v>7</v>
      </c>
      <c r="M336" s="20">
        <f t="shared" si="18"/>
        <v>5</v>
      </c>
      <c r="N336" s="20">
        <f t="shared" si="18"/>
        <v>47</v>
      </c>
      <c r="O336" s="132">
        <f t="shared" si="18"/>
        <v>27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62</v>
      </c>
      <c r="E337" s="5">
        <f t="shared" si="18"/>
        <v>38</v>
      </c>
      <c r="F337" s="5">
        <f t="shared" si="18"/>
        <v>62</v>
      </c>
      <c r="G337" s="6">
        <f t="shared" si="18"/>
        <v>12</v>
      </c>
      <c r="H337" s="20">
        <f t="shared" si="18"/>
        <v>48</v>
      </c>
      <c r="I337" s="20">
        <f t="shared" si="18"/>
        <v>39</v>
      </c>
      <c r="J337" s="17">
        <f t="shared" si="18"/>
        <v>32</v>
      </c>
      <c r="K337" s="6">
        <f t="shared" si="18"/>
        <v>23</v>
      </c>
      <c r="L337" s="20">
        <f t="shared" si="18"/>
        <v>44</v>
      </c>
      <c r="M337" s="20">
        <f t="shared" si="18"/>
        <v>9</v>
      </c>
      <c r="N337" s="20">
        <f t="shared" si="18"/>
        <v>55</v>
      </c>
      <c r="O337" s="132">
        <f t="shared" si="18"/>
        <v>1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55</v>
      </c>
      <c r="E338" s="5">
        <f t="shared" si="18"/>
        <v>61</v>
      </c>
      <c r="F338" s="5">
        <f t="shared" si="18"/>
        <v>45</v>
      </c>
      <c r="G338" s="6">
        <f t="shared" si="18"/>
        <v>29</v>
      </c>
      <c r="H338" s="20">
        <f t="shared" si="18"/>
        <v>56</v>
      </c>
      <c r="I338" s="20">
        <f t="shared" si="18"/>
        <v>38</v>
      </c>
      <c r="J338" s="17">
        <f t="shared" si="18"/>
        <v>3</v>
      </c>
      <c r="K338" s="6">
        <f t="shared" si="18"/>
        <v>7</v>
      </c>
      <c r="L338" s="20">
        <f t="shared" si="18"/>
        <v>43</v>
      </c>
      <c r="M338" s="20">
        <f t="shared" si="18"/>
        <v>4</v>
      </c>
      <c r="N338" s="20">
        <f t="shared" si="18"/>
        <v>45</v>
      </c>
      <c r="O338" s="132">
        <f t="shared" si="18"/>
        <v>51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48</v>
      </c>
      <c r="E339" s="5">
        <f t="shared" si="18"/>
        <v>42</v>
      </c>
      <c r="F339" s="5">
        <f t="shared" si="18"/>
        <v>42</v>
      </c>
      <c r="G339" s="6">
        <f t="shared" si="18"/>
        <v>43</v>
      </c>
      <c r="H339" s="20">
        <f t="shared" si="18"/>
        <v>42</v>
      </c>
      <c r="I339" s="20">
        <f t="shared" si="18"/>
        <v>2</v>
      </c>
      <c r="J339" s="17">
        <f t="shared" si="18"/>
        <v>28</v>
      </c>
      <c r="K339" s="6">
        <f t="shared" si="18"/>
        <v>50</v>
      </c>
      <c r="L339" s="20">
        <f t="shared" si="18"/>
        <v>15</v>
      </c>
      <c r="M339" s="20">
        <f t="shared" si="18"/>
        <v>35</v>
      </c>
      <c r="N339" s="20">
        <f t="shared" si="18"/>
        <v>34</v>
      </c>
      <c r="O339" s="132">
        <f t="shared" si="18"/>
        <v>14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31</v>
      </c>
      <c r="F340" s="5">
        <f t="shared" si="18"/>
        <v>48</v>
      </c>
      <c r="G340" s="6">
        <f t="shared" si="18"/>
        <v>51</v>
      </c>
      <c r="H340" s="20">
        <f t="shared" si="18"/>
        <v>34</v>
      </c>
      <c r="I340" s="20">
        <f t="shared" si="18"/>
        <v>45</v>
      </c>
      <c r="J340" s="17">
        <f t="shared" si="18"/>
        <v>18</v>
      </c>
      <c r="K340" s="6">
        <f t="shared" si="18"/>
        <v>6</v>
      </c>
      <c r="L340" s="20">
        <f t="shared" si="18"/>
        <v>1</v>
      </c>
      <c r="M340" s="20">
        <f t="shared" si="18"/>
        <v>24</v>
      </c>
      <c r="N340" s="20">
        <f t="shared" si="18"/>
        <v>41</v>
      </c>
      <c r="O340" s="132">
        <f t="shared" si="18"/>
        <v>60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43</v>
      </c>
      <c r="E341" s="5">
        <f t="shared" si="18"/>
        <v>8</v>
      </c>
      <c r="F341" s="5">
        <f t="shared" si="18"/>
        <v>49</v>
      </c>
      <c r="G341" s="6">
        <f t="shared" si="18"/>
        <v>41</v>
      </c>
      <c r="H341" s="20">
        <f t="shared" si="18"/>
        <v>4</v>
      </c>
      <c r="I341" s="20">
        <f t="shared" si="18"/>
        <v>23</v>
      </c>
      <c r="J341" s="17">
        <f t="shared" si="18"/>
        <v>37</v>
      </c>
      <c r="K341" s="6">
        <f t="shared" si="18"/>
        <v>22</v>
      </c>
      <c r="L341" s="20">
        <f t="shared" si="18"/>
        <v>10</v>
      </c>
      <c r="M341" s="20">
        <f t="shared" si="18"/>
        <v>54</v>
      </c>
      <c r="N341" s="20">
        <f t="shared" si="18"/>
        <v>40</v>
      </c>
      <c r="O341" s="132">
        <f t="shared" si="18"/>
        <v>30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6</v>
      </c>
      <c r="F342" s="8">
        <f t="shared" si="18"/>
        <v>39</v>
      </c>
      <c r="G342" s="9">
        <f t="shared" si="18"/>
        <v>40</v>
      </c>
      <c r="H342" s="21">
        <f t="shared" si="18"/>
        <v>36</v>
      </c>
      <c r="I342" s="21">
        <f t="shared" si="18"/>
        <v>28</v>
      </c>
      <c r="J342" s="18">
        <f t="shared" si="18"/>
        <v>21</v>
      </c>
      <c r="K342" s="9">
        <f t="shared" si="18"/>
        <v>10</v>
      </c>
      <c r="L342" s="21">
        <f t="shared" si="18"/>
        <v>6</v>
      </c>
      <c r="M342" s="21">
        <f t="shared" si="18"/>
        <v>15</v>
      </c>
      <c r="N342" s="21">
        <f t="shared" si="18"/>
        <v>55</v>
      </c>
      <c r="O342" s="136">
        <f t="shared" si="18"/>
        <v>63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3C8B-790D-4939-9360-D44A3F5A9E3A}">
  <sheetPr>
    <pageSetUpPr fitToPage="1"/>
  </sheetPr>
  <dimension ref="B1:Q343"/>
  <sheetViews>
    <sheetView topLeftCell="A322" zoomScaleNormal="100" workbookViewId="0">
      <selection activeCell="D212" sqref="D212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130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294721902</v>
      </c>
      <c r="E5" s="41">
        <v>121318326</v>
      </c>
      <c r="F5" s="41">
        <v>122087659</v>
      </c>
      <c r="G5" s="42">
        <v>51315917</v>
      </c>
      <c r="H5" s="43">
        <v>67188512</v>
      </c>
      <c r="I5" s="43">
        <v>6194995</v>
      </c>
      <c r="J5" s="40">
        <v>21653960</v>
      </c>
      <c r="K5" s="42">
        <v>17201</v>
      </c>
      <c r="L5" s="43">
        <v>31491031</v>
      </c>
      <c r="M5" s="43">
        <v>3212220</v>
      </c>
      <c r="N5" s="43">
        <v>21277273</v>
      </c>
      <c r="O5" s="131">
        <v>78913628</v>
      </c>
      <c r="P5" s="44">
        <v>524653521</v>
      </c>
    </row>
    <row r="6" spans="2:17" x14ac:dyDescent="0.15">
      <c r="B6" s="4" t="s">
        <v>12</v>
      </c>
      <c r="C6" s="14" t="s">
        <v>13</v>
      </c>
      <c r="D6" s="17">
        <v>57401016</v>
      </c>
      <c r="E6" s="5">
        <v>18214327</v>
      </c>
      <c r="F6" s="5">
        <v>29226232</v>
      </c>
      <c r="G6" s="6">
        <v>9960457</v>
      </c>
      <c r="H6" s="20">
        <v>17154796</v>
      </c>
      <c r="I6" s="20">
        <v>1198927</v>
      </c>
      <c r="J6" s="17">
        <v>10582178</v>
      </c>
      <c r="K6" s="6">
        <v>4438858</v>
      </c>
      <c r="L6" s="20">
        <v>7935699</v>
      </c>
      <c r="M6" s="20">
        <v>379572</v>
      </c>
      <c r="N6" s="20">
        <v>830138</v>
      </c>
      <c r="O6" s="132">
        <v>14280881</v>
      </c>
      <c r="P6" s="23">
        <v>109763207</v>
      </c>
    </row>
    <row r="7" spans="2:17" x14ac:dyDescent="0.15">
      <c r="B7" s="4" t="s">
        <v>14</v>
      </c>
      <c r="C7" s="14" t="s">
        <v>15</v>
      </c>
      <c r="D7" s="17">
        <v>32700492</v>
      </c>
      <c r="E7" s="5">
        <v>11171245</v>
      </c>
      <c r="F7" s="5">
        <v>16773890</v>
      </c>
      <c r="G7" s="6">
        <v>4755357</v>
      </c>
      <c r="H7" s="20">
        <v>7745950</v>
      </c>
      <c r="I7" s="20">
        <v>528102</v>
      </c>
      <c r="J7" s="17">
        <v>4859711</v>
      </c>
      <c r="K7" s="6">
        <v>1638556</v>
      </c>
      <c r="L7" s="20">
        <v>8343843</v>
      </c>
      <c r="M7" s="20">
        <v>1021955</v>
      </c>
      <c r="N7" s="20">
        <v>1063737</v>
      </c>
      <c r="O7" s="132">
        <v>5340407</v>
      </c>
      <c r="P7" s="23">
        <v>61604197</v>
      </c>
    </row>
    <row r="8" spans="2:17" x14ac:dyDescent="0.15">
      <c r="B8" s="4" t="s">
        <v>16</v>
      </c>
      <c r="C8" s="14" t="s">
        <v>17</v>
      </c>
      <c r="D8" s="17">
        <v>99711331</v>
      </c>
      <c r="E8" s="5">
        <v>28119427</v>
      </c>
      <c r="F8" s="5">
        <v>56011974</v>
      </c>
      <c r="G8" s="6">
        <v>15579930</v>
      </c>
      <c r="H8" s="20">
        <v>29739961</v>
      </c>
      <c r="I8" s="20">
        <v>3161138</v>
      </c>
      <c r="J8" s="17">
        <v>8477140</v>
      </c>
      <c r="K8" s="6">
        <v>7180</v>
      </c>
      <c r="L8" s="20">
        <v>19161057</v>
      </c>
      <c r="M8" s="20">
        <v>6053860</v>
      </c>
      <c r="N8" s="20">
        <v>159181</v>
      </c>
      <c r="O8" s="132">
        <v>34740362</v>
      </c>
      <c r="P8" s="23">
        <v>201204030</v>
      </c>
    </row>
    <row r="9" spans="2:17" x14ac:dyDescent="0.15">
      <c r="B9" s="4" t="s">
        <v>18</v>
      </c>
      <c r="C9" s="14" t="s">
        <v>19</v>
      </c>
      <c r="D9" s="17">
        <v>13961976</v>
      </c>
      <c r="E9" s="5">
        <v>4273764</v>
      </c>
      <c r="F9" s="5">
        <v>6864129</v>
      </c>
      <c r="G9" s="6">
        <v>2824083</v>
      </c>
      <c r="H9" s="20">
        <v>4327493</v>
      </c>
      <c r="I9" s="20">
        <v>247144</v>
      </c>
      <c r="J9" s="17">
        <v>1378157</v>
      </c>
      <c r="K9" s="6">
        <v>313551</v>
      </c>
      <c r="L9" s="20">
        <v>3435785</v>
      </c>
      <c r="M9" s="20">
        <v>124577</v>
      </c>
      <c r="N9" s="20">
        <v>13000</v>
      </c>
      <c r="O9" s="132">
        <v>2524420</v>
      </c>
      <c r="P9" s="23">
        <v>26012552</v>
      </c>
    </row>
    <row r="10" spans="2:17" x14ac:dyDescent="0.15">
      <c r="B10" s="4" t="s">
        <v>20</v>
      </c>
      <c r="C10" s="14" t="s">
        <v>21</v>
      </c>
      <c r="D10" s="17">
        <v>14086980</v>
      </c>
      <c r="E10" s="5">
        <v>4151561</v>
      </c>
      <c r="F10" s="5">
        <v>5431689</v>
      </c>
      <c r="G10" s="6">
        <v>4503730</v>
      </c>
      <c r="H10" s="20">
        <v>3749324</v>
      </c>
      <c r="I10" s="20">
        <v>190742</v>
      </c>
      <c r="J10" s="17">
        <v>3077553</v>
      </c>
      <c r="K10" s="6">
        <v>1463286</v>
      </c>
      <c r="L10" s="20">
        <v>2937572</v>
      </c>
      <c r="M10" s="20">
        <v>1700081</v>
      </c>
      <c r="N10" s="20">
        <v>592542</v>
      </c>
      <c r="O10" s="132">
        <v>3084087</v>
      </c>
      <c r="P10" s="23">
        <v>29418881</v>
      </c>
    </row>
    <row r="11" spans="2:17" x14ac:dyDescent="0.15">
      <c r="B11" s="4" t="s">
        <v>22</v>
      </c>
      <c r="C11" s="14" t="s">
        <v>23</v>
      </c>
      <c r="D11" s="17">
        <v>51829382</v>
      </c>
      <c r="E11" s="5">
        <v>16242385</v>
      </c>
      <c r="F11" s="5">
        <v>28718621</v>
      </c>
      <c r="G11" s="6">
        <v>6868376</v>
      </c>
      <c r="H11" s="20">
        <v>15171840</v>
      </c>
      <c r="I11" s="20">
        <v>1028765</v>
      </c>
      <c r="J11" s="17">
        <v>9912570</v>
      </c>
      <c r="K11" s="6">
        <v>3870508</v>
      </c>
      <c r="L11" s="20">
        <v>10843530</v>
      </c>
      <c r="M11" s="20">
        <v>2214493</v>
      </c>
      <c r="N11" s="20">
        <v>0</v>
      </c>
      <c r="O11" s="132">
        <v>6763947</v>
      </c>
      <c r="P11" s="23">
        <v>97764527</v>
      </c>
    </row>
    <row r="12" spans="2:17" x14ac:dyDescent="0.15">
      <c r="B12" s="4" t="s">
        <v>24</v>
      </c>
      <c r="C12" s="14" t="s">
        <v>25</v>
      </c>
      <c r="D12" s="17">
        <v>13070109</v>
      </c>
      <c r="E12" s="5">
        <v>4871392</v>
      </c>
      <c r="F12" s="5">
        <v>5497419</v>
      </c>
      <c r="G12" s="6">
        <v>2701298</v>
      </c>
      <c r="H12" s="20">
        <v>3867232</v>
      </c>
      <c r="I12" s="20">
        <v>288811</v>
      </c>
      <c r="J12" s="17">
        <v>3385600</v>
      </c>
      <c r="K12" s="6">
        <v>1175777</v>
      </c>
      <c r="L12" s="20">
        <v>3176484</v>
      </c>
      <c r="M12" s="20">
        <v>261220</v>
      </c>
      <c r="N12" s="20">
        <v>166400</v>
      </c>
      <c r="O12" s="132">
        <v>9135677</v>
      </c>
      <c r="P12" s="23">
        <v>33351533</v>
      </c>
    </row>
    <row r="13" spans="2:17" x14ac:dyDescent="0.15">
      <c r="B13" s="4" t="s">
        <v>26</v>
      </c>
      <c r="C13" s="14" t="s">
        <v>27</v>
      </c>
      <c r="D13" s="17">
        <v>18259610</v>
      </c>
      <c r="E13" s="5">
        <v>5645920</v>
      </c>
      <c r="F13" s="5">
        <v>9159580</v>
      </c>
      <c r="G13" s="6">
        <v>3454110</v>
      </c>
      <c r="H13" s="20">
        <v>6248373</v>
      </c>
      <c r="I13" s="20">
        <v>607347</v>
      </c>
      <c r="J13" s="17">
        <v>4281958</v>
      </c>
      <c r="K13" s="6">
        <v>1486382</v>
      </c>
      <c r="L13" s="20">
        <v>4242037</v>
      </c>
      <c r="M13" s="20">
        <v>1130501</v>
      </c>
      <c r="N13" s="20">
        <v>284634</v>
      </c>
      <c r="O13" s="132">
        <v>3788065</v>
      </c>
      <c r="P13" s="23">
        <v>38842525</v>
      </c>
    </row>
    <row r="14" spans="2:17" x14ac:dyDescent="0.15">
      <c r="B14" s="4" t="s">
        <v>28</v>
      </c>
      <c r="C14" s="14" t="s">
        <v>29</v>
      </c>
      <c r="D14" s="17">
        <v>14087869</v>
      </c>
      <c r="E14" s="5">
        <v>3765771</v>
      </c>
      <c r="F14" s="5">
        <v>6905512</v>
      </c>
      <c r="G14" s="6">
        <v>3416586</v>
      </c>
      <c r="H14" s="20">
        <v>2799045</v>
      </c>
      <c r="I14" s="20">
        <v>264906</v>
      </c>
      <c r="J14" s="17">
        <v>4280586</v>
      </c>
      <c r="K14" s="6">
        <v>2005264</v>
      </c>
      <c r="L14" s="20">
        <v>2310976</v>
      </c>
      <c r="M14" s="20">
        <v>1790307</v>
      </c>
      <c r="N14" s="20">
        <v>120506</v>
      </c>
      <c r="O14" s="132">
        <v>2426004</v>
      </c>
      <c r="P14" s="23">
        <v>28080199</v>
      </c>
    </row>
    <row r="15" spans="2:17" x14ac:dyDescent="0.15">
      <c r="B15" s="4" t="s">
        <v>30</v>
      </c>
      <c r="C15" s="14" t="s">
        <v>31</v>
      </c>
      <c r="D15" s="17">
        <v>13989645</v>
      </c>
      <c r="E15" s="5">
        <v>4483820</v>
      </c>
      <c r="F15" s="5">
        <v>7240906</v>
      </c>
      <c r="G15" s="6">
        <v>2264919</v>
      </c>
      <c r="H15" s="20">
        <v>4552400</v>
      </c>
      <c r="I15" s="20">
        <v>305804</v>
      </c>
      <c r="J15" s="17">
        <v>3193539</v>
      </c>
      <c r="K15" s="6">
        <v>1253108</v>
      </c>
      <c r="L15" s="20">
        <v>3305854</v>
      </c>
      <c r="M15" s="20">
        <v>842869</v>
      </c>
      <c r="N15" s="20">
        <v>102532</v>
      </c>
      <c r="O15" s="132">
        <v>3783624</v>
      </c>
      <c r="P15" s="23">
        <v>30076267</v>
      </c>
    </row>
    <row r="16" spans="2:17" x14ac:dyDescent="0.15">
      <c r="B16" s="4" t="s">
        <v>32</v>
      </c>
      <c r="C16" s="14" t="s">
        <v>33</v>
      </c>
      <c r="D16" s="17">
        <v>37559280</v>
      </c>
      <c r="E16" s="5">
        <v>11219473</v>
      </c>
      <c r="F16" s="5">
        <v>19547961</v>
      </c>
      <c r="G16" s="6">
        <v>6791846</v>
      </c>
      <c r="H16" s="20">
        <v>10658998</v>
      </c>
      <c r="I16" s="20">
        <v>881904</v>
      </c>
      <c r="J16" s="17">
        <v>4988783</v>
      </c>
      <c r="K16" s="6">
        <v>201341</v>
      </c>
      <c r="L16" s="20">
        <v>7837864</v>
      </c>
      <c r="M16" s="20">
        <v>494246</v>
      </c>
      <c r="N16" s="20">
        <v>614817</v>
      </c>
      <c r="O16" s="132">
        <v>6090184</v>
      </c>
      <c r="P16" s="23">
        <v>69126076</v>
      </c>
    </row>
    <row r="17" spans="2:16" x14ac:dyDescent="0.15">
      <c r="B17" s="4" t="s">
        <v>34</v>
      </c>
      <c r="C17" s="14" t="s">
        <v>35</v>
      </c>
      <c r="D17" s="17">
        <v>21247781</v>
      </c>
      <c r="E17" s="5">
        <v>7133148</v>
      </c>
      <c r="F17" s="5">
        <v>10655486</v>
      </c>
      <c r="G17" s="6">
        <v>3459147</v>
      </c>
      <c r="H17" s="20">
        <v>7481415</v>
      </c>
      <c r="I17" s="20">
        <v>157424</v>
      </c>
      <c r="J17" s="17">
        <v>4347459</v>
      </c>
      <c r="K17" s="6">
        <v>1938897</v>
      </c>
      <c r="L17" s="20">
        <v>4495704</v>
      </c>
      <c r="M17" s="20">
        <v>888238</v>
      </c>
      <c r="N17" s="20">
        <v>348398</v>
      </c>
      <c r="O17" s="132">
        <v>3633624</v>
      </c>
      <c r="P17" s="23">
        <v>42600043</v>
      </c>
    </row>
    <row r="18" spans="2:16" x14ac:dyDescent="0.15">
      <c r="B18" s="4" t="s">
        <v>36</v>
      </c>
      <c r="C18" s="14" t="s">
        <v>37</v>
      </c>
      <c r="D18" s="17">
        <v>9269034</v>
      </c>
      <c r="E18" s="5">
        <v>3064564</v>
      </c>
      <c r="F18" s="5">
        <v>4287056</v>
      </c>
      <c r="G18" s="6">
        <v>1917414</v>
      </c>
      <c r="H18" s="20">
        <v>2965531</v>
      </c>
      <c r="I18" s="20">
        <v>36954</v>
      </c>
      <c r="J18" s="17">
        <v>717620</v>
      </c>
      <c r="K18" s="6">
        <v>2940</v>
      </c>
      <c r="L18" s="20">
        <v>2241761</v>
      </c>
      <c r="M18" s="20">
        <v>588967</v>
      </c>
      <c r="N18" s="20">
        <v>162000</v>
      </c>
      <c r="O18" s="132">
        <v>2142855</v>
      </c>
      <c r="P18" s="23">
        <v>18124722</v>
      </c>
    </row>
    <row r="19" spans="2:16" x14ac:dyDescent="0.15">
      <c r="B19" s="65" t="s">
        <v>38</v>
      </c>
      <c r="C19" s="66" t="s">
        <v>39</v>
      </c>
      <c r="D19" s="67">
        <v>18548138</v>
      </c>
      <c r="E19" s="68">
        <v>5683893</v>
      </c>
      <c r="F19" s="68">
        <v>8234974</v>
      </c>
      <c r="G19" s="69">
        <v>4629271</v>
      </c>
      <c r="H19" s="70">
        <v>5739696</v>
      </c>
      <c r="I19" s="70">
        <v>378646</v>
      </c>
      <c r="J19" s="67">
        <v>4698058</v>
      </c>
      <c r="K19" s="69">
        <v>2269444</v>
      </c>
      <c r="L19" s="70">
        <v>3006289</v>
      </c>
      <c r="M19" s="70">
        <v>696745</v>
      </c>
      <c r="N19" s="70">
        <v>68690</v>
      </c>
      <c r="O19" s="133">
        <v>2285787</v>
      </c>
      <c r="P19" s="71">
        <v>35422049</v>
      </c>
    </row>
    <row r="20" spans="2:16" x14ac:dyDescent="0.15">
      <c r="B20" s="4" t="s">
        <v>40</v>
      </c>
      <c r="C20" s="14" t="s">
        <v>41</v>
      </c>
      <c r="D20" s="17">
        <v>24567375</v>
      </c>
      <c r="E20" s="5">
        <v>8218611</v>
      </c>
      <c r="F20" s="5">
        <v>13374455</v>
      </c>
      <c r="G20" s="6">
        <v>2974309</v>
      </c>
      <c r="H20" s="20">
        <v>6047153</v>
      </c>
      <c r="I20" s="20">
        <v>144725</v>
      </c>
      <c r="J20" s="17">
        <v>4064829</v>
      </c>
      <c r="K20" s="6">
        <v>1078220</v>
      </c>
      <c r="L20" s="20">
        <v>4381430</v>
      </c>
      <c r="M20" s="20">
        <v>3211103</v>
      </c>
      <c r="N20" s="20">
        <v>402166</v>
      </c>
      <c r="O20" s="132">
        <v>5556993</v>
      </c>
      <c r="P20" s="23">
        <v>48375774</v>
      </c>
    </row>
    <row r="21" spans="2:16" x14ac:dyDescent="0.15">
      <c r="B21" s="65" t="s">
        <v>42</v>
      </c>
      <c r="C21" s="66" t="s">
        <v>43</v>
      </c>
      <c r="D21" s="67">
        <v>35367944</v>
      </c>
      <c r="E21" s="68">
        <v>11059923</v>
      </c>
      <c r="F21" s="68">
        <v>17860135</v>
      </c>
      <c r="G21" s="69">
        <v>6447886</v>
      </c>
      <c r="H21" s="70">
        <v>9429549</v>
      </c>
      <c r="I21" s="70">
        <v>130714</v>
      </c>
      <c r="J21" s="67">
        <v>2187231</v>
      </c>
      <c r="K21" s="69">
        <v>196602</v>
      </c>
      <c r="L21" s="70">
        <v>6173408</v>
      </c>
      <c r="M21" s="70">
        <v>376591</v>
      </c>
      <c r="N21" s="70">
        <v>219871</v>
      </c>
      <c r="O21" s="133">
        <v>7241269</v>
      </c>
      <c r="P21" s="71">
        <v>61126577</v>
      </c>
    </row>
    <row r="22" spans="2:16" x14ac:dyDescent="0.15">
      <c r="B22" s="4" t="s">
        <v>44</v>
      </c>
      <c r="C22" s="14" t="s">
        <v>45</v>
      </c>
      <c r="D22" s="17">
        <v>31775247</v>
      </c>
      <c r="E22" s="5">
        <v>8418849</v>
      </c>
      <c r="F22" s="5">
        <v>17678691</v>
      </c>
      <c r="G22" s="6">
        <v>5677707</v>
      </c>
      <c r="H22" s="20">
        <v>11254209</v>
      </c>
      <c r="I22" s="20">
        <v>175071</v>
      </c>
      <c r="J22" s="17">
        <v>11838906</v>
      </c>
      <c r="K22" s="6">
        <v>3010378</v>
      </c>
      <c r="L22" s="20">
        <v>6791318</v>
      </c>
      <c r="M22" s="20">
        <v>2564876</v>
      </c>
      <c r="N22" s="20">
        <v>237037</v>
      </c>
      <c r="O22" s="132">
        <v>5608696</v>
      </c>
      <c r="P22" s="23">
        <v>70245360</v>
      </c>
    </row>
    <row r="23" spans="2:16" x14ac:dyDescent="0.15">
      <c r="B23" s="4" t="s">
        <v>46</v>
      </c>
      <c r="C23" s="14" t="s">
        <v>47</v>
      </c>
      <c r="D23" s="17">
        <v>52122281</v>
      </c>
      <c r="E23" s="5">
        <v>17529501</v>
      </c>
      <c r="F23" s="5">
        <v>26752480</v>
      </c>
      <c r="G23" s="6">
        <v>7840300</v>
      </c>
      <c r="H23" s="20">
        <v>14889416</v>
      </c>
      <c r="I23" s="20">
        <v>453799</v>
      </c>
      <c r="J23" s="17">
        <v>5341870</v>
      </c>
      <c r="K23" s="6">
        <v>838903</v>
      </c>
      <c r="L23" s="20">
        <v>11819217</v>
      </c>
      <c r="M23" s="20">
        <v>2710368</v>
      </c>
      <c r="N23" s="20">
        <v>236934</v>
      </c>
      <c r="O23" s="132">
        <v>11808770</v>
      </c>
      <c r="P23" s="23">
        <v>99382655</v>
      </c>
    </row>
    <row r="24" spans="2:16" x14ac:dyDescent="0.15">
      <c r="B24" s="4" t="s">
        <v>48</v>
      </c>
      <c r="C24" s="14" t="s">
        <v>49</v>
      </c>
      <c r="D24" s="17">
        <v>12337793</v>
      </c>
      <c r="E24" s="5">
        <v>3460263</v>
      </c>
      <c r="F24" s="5">
        <v>7384406</v>
      </c>
      <c r="G24" s="6">
        <v>1493124</v>
      </c>
      <c r="H24" s="20">
        <v>3174872</v>
      </c>
      <c r="I24" s="20">
        <v>40472</v>
      </c>
      <c r="J24" s="17">
        <v>1736359</v>
      </c>
      <c r="K24" s="6">
        <v>577995</v>
      </c>
      <c r="L24" s="20">
        <v>2960425</v>
      </c>
      <c r="M24" s="20">
        <v>174039</v>
      </c>
      <c r="N24" s="20">
        <v>211180</v>
      </c>
      <c r="O24" s="132">
        <v>2704144</v>
      </c>
      <c r="P24" s="23">
        <v>23339284</v>
      </c>
    </row>
    <row r="25" spans="2:16" x14ac:dyDescent="0.15">
      <c r="B25" s="4" t="s">
        <v>50</v>
      </c>
      <c r="C25" s="14" t="s">
        <v>51</v>
      </c>
      <c r="D25" s="17">
        <v>25240088</v>
      </c>
      <c r="E25" s="5">
        <v>6956496</v>
      </c>
      <c r="F25" s="5">
        <v>15430927</v>
      </c>
      <c r="G25" s="6">
        <v>2852665</v>
      </c>
      <c r="H25" s="20">
        <v>8795795</v>
      </c>
      <c r="I25" s="20">
        <v>190912</v>
      </c>
      <c r="J25" s="17">
        <v>5160543</v>
      </c>
      <c r="K25" s="6">
        <v>756169</v>
      </c>
      <c r="L25" s="20">
        <v>3620009</v>
      </c>
      <c r="M25" s="20">
        <v>3479842</v>
      </c>
      <c r="N25" s="20">
        <v>173175</v>
      </c>
      <c r="O25" s="132">
        <v>4928115</v>
      </c>
      <c r="P25" s="23">
        <v>51588479</v>
      </c>
    </row>
    <row r="26" spans="2:16" x14ac:dyDescent="0.15">
      <c r="B26" s="4" t="s">
        <v>52</v>
      </c>
      <c r="C26" s="14" t="s">
        <v>53</v>
      </c>
      <c r="D26" s="17">
        <v>20636916</v>
      </c>
      <c r="E26" s="5">
        <v>6732615</v>
      </c>
      <c r="F26" s="5">
        <v>10800956</v>
      </c>
      <c r="G26" s="6">
        <v>3103345</v>
      </c>
      <c r="H26" s="20">
        <v>6976883</v>
      </c>
      <c r="I26" s="20">
        <v>359136</v>
      </c>
      <c r="J26" s="17">
        <v>4222382</v>
      </c>
      <c r="K26" s="6">
        <v>2093458</v>
      </c>
      <c r="L26" s="20">
        <v>4812604</v>
      </c>
      <c r="M26" s="20">
        <v>295411</v>
      </c>
      <c r="N26" s="20">
        <v>23500</v>
      </c>
      <c r="O26" s="132">
        <v>2378240</v>
      </c>
      <c r="P26" s="23">
        <v>39705072</v>
      </c>
    </row>
    <row r="27" spans="2:16" x14ac:dyDescent="0.15">
      <c r="B27" s="4" t="s">
        <v>54</v>
      </c>
      <c r="C27" s="14" t="s">
        <v>55</v>
      </c>
      <c r="D27" s="17">
        <v>22766916</v>
      </c>
      <c r="E27" s="5">
        <v>6923182</v>
      </c>
      <c r="F27" s="5">
        <v>12869579</v>
      </c>
      <c r="G27" s="6">
        <v>2974155</v>
      </c>
      <c r="H27" s="20">
        <v>7506653</v>
      </c>
      <c r="I27" s="20">
        <v>330649</v>
      </c>
      <c r="J27" s="17">
        <v>2879412</v>
      </c>
      <c r="K27" s="6">
        <v>1372054</v>
      </c>
      <c r="L27" s="20">
        <v>3473573</v>
      </c>
      <c r="M27" s="20">
        <v>538078</v>
      </c>
      <c r="N27" s="20">
        <v>96658</v>
      </c>
      <c r="O27" s="132">
        <v>2703016</v>
      </c>
      <c r="P27" s="23">
        <v>40294955</v>
      </c>
    </row>
    <row r="28" spans="2:16" x14ac:dyDescent="0.15">
      <c r="B28" s="4" t="s">
        <v>56</v>
      </c>
      <c r="C28" s="14" t="s">
        <v>57</v>
      </c>
      <c r="D28" s="17">
        <v>11311398</v>
      </c>
      <c r="E28" s="5">
        <v>3278767</v>
      </c>
      <c r="F28" s="5">
        <v>6475524</v>
      </c>
      <c r="G28" s="6">
        <v>1557107</v>
      </c>
      <c r="H28" s="20">
        <v>3631067</v>
      </c>
      <c r="I28" s="20">
        <v>176896</v>
      </c>
      <c r="J28" s="17">
        <v>3082668</v>
      </c>
      <c r="K28" s="6">
        <v>1221270</v>
      </c>
      <c r="L28" s="20">
        <v>2099686</v>
      </c>
      <c r="M28" s="20">
        <v>114209</v>
      </c>
      <c r="N28" s="20">
        <v>28591</v>
      </c>
      <c r="O28" s="132">
        <v>1607820</v>
      </c>
      <c r="P28" s="23">
        <v>22052335</v>
      </c>
    </row>
    <row r="29" spans="2:16" x14ac:dyDescent="0.15">
      <c r="B29" s="4" t="s">
        <v>58</v>
      </c>
      <c r="C29" s="14" t="s">
        <v>59</v>
      </c>
      <c r="D29" s="17">
        <v>12597976</v>
      </c>
      <c r="E29" s="5">
        <v>3756259</v>
      </c>
      <c r="F29" s="5">
        <v>7236789</v>
      </c>
      <c r="G29" s="6">
        <v>1604928</v>
      </c>
      <c r="H29" s="20">
        <v>4665753</v>
      </c>
      <c r="I29" s="20">
        <v>88567</v>
      </c>
      <c r="J29" s="17">
        <v>2240451</v>
      </c>
      <c r="K29" s="6">
        <v>880824</v>
      </c>
      <c r="L29" s="20">
        <v>2087517</v>
      </c>
      <c r="M29" s="20">
        <v>668170</v>
      </c>
      <c r="N29" s="20">
        <v>0</v>
      </c>
      <c r="O29" s="132">
        <v>3613103</v>
      </c>
      <c r="P29" s="23">
        <v>25961537</v>
      </c>
    </row>
    <row r="30" spans="2:16" x14ac:dyDescent="0.15">
      <c r="B30" s="4" t="s">
        <v>60</v>
      </c>
      <c r="C30" s="14" t="s">
        <v>61</v>
      </c>
      <c r="D30" s="17">
        <v>27454576</v>
      </c>
      <c r="E30" s="5">
        <v>6765899</v>
      </c>
      <c r="F30" s="5">
        <v>16215244</v>
      </c>
      <c r="G30" s="6">
        <v>4473433</v>
      </c>
      <c r="H30" s="20">
        <v>6225507</v>
      </c>
      <c r="I30" s="20">
        <v>318696</v>
      </c>
      <c r="J30" s="17">
        <v>5214677</v>
      </c>
      <c r="K30" s="6">
        <v>2331121</v>
      </c>
      <c r="L30" s="20">
        <v>5810668</v>
      </c>
      <c r="M30" s="20">
        <v>2560329</v>
      </c>
      <c r="N30" s="20">
        <v>73920</v>
      </c>
      <c r="O30" s="132">
        <v>8487258</v>
      </c>
      <c r="P30" s="23">
        <v>56145631</v>
      </c>
    </row>
    <row r="31" spans="2:16" x14ac:dyDescent="0.15">
      <c r="B31" s="65" t="s">
        <v>62</v>
      </c>
      <c r="C31" s="66" t="s">
        <v>63</v>
      </c>
      <c r="D31" s="67">
        <v>11973988</v>
      </c>
      <c r="E31" s="68">
        <v>3498976</v>
      </c>
      <c r="F31" s="68">
        <v>5922726</v>
      </c>
      <c r="G31" s="69">
        <v>2552286</v>
      </c>
      <c r="H31" s="70">
        <v>3337750</v>
      </c>
      <c r="I31" s="70">
        <v>157543</v>
      </c>
      <c r="J31" s="67">
        <v>1860916</v>
      </c>
      <c r="K31" s="69">
        <v>1181529</v>
      </c>
      <c r="L31" s="70">
        <v>2624018</v>
      </c>
      <c r="M31" s="70">
        <v>4657</v>
      </c>
      <c r="N31" s="70">
        <v>72023</v>
      </c>
      <c r="O31" s="133">
        <v>6271253</v>
      </c>
      <c r="P31" s="71">
        <v>26302148</v>
      </c>
    </row>
    <row r="32" spans="2:16" x14ac:dyDescent="0.15">
      <c r="B32" s="4" t="s">
        <v>64</v>
      </c>
      <c r="C32" s="14" t="s">
        <v>65</v>
      </c>
      <c r="D32" s="17">
        <v>23820550</v>
      </c>
      <c r="E32" s="5">
        <v>7179903</v>
      </c>
      <c r="F32" s="5">
        <v>11866430</v>
      </c>
      <c r="G32" s="6">
        <v>4774217</v>
      </c>
      <c r="H32" s="20">
        <v>6731004</v>
      </c>
      <c r="I32" s="20">
        <v>292336</v>
      </c>
      <c r="J32" s="17">
        <v>7963631</v>
      </c>
      <c r="K32" s="6">
        <v>4637414</v>
      </c>
      <c r="L32" s="20">
        <v>4591112</v>
      </c>
      <c r="M32" s="20">
        <v>1333713</v>
      </c>
      <c r="N32" s="20">
        <v>14447</v>
      </c>
      <c r="O32" s="132">
        <v>6599054</v>
      </c>
      <c r="P32" s="23">
        <v>51345847</v>
      </c>
    </row>
    <row r="33" spans="2:16" x14ac:dyDescent="0.15">
      <c r="B33" s="51" t="s">
        <v>66</v>
      </c>
      <c r="C33" s="52" t="s">
        <v>67</v>
      </c>
      <c r="D33" s="53">
        <v>10223589</v>
      </c>
      <c r="E33" s="54">
        <v>3334706</v>
      </c>
      <c r="F33" s="54">
        <v>4623446</v>
      </c>
      <c r="G33" s="55">
        <v>2265437</v>
      </c>
      <c r="H33" s="56">
        <v>3040749</v>
      </c>
      <c r="I33" s="56">
        <v>28421</v>
      </c>
      <c r="J33" s="53">
        <v>2445237</v>
      </c>
      <c r="K33" s="55">
        <v>1187614</v>
      </c>
      <c r="L33" s="56">
        <v>1685251</v>
      </c>
      <c r="M33" s="56">
        <v>503497</v>
      </c>
      <c r="N33" s="56">
        <v>39836</v>
      </c>
      <c r="O33" s="134">
        <v>1297043</v>
      </c>
      <c r="P33" s="57">
        <v>19263623</v>
      </c>
    </row>
    <row r="34" spans="2:16" x14ac:dyDescent="0.15">
      <c r="B34" s="4" t="s">
        <v>68</v>
      </c>
      <c r="C34" s="14" t="s">
        <v>69</v>
      </c>
      <c r="D34" s="17">
        <v>13835761</v>
      </c>
      <c r="E34" s="5">
        <v>4364150</v>
      </c>
      <c r="F34" s="5">
        <v>6555644</v>
      </c>
      <c r="G34" s="6">
        <v>2915967</v>
      </c>
      <c r="H34" s="20">
        <v>4802339</v>
      </c>
      <c r="I34" s="20">
        <v>198689</v>
      </c>
      <c r="J34" s="17">
        <v>3393221</v>
      </c>
      <c r="K34" s="6">
        <v>1318245</v>
      </c>
      <c r="L34" s="20">
        <v>3708751</v>
      </c>
      <c r="M34" s="20">
        <v>1596751</v>
      </c>
      <c r="N34" s="20">
        <v>203455</v>
      </c>
      <c r="O34" s="132">
        <v>2100353</v>
      </c>
      <c r="P34" s="23">
        <v>29839320</v>
      </c>
    </row>
    <row r="35" spans="2:16" x14ac:dyDescent="0.15">
      <c r="B35" s="4" t="s">
        <v>70</v>
      </c>
      <c r="C35" s="14" t="s">
        <v>71</v>
      </c>
      <c r="D35" s="17">
        <v>16838706</v>
      </c>
      <c r="E35" s="5">
        <v>4693949</v>
      </c>
      <c r="F35" s="5">
        <v>9536759</v>
      </c>
      <c r="G35" s="6">
        <v>2607998</v>
      </c>
      <c r="H35" s="20">
        <v>4693547</v>
      </c>
      <c r="I35" s="20">
        <v>155127</v>
      </c>
      <c r="J35" s="17">
        <v>3700179</v>
      </c>
      <c r="K35" s="6">
        <v>1957749</v>
      </c>
      <c r="L35" s="20">
        <v>2781103</v>
      </c>
      <c r="M35" s="20">
        <v>286043</v>
      </c>
      <c r="N35" s="20">
        <v>3537</v>
      </c>
      <c r="O35" s="132">
        <v>4181938</v>
      </c>
      <c r="P35" s="23">
        <v>32640180</v>
      </c>
    </row>
    <row r="36" spans="2:16" x14ac:dyDescent="0.15">
      <c r="B36" s="4" t="s">
        <v>72</v>
      </c>
      <c r="C36" s="14" t="s">
        <v>73</v>
      </c>
      <c r="D36" s="17">
        <v>24035374</v>
      </c>
      <c r="E36" s="5">
        <v>6714172</v>
      </c>
      <c r="F36" s="5">
        <v>12914849</v>
      </c>
      <c r="G36" s="6">
        <v>4406353</v>
      </c>
      <c r="H36" s="20">
        <v>6502245</v>
      </c>
      <c r="I36" s="20">
        <v>801256</v>
      </c>
      <c r="J36" s="17">
        <v>2029991</v>
      </c>
      <c r="K36" s="6">
        <v>416162</v>
      </c>
      <c r="L36" s="20">
        <v>4952025</v>
      </c>
      <c r="M36" s="20">
        <v>3397080</v>
      </c>
      <c r="N36" s="20">
        <v>340450</v>
      </c>
      <c r="O36" s="132">
        <v>3875331</v>
      </c>
      <c r="P36" s="23">
        <v>45933752</v>
      </c>
    </row>
    <row r="37" spans="2:16" x14ac:dyDescent="0.15">
      <c r="B37" s="58" t="s">
        <v>74</v>
      </c>
      <c r="C37" s="59" t="s">
        <v>75</v>
      </c>
      <c r="D37" s="60">
        <v>9319805</v>
      </c>
      <c r="E37" s="61">
        <v>3733198</v>
      </c>
      <c r="F37" s="61">
        <v>4004165</v>
      </c>
      <c r="G37" s="62">
        <v>1582442</v>
      </c>
      <c r="H37" s="63">
        <v>2172540</v>
      </c>
      <c r="I37" s="63">
        <v>64981</v>
      </c>
      <c r="J37" s="60">
        <v>1307264</v>
      </c>
      <c r="K37" s="62">
        <v>633203</v>
      </c>
      <c r="L37" s="63">
        <v>4157292</v>
      </c>
      <c r="M37" s="63">
        <v>765229</v>
      </c>
      <c r="N37" s="63">
        <v>13513</v>
      </c>
      <c r="O37" s="135">
        <v>1243638</v>
      </c>
      <c r="P37" s="64">
        <v>19044262</v>
      </c>
    </row>
    <row r="38" spans="2:16" x14ac:dyDescent="0.15">
      <c r="B38" s="4" t="s">
        <v>76</v>
      </c>
      <c r="C38" s="14" t="s">
        <v>77</v>
      </c>
      <c r="D38" s="17">
        <v>14105837</v>
      </c>
      <c r="E38" s="5">
        <v>4551355</v>
      </c>
      <c r="F38" s="5">
        <v>6784090</v>
      </c>
      <c r="G38" s="6">
        <v>2770392</v>
      </c>
      <c r="H38" s="20">
        <v>4553800</v>
      </c>
      <c r="I38" s="20">
        <v>455645</v>
      </c>
      <c r="J38" s="17">
        <v>2406735</v>
      </c>
      <c r="K38" s="6">
        <v>1396796</v>
      </c>
      <c r="L38" s="20">
        <v>3624723</v>
      </c>
      <c r="M38" s="20">
        <v>1017444</v>
      </c>
      <c r="N38" s="20">
        <v>11600</v>
      </c>
      <c r="O38" s="132">
        <v>2394863</v>
      </c>
      <c r="P38" s="23">
        <v>28570647</v>
      </c>
    </row>
    <row r="39" spans="2:16" x14ac:dyDescent="0.15">
      <c r="B39" s="4" t="s">
        <v>78</v>
      </c>
      <c r="C39" s="14" t="s">
        <v>79</v>
      </c>
      <c r="D39" s="17">
        <v>7558347</v>
      </c>
      <c r="E39" s="5">
        <v>2458815</v>
      </c>
      <c r="F39" s="5">
        <v>3915685</v>
      </c>
      <c r="G39" s="6">
        <v>1183847</v>
      </c>
      <c r="H39" s="20">
        <v>2544862</v>
      </c>
      <c r="I39" s="20">
        <v>121859</v>
      </c>
      <c r="J39" s="17">
        <v>1726767</v>
      </c>
      <c r="K39" s="6">
        <v>868329</v>
      </c>
      <c r="L39" s="20">
        <v>2221027</v>
      </c>
      <c r="M39" s="20">
        <v>168844</v>
      </c>
      <c r="N39" s="20">
        <v>31000</v>
      </c>
      <c r="O39" s="132">
        <v>2741399</v>
      </c>
      <c r="P39" s="23">
        <v>17114105</v>
      </c>
    </row>
    <row r="40" spans="2:16" x14ac:dyDescent="0.15">
      <c r="B40" s="58" t="s">
        <v>80</v>
      </c>
      <c r="C40" s="59" t="s">
        <v>81</v>
      </c>
      <c r="D40" s="60">
        <v>10489050</v>
      </c>
      <c r="E40" s="61">
        <v>3694555</v>
      </c>
      <c r="F40" s="61">
        <v>5031379</v>
      </c>
      <c r="G40" s="62">
        <v>1763116</v>
      </c>
      <c r="H40" s="63">
        <v>2600218</v>
      </c>
      <c r="I40" s="63">
        <v>196142</v>
      </c>
      <c r="J40" s="60">
        <v>2921902</v>
      </c>
      <c r="K40" s="62">
        <v>1708522</v>
      </c>
      <c r="L40" s="63">
        <v>2252200</v>
      </c>
      <c r="M40" s="63">
        <v>708010</v>
      </c>
      <c r="N40" s="63">
        <v>27945</v>
      </c>
      <c r="O40" s="135">
        <v>1352625</v>
      </c>
      <c r="P40" s="64">
        <v>20548092</v>
      </c>
    </row>
    <row r="41" spans="2:16" x14ac:dyDescent="0.15">
      <c r="B41" s="58" t="s">
        <v>82</v>
      </c>
      <c r="C41" s="59" t="s">
        <v>83</v>
      </c>
      <c r="D41" s="60">
        <v>8487332</v>
      </c>
      <c r="E41" s="61">
        <v>2775216</v>
      </c>
      <c r="F41" s="61">
        <v>4437182</v>
      </c>
      <c r="G41" s="62">
        <v>1274934</v>
      </c>
      <c r="H41" s="63">
        <v>2901439</v>
      </c>
      <c r="I41" s="63">
        <v>216130</v>
      </c>
      <c r="J41" s="60">
        <v>1667514</v>
      </c>
      <c r="K41" s="62">
        <v>862498</v>
      </c>
      <c r="L41" s="63">
        <v>1777913</v>
      </c>
      <c r="M41" s="63">
        <v>896264</v>
      </c>
      <c r="N41" s="63">
        <v>5500</v>
      </c>
      <c r="O41" s="135">
        <v>2167541</v>
      </c>
      <c r="P41" s="64">
        <v>18119633</v>
      </c>
    </row>
    <row r="42" spans="2:16" x14ac:dyDescent="0.15">
      <c r="B42" s="4" t="s">
        <v>84</v>
      </c>
      <c r="C42" s="14" t="s">
        <v>85</v>
      </c>
      <c r="D42" s="17">
        <v>10800340</v>
      </c>
      <c r="E42" s="5">
        <v>3407732</v>
      </c>
      <c r="F42" s="5">
        <v>5695849</v>
      </c>
      <c r="G42" s="6">
        <v>1696759</v>
      </c>
      <c r="H42" s="20">
        <v>3431006</v>
      </c>
      <c r="I42" s="20">
        <v>57068</v>
      </c>
      <c r="J42" s="17">
        <v>2114877</v>
      </c>
      <c r="K42" s="6">
        <v>1282423</v>
      </c>
      <c r="L42" s="20">
        <v>2139381</v>
      </c>
      <c r="M42" s="20">
        <v>80024</v>
      </c>
      <c r="N42" s="20">
        <v>34276</v>
      </c>
      <c r="O42" s="132">
        <v>7946744</v>
      </c>
      <c r="P42" s="23">
        <v>26603716</v>
      </c>
    </row>
    <row r="43" spans="2:16" x14ac:dyDescent="0.15">
      <c r="B43" s="4">
        <v>39</v>
      </c>
      <c r="C43" s="14" t="s">
        <v>86</v>
      </c>
      <c r="D43" s="17">
        <v>19005953</v>
      </c>
      <c r="E43" s="5">
        <v>5170188</v>
      </c>
      <c r="F43" s="5">
        <v>10110390</v>
      </c>
      <c r="G43" s="6">
        <v>3725375</v>
      </c>
      <c r="H43" s="20">
        <v>6764275</v>
      </c>
      <c r="I43" s="20">
        <v>138212</v>
      </c>
      <c r="J43" s="17">
        <v>3268823</v>
      </c>
      <c r="K43" s="6">
        <v>1497611</v>
      </c>
      <c r="L43" s="20">
        <v>3504678</v>
      </c>
      <c r="M43" s="20">
        <v>1132568</v>
      </c>
      <c r="N43" s="20">
        <v>12130</v>
      </c>
      <c r="O43" s="132">
        <v>4839647</v>
      </c>
      <c r="P43" s="23">
        <v>38666286</v>
      </c>
    </row>
    <row r="44" spans="2:16" x14ac:dyDescent="0.15">
      <c r="B44" s="7">
        <v>40</v>
      </c>
      <c r="C44" s="15" t="s">
        <v>87</v>
      </c>
      <c r="D44" s="18">
        <v>6799970</v>
      </c>
      <c r="E44" s="8">
        <v>2467425</v>
      </c>
      <c r="F44" s="8">
        <v>3003195</v>
      </c>
      <c r="G44" s="9">
        <v>1329350</v>
      </c>
      <c r="H44" s="21">
        <v>1911132</v>
      </c>
      <c r="I44" s="21">
        <v>62722</v>
      </c>
      <c r="J44" s="18">
        <v>1938219</v>
      </c>
      <c r="K44" s="9">
        <v>1202587</v>
      </c>
      <c r="L44" s="21">
        <v>1789512</v>
      </c>
      <c r="M44" s="21">
        <v>76876</v>
      </c>
      <c r="N44" s="21">
        <v>14300</v>
      </c>
      <c r="O44" s="136">
        <v>2083350</v>
      </c>
      <c r="P44" s="24">
        <v>14676081</v>
      </c>
    </row>
    <row r="45" spans="2:16" x14ac:dyDescent="0.15">
      <c r="B45" s="10">
        <v>41</v>
      </c>
      <c r="C45" s="13" t="s">
        <v>88</v>
      </c>
      <c r="D45" s="16">
        <v>6129814</v>
      </c>
      <c r="E45" s="11">
        <v>2460362</v>
      </c>
      <c r="F45" s="11">
        <v>2578598</v>
      </c>
      <c r="G45" s="12">
        <v>1090854</v>
      </c>
      <c r="H45" s="19">
        <v>2165819</v>
      </c>
      <c r="I45" s="19">
        <v>155966</v>
      </c>
      <c r="J45" s="16">
        <v>499785</v>
      </c>
      <c r="K45" s="12">
        <v>38546</v>
      </c>
      <c r="L45" s="19">
        <v>1281573</v>
      </c>
      <c r="M45" s="19">
        <v>326101</v>
      </c>
      <c r="N45" s="19">
        <v>11350</v>
      </c>
      <c r="O45" s="137">
        <v>413583</v>
      </c>
      <c r="P45" s="22">
        <v>10983991</v>
      </c>
    </row>
    <row r="46" spans="2:16" x14ac:dyDescent="0.15">
      <c r="B46" s="4">
        <v>42</v>
      </c>
      <c r="C46" s="14" t="s">
        <v>89</v>
      </c>
      <c r="D46" s="17">
        <v>5812517</v>
      </c>
      <c r="E46" s="5">
        <v>2163621</v>
      </c>
      <c r="F46" s="5">
        <v>2161399</v>
      </c>
      <c r="G46" s="6">
        <v>1487497</v>
      </c>
      <c r="H46" s="20">
        <v>1893825</v>
      </c>
      <c r="I46" s="20">
        <v>46758</v>
      </c>
      <c r="J46" s="17">
        <v>1601455</v>
      </c>
      <c r="K46" s="6">
        <v>743539</v>
      </c>
      <c r="L46" s="20">
        <v>1393345</v>
      </c>
      <c r="M46" s="20">
        <v>726508</v>
      </c>
      <c r="N46" s="20">
        <v>3600</v>
      </c>
      <c r="O46" s="132">
        <v>1192378</v>
      </c>
      <c r="P46" s="23">
        <v>12670386</v>
      </c>
    </row>
    <row r="47" spans="2:16" x14ac:dyDescent="0.15">
      <c r="B47" s="4">
        <v>43</v>
      </c>
      <c r="C47" s="14" t="s">
        <v>90</v>
      </c>
      <c r="D47" s="17">
        <v>4626959</v>
      </c>
      <c r="E47" s="5">
        <v>1747101</v>
      </c>
      <c r="F47" s="5">
        <v>1996803</v>
      </c>
      <c r="G47" s="6">
        <v>883055</v>
      </c>
      <c r="H47" s="20">
        <v>1145823</v>
      </c>
      <c r="I47" s="20">
        <v>15914</v>
      </c>
      <c r="J47" s="17">
        <v>1331760</v>
      </c>
      <c r="K47" s="6">
        <v>1043578</v>
      </c>
      <c r="L47" s="20">
        <v>1443758</v>
      </c>
      <c r="M47" s="20">
        <v>338849</v>
      </c>
      <c r="N47" s="20">
        <v>32500</v>
      </c>
      <c r="O47" s="132">
        <v>709026</v>
      </c>
      <c r="P47" s="23">
        <v>9644589</v>
      </c>
    </row>
    <row r="48" spans="2:16" x14ac:dyDescent="0.15">
      <c r="B48" s="4">
        <v>44</v>
      </c>
      <c r="C48" s="14" t="s">
        <v>91</v>
      </c>
      <c r="D48" s="17">
        <v>1663778</v>
      </c>
      <c r="E48" s="5">
        <v>829637</v>
      </c>
      <c r="F48" s="5">
        <v>593188</v>
      </c>
      <c r="G48" s="6">
        <v>240953</v>
      </c>
      <c r="H48" s="20">
        <v>523319</v>
      </c>
      <c r="I48" s="20">
        <v>20814</v>
      </c>
      <c r="J48" s="17">
        <v>633716</v>
      </c>
      <c r="K48" s="6">
        <v>449560</v>
      </c>
      <c r="L48" s="20">
        <v>573276</v>
      </c>
      <c r="M48" s="20">
        <v>129660</v>
      </c>
      <c r="N48" s="20">
        <v>11500</v>
      </c>
      <c r="O48" s="132">
        <v>313071</v>
      </c>
      <c r="P48" s="23">
        <v>3869134</v>
      </c>
    </row>
    <row r="49" spans="2:16" x14ac:dyDescent="0.15">
      <c r="B49" s="4">
        <v>45</v>
      </c>
      <c r="C49" s="14" t="s">
        <v>92</v>
      </c>
      <c r="D49" s="17">
        <v>2962264</v>
      </c>
      <c r="E49" s="5">
        <v>965558</v>
      </c>
      <c r="F49" s="5">
        <v>1322836</v>
      </c>
      <c r="G49" s="6">
        <v>673870</v>
      </c>
      <c r="H49" s="20">
        <v>1093076</v>
      </c>
      <c r="I49" s="20">
        <v>48494</v>
      </c>
      <c r="J49" s="17">
        <v>881046</v>
      </c>
      <c r="K49" s="6">
        <v>531660</v>
      </c>
      <c r="L49" s="20">
        <v>557848</v>
      </c>
      <c r="M49" s="20">
        <v>176</v>
      </c>
      <c r="N49" s="20">
        <v>0</v>
      </c>
      <c r="O49" s="132">
        <v>321263</v>
      </c>
      <c r="P49" s="23">
        <v>5864167</v>
      </c>
    </row>
    <row r="50" spans="2:16" x14ac:dyDescent="0.15">
      <c r="B50" s="4">
        <v>46</v>
      </c>
      <c r="C50" s="14" t="s">
        <v>93</v>
      </c>
      <c r="D50" s="17">
        <v>2967511</v>
      </c>
      <c r="E50" s="5">
        <v>1121663</v>
      </c>
      <c r="F50" s="5">
        <v>1136854</v>
      </c>
      <c r="G50" s="6">
        <v>708994</v>
      </c>
      <c r="H50" s="20">
        <v>862092</v>
      </c>
      <c r="I50" s="20">
        <v>29207</v>
      </c>
      <c r="J50" s="17">
        <v>824637</v>
      </c>
      <c r="K50" s="6">
        <v>560826</v>
      </c>
      <c r="L50" s="20">
        <v>765873</v>
      </c>
      <c r="M50" s="20">
        <v>178007</v>
      </c>
      <c r="N50" s="20">
        <v>0</v>
      </c>
      <c r="O50" s="132">
        <v>654491</v>
      </c>
      <c r="P50" s="23">
        <v>6281818</v>
      </c>
    </row>
    <row r="51" spans="2:16" x14ac:dyDescent="0.15">
      <c r="B51" s="4">
        <v>47</v>
      </c>
      <c r="C51" s="14" t="s">
        <v>94</v>
      </c>
      <c r="D51" s="17">
        <v>4438794</v>
      </c>
      <c r="E51" s="5">
        <v>1906469</v>
      </c>
      <c r="F51" s="5">
        <v>1584538</v>
      </c>
      <c r="G51" s="6">
        <v>947787</v>
      </c>
      <c r="H51" s="20">
        <v>1230866</v>
      </c>
      <c r="I51" s="20">
        <v>17191</v>
      </c>
      <c r="J51" s="17">
        <v>1321389</v>
      </c>
      <c r="K51" s="6">
        <v>892375</v>
      </c>
      <c r="L51" s="20">
        <v>1214086</v>
      </c>
      <c r="M51" s="20">
        <v>3587</v>
      </c>
      <c r="N51" s="20">
        <v>0</v>
      </c>
      <c r="O51" s="132">
        <v>793079</v>
      </c>
      <c r="P51" s="23">
        <v>9018992</v>
      </c>
    </row>
    <row r="52" spans="2:16" x14ac:dyDescent="0.15">
      <c r="B52" s="4">
        <v>48</v>
      </c>
      <c r="C52" s="14" t="s">
        <v>95</v>
      </c>
      <c r="D52" s="17">
        <v>2752030</v>
      </c>
      <c r="E52" s="5">
        <v>1288974</v>
      </c>
      <c r="F52" s="5">
        <v>887295</v>
      </c>
      <c r="G52" s="6">
        <v>575761</v>
      </c>
      <c r="H52" s="20">
        <v>1258630</v>
      </c>
      <c r="I52" s="20">
        <v>128814</v>
      </c>
      <c r="J52" s="17">
        <v>847670</v>
      </c>
      <c r="K52" s="6">
        <v>547807</v>
      </c>
      <c r="L52" s="20">
        <v>867533</v>
      </c>
      <c r="M52" s="20">
        <v>31233</v>
      </c>
      <c r="N52" s="20">
        <v>0</v>
      </c>
      <c r="O52" s="132">
        <v>703085</v>
      </c>
      <c r="P52" s="23">
        <v>6588995</v>
      </c>
    </row>
    <row r="53" spans="2:16" x14ac:dyDescent="0.15">
      <c r="B53" s="4">
        <v>49</v>
      </c>
      <c r="C53" s="14" t="s">
        <v>96</v>
      </c>
      <c r="D53" s="17">
        <v>2759016</v>
      </c>
      <c r="E53" s="5">
        <v>1266610</v>
      </c>
      <c r="F53" s="5">
        <v>879497</v>
      </c>
      <c r="G53" s="6">
        <v>612909</v>
      </c>
      <c r="H53" s="20">
        <v>1027005</v>
      </c>
      <c r="I53" s="20">
        <v>61633</v>
      </c>
      <c r="J53" s="17">
        <v>887041</v>
      </c>
      <c r="K53" s="6">
        <v>492365</v>
      </c>
      <c r="L53" s="20">
        <v>944004</v>
      </c>
      <c r="M53" s="20">
        <v>406498</v>
      </c>
      <c r="N53" s="20">
        <v>0</v>
      </c>
      <c r="O53" s="132">
        <v>665017</v>
      </c>
      <c r="P53" s="23">
        <v>6750214</v>
      </c>
    </row>
    <row r="54" spans="2:16" x14ac:dyDescent="0.15">
      <c r="B54" s="4">
        <v>50</v>
      </c>
      <c r="C54" s="14" t="s">
        <v>97</v>
      </c>
      <c r="D54" s="17">
        <v>2237386</v>
      </c>
      <c r="E54" s="5">
        <v>979638</v>
      </c>
      <c r="F54" s="5">
        <v>684757</v>
      </c>
      <c r="G54" s="6">
        <v>572991</v>
      </c>
      <c r="H54" s="20">
        <v>683939</v>
      </c>
      <c r="I54" s="20">
        <v>14035</v>
      </c>
      <c r="J54" s="17">
        <v>832391</v>
      </c>
      <c r="K54" s="6">
        <v>511172</v>
      </c>
      <c r="L54" s="20">
        <v>704125</v>
      </c>
      <c r="M54" s="20">
        <v>12386</v>
      </c>
      <c r="N54" s="20">
        <v>3000</v>
      </c>
      <c r="O54" s="132">
        <v>1590506</v>
      </c>
      <c r="P54" s="23">
        <v>6077768</v>
      </c>
    </row>
    <row r="55" spans="2:16" x14ac:dyDescent="0.15">
      <c r="B55" s="4">
        <v>51</v>
      </c>
      <c r="C55" s="14" t="s">
        <v>98</v>
      </c>
      <c r="D55" s="17">
        <v>2308690</v>
      </c>
      <c r="E55" s="5">
        <v>986386</v>
      </c>
      <c r="F55" s="5">
        <v>677242</v>
      </c>
      <c r="G55" s="6">
        <v>645062</v>
      </c>
      <c r="H55" s="20">
        <v>915523</v>
      </c>
      <c r="I55" s="20">
        <v>32848</v>
      </c>
      <c r="J55" s="17">
        <v>778520</v>
      </c>
      <c r="K55" s="6">
        <v>463261</v>
      </c>
      <c r="L55" s="20">
        <v>481832</v>
      </c>
      <c r="M55" s="20">
        <v>157266</v>
      </c>
      <c r="N55" s="20">
        <v>13780</v>
      </c>
      <c r="O55" s="132">
        <v>839613</v>
      </c>
      <c r="P55" s="23">
        <v>5528072</v>
      </c>
    </row>
    <row r="56" spans="2:16" x14ac:dyDescent="0.15">
      <c r="B56" s="4">
        <v>52</v>
      </c>
      <c r="C56" s="14" t="s">
        <v>99</v>
      </c>
      <c r="D56" s="17">
        <v>1321505</v>
      </c>
      <c r="E56" s="5">
        <v>667241</v>
      </c>
      <c r="F56" s="5">
        <v>361341</v>
      </c>
      <c r="G56" s="6">
        <v>292923</v>
      </c>
      <c r="H56" s="20">
        <v>564362</v>
      </c>
      <c r="I56" s="20">
        <v>6363</v>
      </c>
      <c r="J56" s="17">
        <v>502062</v>
      </c>
      <c r="K56" s="6">
        <v>246397</v>
      </c>
      <c r="L56" s="20">
        <v>414153</v>
      </c>
      <c r="M56" s="20">
        <v>98868</v>
      </c>
      <c r="N56" s="20">
        <v>35137</v>
      </c>
      <c r="O56" s="132">
        <v>294797</v>
      </c>
      <c r="P56" s="23">
        <v>3237247</v>
      </c>
    </row>
    <row r="57" spans="2:16" x14ac:dyDescent="0.15">
      <c r="B57" s="4">
        <v>53</v>
      </c>
      <c r="C57" s="14" t="s">
        <v>100</v>
      </c>
      <c r="D57" s="17">
        <v>1644022</v>
      </c>
      <c r="E57" s="5">
        <v>636732</v>
      </c>
      <c r="F57" s="5">
        <v>666553</v>
      </c>
      <c r="G57" s="6">
        <v>340737</v>
      </c>
      <c r="H57" s="20">
        <v>443813</v>
      </c>
      <c r="I57" s="20">
        <v>237818</v>
      </c>
      <c r="J57" s="17">
        <v>862043</v>
      </c>
      <c r="K57" s="6">
        <v>332898</v>
      </c>
      <c r="L57" s="20">
        <v>384416</v>
      </c>
      <c r="M57" s="20">
        <v>8358</v>
      </c>
      <c r="N57" s="20">
        <v>48880</v>
      </c>
      <c r="O57" s="132">
        <v>346330</v>
      </c>
      <c r="P57" s="23">
        <v>3975680</v>
      </c>
    </row>
    <row r="58" spans="2:16" x14ac:dyDescent="0.15">
      <c r="B58" s="4">
        <v>54</v>
      </c>
      <c r="C58" s="14" t="s">
        <v>101</v>
      </c>
      <c r="D58" s="17">
        <v>1416945</v>
      </c>
      <c r="E58" s="5">
        <v>626257</v>
      </c>
      <c r="F58" s="5">
        <v>460368</v>
      </c>
      <c r="G58" s="6">
        <v>330320</v>
      </c>
      <c r="H58" s="20">
        <v>435261</v>
      </c>
      <c r="I58" s="20">
        <v>13600</v>
      </c>
      <c r="J58" s="17">
        <v>732064</v>
      </c>
      <c r="K58" s="6">
        <v>268887</v>
      </c>
      <c r="L58" s="20">
        <v>294225</v>
      </c>
      <c r="M58" s="20">
        <v>94365</v>
      </c>
      <c r="N58" s="20">
        <v>22200</v>
      </c>
      <c r="O58" s="132">
        <v>327399</v>
      </c>
      <c r="P58" s="23">
        <v>3336059</v>
      </c>
    </row>
    <row r="59" spans="2:16" x14ac:dyDescent="0.15">
      <c r="B59" s="4">
        <v>55</v>
      </c>
      <c r="C59" s="14" t="s">
        <v>102</v>
      </c>
      <c r="D59" s="17">
        <v>2583889</v>
      </c>
      <c r="E59" s="5">
        <v>1203809</v>
      </c>
      <c r="F59" s="5">
        <v>701905</v>
      </c>
      <c r="G59" s="6">
        <v>678175</v>
      </c>
      <c r="H59" s="20">
        <v>1312682</v>
      </c>
      <c r="I59" s="20">
        <v>69471</v>
      </c>
      <c r="J59" s="17">
        <v>1096227</v>
      </c>
      <c r="K59" s="6">
        <v>363024</v>
      </c>
      <c r="L59" s="20">
        <v>540610</v>
      </c>
      <c r="M59" s="20">
        <v>604563</v>
      </c>
      <c r="N59" s="20">
        <v>106687</v>
      </c>
      <c r="O59" s="132">
        <v>445828</v>
      </c>
      <c r="P59" s="23">
        <v>6759957</v>
      </c>
    </row>
    <row r="60" spans="2:16" x14ac:dyDescent="0.15">
      <c r="B60" s="4">
        <v>56</v>
      </c>
      <c r="C60" s="14" t="s">
        <v>103</v>
      </c>
      <c r="D60" s="17">
        <v>680687</v>
      </c>
      <c r="E60" s="5">
        <v>418542</v>
      </c>
      <c r="F60" s="5">
        <v>138215</v>
      </c>
      <c r="G60" s="6">
        <v>123930</v>
      </c>
      <c r="H60" s="20">
        <v>455378</v>
      </c>
      <c r="I60" s="20">
        <v>16005</v>
      </c>
      <c r="J60" s="17">
        <v>301935</v>
      </c>
      <c r="K60" s="6">
        <v>187385</v>
      </c>
      <c r="L60" s="20">
        <v>226561</v>
      </c>
      <c r="M60" s="20">
        <v>135149</v>
      </c>
      <c r="N60" s="20">
        <v>0</v>
      </c>
      <c r="O60" s="132">
        <v>163326</v>
      </c>
      <c r="P60" s="23">
        <v>1979041</v>
      </c>
    </row>
    <row r="61" spans="2:16" x14ac:dyDescent="0.15">
      <c r="B61" s="4">
        <v>57</v>
      </c>
      <c r="C61" s="14" t="s">
        <v>104</v>
      </c>
      <c r="D61" s="17">
        <v>1864179</v>
      </c>
      <c r="E61" s="5">
        <v>723398</v>
      </c>
      <c r="F61" s="5">
        <v>817399</v>
      </c>
      <c r="G61" s="6">
        <v>323382</v>
      </c>
      <c r="H61" s="20">
        <v>519116</v>
      </c>
      <c r="I61" s="20">
        <v>141494</v>
      </c>
      <c r="J61" s="17">
        <v>608648</v>
      </c>
      <c r="K61" s="6">
        <v>334288</v>
      </c>
      <c r="L61" s="20">
        <v>648816</v>
      </c>
      <c r="M61" s="20">
        <v>356391</v>
      </c>
      <c r="N61" s="20">
        <v>1920</v>
      </c>
      <c r="O61" s="132">
        <v>281664</v>
      </c>
      <c r="P61" s="23">
        <v>4422228</v>
      </c>
    </row>
    <row r="62" spans="2:16" x14ac:dyDescent="0.15">
      <c r="B62" s="4">
        <v>58</v>
      </c>
      <c r="C62" s="14" t="s">
        <v>105</v>
      </c>
      <c r="D62" s="17">
        <v>2337731</v>
      </c>
      <c r="E62" s="5">
        <v>1066501</v>
      </c>
      <c r="F62" s="5">
        <v>623937</v>
      </c>
      <c r="G62" s="6">
        <v>647293</v>
      </c>
      <c r="H62" s="20">
        <v>811166</v>
      </c>
      <c r="I62" s="20">
        <v>17034</v>
      </c>
      <c r="J62" s="17">
        <v>727013</v>
      </c>
      <c r="K62" s="6">
        <v>417494</v>
      </c>
      <c r="L62" s="20">
        <v>604403</v>
      </c>
      <c r="M62" s="20">
        <v>199568</v>
      </c>
      <c r="N62" s="20">
        <v>480</v>
      </c>
      <c r="O62" s="132">
        <v>1177336</v>
      </c>
      <c r="P62" s="23">
        <v>5874731</v>
      </c>
    </row>
    <row r="63" spans="2:16" x14ac:dyDescent="0.15">
      <c r="B63" s="4">
        <v>59</v>
      </c>
      <c r="C63" s="14" t="s">
        <v>106</v>
      </c>
      <c r="D63" s="17">
        <v>3967593</v>
      </c>
      <c r="E63" s="5">
        <v>1184510</v>
      </c>
      <c r="F63" s="5">
        <v>1931450</v>
      </c>
      <c r="G63" s="6">
        <v>851633</v>
      </c>
      <c r="H63" s="20">
        <v>1167350</v>
      </c>
      <c r="I63" s="20">
        <v>74748</v>
      </c>
      <c r="J63" s="17">
        <v>1859378</v>
      </c>
      <c r="K63" s="6">
        <v>906415</v>
      </c>
      <c r="L63" s="20">
        <v>791791</v>
      </c>
      <c r="M63" s="20">
        <v>875833</v>
      </c>
      <c r="N63" s="20">
        <v>3565</v>
      </c>
      <c r="O63" s="132">
        <v>610075</v>
      </c>
      <c r="P63" s="23">
        <v>9350333</v>
      </c>
    </row>
    <row r="64" spans="2:16" x14ac:dyDescent="0.15">
      <c r="B64" s="4">
        <v>60</v>
      </c>
      <c r="C64" s="14" t="s">
        <v>107</v>
      </c>
      <c r="D64" s="17">
        <v>4786284</v>
      </c>
      <c r="E64" s="5">
        <v>1693948</v>
      </c>
      <c r="F64" s="5">
        <v>2221727</v>
      </c>
      <c r="G64" s="6">
        <v>870609</v>
      </c>
      <c r="H64" s="20">
        <v>1812578</v>
      </c>
      <c r="I64" s="20">
        <v>78658</v>
      </c>
      <c r="J64" s="17">
        <v>1192756</v>
      </c>
      <c r="K64" s="6">
        <v>312297</v>
      </c>
      <c r="L64" s="20">
        <v>1508716</v>
      </c>
      <c r="M64" s="20">
        <v>152369</v>
      </c>
      <c r="N64" s="20">
        <v>13000</v>
      </c>
      <c r="O64" s="132">
        <v>1090248</v>
      </c>
      <c r="P64" s="23">
        <v>10634609</v>
      </c>
    </row>
    <row r="65" spans="2:17" x14ac:dyDescent="0.15">
      <c r="B65" s="4">
        <v>61</v>
      </c>
      <c r="C65" s="14" t="s">
        <v>108</v>
      </c>
      <c r="D65" s="17">
        <v>4081173</v>
      </c>
      <c r="E65" s="5">
        <v>1580394</v>
      </c>
      <c r="F65" s="5">
        <v>1785716</v>
      </c>
      <c r="G65" s="6">
        <v>715063</v>
      </c>
      <c r="H65" s="20">
        <v>1593623</v>
      </c>
      <c r="I65" s="20">
        <v>59165</v>
      </c>
      <c r="J65" s="17">
        <v>1300340</v>
      </c>
      <c r="K65" s="6">
        <v>957771</v>
      </c>
      <c r="L65" s="20">
        <v>1822079</v>
      </c>
      <c r="M65" s="20">
        <v>530176</v>
      </c>
      <c r="N65" s="20">
        <v>6000</v>
      </c>
      <c r="O65" s="132">
        <v>967399</v>
      </c>
      <c r="P65" s="23">
        <v>10359955</v>
      </c>
    </row>
    <row r="66" spans="2:17" x14ac:dyDescent="0.15">
      <c r="B66" s="4">
        <v>62</v>
      </c>
      <c r="C66" s="14" t="s">
        <v>109</v>
      </c>
      <c r="D66" s="17">
        <v>5624906</v>
      </c>
      <c r="E66" s="5">
        <v>2406418</v>
      </c>
      <c r="F66" s="5">
        <v>2214931</v>
      </c>
      <c r="G66" s="6">
        <v>1003557</v>
      </c>
      <c r="H66" s="20">
        <v>2327987</v>
      </c>
      <c r="I66" s="20">
        <v>142613</v>
      </c>
      <c r="J66" s="17">
        <v>1172712</v>
      </c>
      <c r="K66" s="6">
        <v>809374</v>
      </c>
      <c r="L66" s="20">
        <v>1722787</v>
      </c>
      <c r="M66" s="20">
        <v>50107</v>
      </c>
      <c r="N66" s="20">
        <v>8500</v>
      </c>
      <c r="O66" s="132">
        <v>970628</v>
      </c>
      <c r="P66" s="23">
        <v>12020240</v>
      </c>
    </row>
    <row r="67" spans="2:17" ht="12.75" thickBot="1" x14ac:dyDescent="0.2">
      <c r="B67" s="31">
        <v>63</v>
      </c>
      <c r="C67" s="32" t="s">
        <v>110</v>
      </c>
      <c r="D67" s="33">
        <v>4040327</v>
      </c>
      <c r="E67" s="34">
        <v>1632533</v>
      </c>
      <c r="F67" s="34">
        <v>1727822</v>
      </c>
      <c r="G67" s="35">
        <v>679972</v>
      </c>
      <c r="H67" s="36">
        <v>1270110</v>
      </c>
      <c r="I67" s="36">
        <v>77442</v>
      </c>
      <c r="J67" s="33">
        <v>1012114</v>
      </c>
      <c r="K67" s="35">
        <v>692568</v>
      </c>
      <c r="L67" s="36">
        <v>1258470</v>
      </c>
      <c r="M67" s="36">
        <v>196071</v>
      </c>
      <c r="N67" s="36">
        <v>0</v>
      </c>
      <c r="O67" s="138">
        <v>432112</v>
      </c>
      <c r="P67" s="37">
        <v>8286646</v>
      </c>
    </row>
    <row r="68" spans="2:17" ht="12.75" thickTop="1" x14ac:dyDescent="0.15">
      <c r="B68" s="25"/>
      <c r="C68" s="76" t="s">
        <v>111</v>
      </c>
      <c r="D68" s="26">
        <f>SUM(D5:D67)</f>
        <v>1246925657</v>
      </c>
      <c r="E68" s="27">
        <f t="shared" ref="E68:P68" si="0">SUM(E5:E67)</f>
        <v>420060023</v>
      </c>
      <c r="F68" s="27">
        <f t="shared" si="0"/>
        <v>611278434</v>
      </c>
      <c r="G68" s="28">
        <f t="shared" si="0"/>
        <v>215587200</v>
      </c>
      <c r="H68" s="29">
        <f t="shared" si="0"/>
        <v>353487672</v>
      </c>
      <c r="I68" s="29">
        <f t="shared" si="0"/>
        <v>22333462</v>
      </c>
      <c r="J68" s="26">
        <f t="shared" si="0"/>
        <v>198356178</v>
      </c>
      <c r="K68" s="28">
        <f t="shared" si="0"/>
        <v>68693456</v>
      </c>
      <c r="L68" s="29">
        <f t="shared" si="0"/>
        <v>231048607</v>
      </c>
      <c r="M68" s="29">
        <f t="shared" si="0"/>
        <v>55671956</v>
      </c>
      <c r="N68" s="29">
        <f t="shared" si="0"/>
        <v>28652991</v>
      </c>
      <c r="O68" s="139">
        <f t="shared" si="0"/>
        <v>299968009</v>
      </c>
      <c r="P68" s="30">
        <f t="shared" si="0"/>
        <v>2436444532</v>
      </c>
    </row>
    <row r="70" spans="2:17" ht="13.5" x14ac:dyDescent="0.15">
      <c r="B70" s="74" t="str">
        <f>+B1</f>
        <v>平成２９年度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228110.10235167368</v>
      </c>
      <c r="E74" s="41">
        <f t="shared" si="1"/>
        <v>93898.470297581458</v>
      </c>
      <c r="F74" s="41">
        <f t="shared" si="1"/>
        <v>94493.921901895956</v>
      </c>
      <c r="G74" s="42">
        <f t="shared" si="1"/>
        <v>39717.710152196254</v>
      </c>
      <c r="H74" s="43">
        <f t="shared" si="1"/>
        <v>52002.848261941028</v>
      </c>
      <c r="I74" s="43">
        <f t="shared" si="1"/>
        <v>4794.8283922180526</v>
      </c>
      <c r="J74" s="40">
        <f t="shared" si="1"/>
        <v>16759.823407759657</v>
      </c>
      <c r="K74" s="42">
        <f t="shared" si="1"/>
        <v>13.313302621639361</v>
      </c>
      <c r="L74" s="43">
        <f t="shared" si="1"/>
        <v>24373.561163329246</v>
      </c>
      <c r="M74" s="43">
        <f t="shared" si="1"/>
        <v>2486.2076011442582</v>
      </c>
      <c r="N74" s="43">
        <f t="shared" si="1"/>
        <v>16468.27361271068</v>
      </c>
      <c r="O74" s="131">
        <f t="shared" si="1"/>
        <v>61077.903060024022</v>
      </c>
      <c r="P74" s="44">
        <f t="shared" si="1"/>
        <v>406073.54785080062</v>
      </c>
      <c r="Q74" s="44">
        <v>1292016</v>
      </c>
    </row>
    <row r="75" spans="2:17" x14ac:dyDescent="0.15">
      <c r="B75" s="4" t="s">
        <v>12</v>
      </c>
      <c r="C75" s="14" t="s">
        <v>13</v>
      </c>
      <c r="D75" s="17">
        <f t="shared" si="1"/>
        <v>162870.71868979352</v>
      </c>
      <c r="E75" s="5">
        <f t="shared" si="1"/>
        <v>51681.672828594368</v>
      </c>
      <c r="F75" s="5">
        <f t="shared" si="1"/>
        <v>82927.058476362887</v>
      </c>
      <c r="G75" s="6">
        <f t="shared" si="1"/>
        <v>28261.987384836266</v>
      </c>
      <c r="H75" s="20">
        <f t="shared" si="1"/>
        <v>48675.339709959058</v>
      </c>
      <c r="I75" s="20">
        <f t="shared" si="1"/>
        <v>3401.8579417931919</v>
      </c>
      <c r="J75" s="17">
        <f t="shared" si="1"/>
        <v>30026.070203414551</v>
      </c>
      <c r="K75" s="6">
        <f t="shared" si="1"/>
        <v>12594.898888583079</v>
      </c>
      <c r="L75" s="20">
        <f t="shared" si="1"/>
        <v>22516.901084745186</v>
      </c>
      <c r="M75" s="20">
        <f t="shared" si="1"/>
        <v>1077.0047072776954</v>
      </c>
      <c r="N75" s="20">
        <f t="shared" si="1"/>
        <v>2355.4491208258023</v>
      </c>
      <c r="O75" s="132">
        <f t="shared" si="1"/>
        <v>40520.839421961056</v>
      </c>
      <c r="P75" s="23">
        <f t="shared" si="1"/>
        <v>311444.18087977008</v>
      </c>
      <c r="Q75" s="23">
        <v>352433</v>
      </c>
    </row>
    <row r="76" spans="2:17" x14ac:dyDescent="0.15">
      <c r="B76" s="4" t="s">
        <v>14</v>
      </c>
      <c r="C76" s="14" t="s">
        <v>15</v>
      </c>
      <c r="D76" s="17">
        <f t="shared" si="1"/>
        <v>164446.3822340233</v>
      </c>
      <c r="E76" s="5">
        <f t="shared" si="1"/>
        <v>56178.690684529196</v>
      </c>
      <c r="F76" s="5">
        <f t="shared" si="1"/>
        <v>84353.639892985739</v>
      </c>
      <c r="G76" s="6">
        <f t="shared" si="1"/>
        <v>23914.051656508356</v>
      </c>
      <c r="H76" s="20">
        <f t="shared" si="1"/>
        <v>38953.342184136949</v>
      </c>
      <c r="I76" s="20">
        <f t="shared" si="1"/>
        <v>2655.7540281214169</v>
      </c>
      <c r="J76" s="17">
        <f t="shared" si="1"/>
        <v>24438.833906624022</v>
      </c>
      <c r="K76" s="6">
        <f t="shared" si="1"/>
        <v>8240.0780479954938</v>
      </c>
      <c r="L76" s="20">
        <f t="shared" si="1"/>
        <v>41960.065777563213</v>
      </c>
      <c r="M76" s="20">
        <f t="shared" si="1"/>
        <v>5139.2744352583832</v>
      </c>
      <c r="N76" s="20">
        <f t="shared" si="1"/>
        <v>5349.3905014784868</v>
      </c>
      <c r="O76" s="132">
        <f t="shared" si="1"/>
        <v>26856.189527890088</v>
      </c>
      <c r="P76" s="23">
        <f t="shared" si="1"/>
        <v>309799.23259509588</v>
      </c>
      <c r="Q76" s="23">
        <v>198852</v>
      </c>
    </row>
    <row r="77" spans="2:17" x14ac:dyDescent="0.15">
      <c r="B77" s="4" t="s">
        <v>16</v>
      </c>
      <c r="C77" s="14" t="s">
        <v>17</v>
      </c>
      <c r="D77" s="17">
        <f t="shared" si="1"/>
        <v>166171.70402466462</v>
      </c>
      <c r="E77" s="5">
        <f t="shared" si="1"/>
        <v>46861.806516123659</v>
      </c>
      <c r="F77" s="5">
        <f t="shared" si="1"/>
        <v>93345.511207399381</v>
      </c>
      <c r="G77" s="6">
        <f t="shared" si="1"/>
        <v>25964.386301141571</v>
      </c>
      <c r="H77" s="20">
        <f t="shared" si="1"/>
        <v>49562.471460711604</v>
      </c>
      <c r="I77" s="20">
        <f t="shared" si="1"/>
        <v>5268.1243229730853</v>
      </c>
      <c r="J77" s="17">
        <f t="shared" si="1"/>
        <v>14127.389384217982</v>
      </c>
      <c r="K77" s="6">
        <f t="shared" si="1"/>
        <v>11.965669527539372</v>
      </c>
      <c r="L77" s="20">
        <f t="shared" si="1"/>
        <v>31932.433963836345</v>
      </c>
      <c r="M77" s="20">
        <f t="shared" si="1"/>
        <v>10088.925922839764</v>
      </c>
      <c r="N77" s="20">
        <f t="shared" si="1"/>
        <v>265.27956003666361</v>
      </c>
      <c r="O77" s="132">
        <f t="shared" si="1"/>
        <v>57895.778685109573</v>
      </c>
      <c r="P77" s="23">
        <f t="shared" si="1"/>
        <v>335312.10732438962</v>
      </c>
      <c r="Q77" s="23">
        <v>600050</v>
      </c>
    </row>
    <row r="78" spans="2:17" x14ac:dyDescent="0.15">
      <c r="B78" s="4" t="s">
        <v>18</v>
      </c>
      <c r="C78" s="14" t="s">
        <v>19</v>
      </c>
      <c r="D78" s="17">
        <f t="shared" si="1"/>
        <v>170162.16743245054</v>
      </c>
      <c r="E78" s="5">
        <f t="shared" si="1"/>
        <v>52086.67779795493</v>
      </c>
      <c r="F78" s="5">
        <f t="shared" si="1"/>
        <v>83656.859757955419</v>
      </c>
      <c r="G78" s="6">
        <f t="shared" si="1"/>
        <v>34418.629876540203</v>
      </c>
      <c r="H78" s="20">
        <f t="shared" si="1"/>
        <v>52741.502236413937</v>
      </c>
      <c r="I78" s="20">
        <f t="shared" si="1"/>
        <v>3012.0778540176234</v>
      </c>
      <c r="J78" s="17">
        <f t="shared" si="1"/>
        <v>16796.346174939976</v>
      </c>
      <c r="K78" s="6">
        <f t="shared" si="1"/>
        <v>3821.4159486173235</v>
      </c>
      <c r="L78" s="20">
        <f t="shared" si="1"/>
        <v>41873.773628596849</v>
      </c>
      <c r="M78" s="20">
        <f t="shared" si="1"/>
        <v>1518.2874066129602</v>
      </c>
      <c r="N78" s="20">
        <f t="shared" si="1"/>
        <v>158.43804463077842</v>
      </c>
      <c r="O78" s="132">
        <f t="shared" si="1"/>
        <v>30766.474509756128</v>
      </c>
      <c r="P78" s="23">
        <f t="shared" si="1"/>
        <v>317029.06728741882</v>
      </c>
      <c r="Q78" s="23">
        <v>82051</v>
      </c>
    </row>
    <row r="79" spans="2:17" x14ac:dyDescent="0.15">
      <c r="B79" s="4" t="s">
        <v>20</v>
      </c>
      <c r="C79" s="14" t="s">
        <v>21</v>
      </c>
      <c r="D79" s="17">
        <f t="shared" si="1"/>
        <v>221076.27118644069</v>
      </c>
      <c r="E79" s="5">
        <f t="shared" si="1"/>
        <v>65153.185812931573</v>
      </c>
      <c r="F79" s="5">
        <f t="shared" si="1"/>
        <v>85243.0790960452</v>
      </c>
      <c r="G79" s="6">
        <f t="shared" si="1"/>
        <v>70680.006277463908</v>
      </c>
      <c r="H79" s="20">
        <f t="shared" si="1"/>
        <v>58840.615191462646</v>
      </c>
      <c r="I79" s="20">
        <f t="shared" si="1"/>
        <v>2993.4400502197113</v>
      </c>
      <c r="J79" s="17">
        <f t="shared" si="1"/>
        <v>48298.069679849337</v>
      </c>
      <c r="K79" s="6">
        <f t="shared" si="1"/>
        <v>22964.31261770245</v>
      </c>
      <c r="L79" s="20">
        <f t="shared" si="1"/>
        <v>46101.255492780918</v>
      </c>
      <c r="M79" s="20">
        <f t="shared" si="1"/>
        <v>26680.492780916509</v>
      </c>
      <c r="N79" s="20">
        <f t="shared" si="1"/>
        <v>9299.1525423728817</v>
      </c>
      <c r="O79" s="132">
        <f t="shared" si="1"/>
        <v>48400.612052730699</v>
      </c>
      <c r="P79" s="23">
        <f t="shared" si="1"/>
        <v>461689.90897677338</v>
      </c>
      <c r="Q79" s="23">
        <v>63720</v>
      </c>
    </row>
    <row r="80" spans="2:17" x14ac:dyDescent="0.15">
      <c r="B80" s="4" t="s">
        <v>22</v>
      </c>
      <c r="C80" s="14" t="s">
        <v>23</v>
      </c>
      <c r="D80" s="17">
        <f t="shared" si="1"/>
        <v>150682.1391711366</v>
      </c>
      <c r="E80" s="5">
        <f t="shared" si="1"/>
        <v>47221.039931388368</v>
      </c>
      <c r="F80" s="5">
        <f t="shared" si="1"/>
        <v>83492.858284999922</v>
      </c>
      <c r="G80" s="6">
        <f t="shared" si="1"/>
        <v>19968.240954748304</v>
      </c>
      <c r="H80" s="20">
        <f t="shared" si="1"/>
        <v>44108.673847629849</v>
      </c>
      <c r="I80" s="20">
        <f t="shared" si="1"/>
        <v>2990.9002369427121</v>
      </c>
      <c r="J80" s="17">
        <f t="shared" si="1"/>
        <v>28818.542584274564</v>
      </c>
      <c r="K80" s="6">
        <f t="shared" si="1"/>
        <v>11252.621633014987</v>
      </c>
      <c r="L80" s="20">
        <f t="shared" si="1"/>
        <v>31525.097030221099</v>
      </c>
      <c r="M80" s="20">
        <f t="shared" si="1"/>
        <v>6438.1346939368832</v>
      </c>
      <c r="N80" s="20">
        <f t="shared" si="1"/>
        <v>0</v>
      </c>
      <c r="O80" s="132">
        <f t="shared" si="1"/>
        <v>19664.637390432166</v>
      </c>
      <c r="P80" s="23">
        <f t="shared" si="1"/>
        <v>284228.12495457387</v>
      </c>
      <c r="Q80" s="23">
        <v>343965</v>
      </c>
    </row>
    <row r="81" spans="2:17" x14ac:dyDescent="0.15">
      <c r="B81" s="4" t="s">
        <v>24</v>
      </c>
      <c r="C81" s="14" t="s">
        <v>25</v>
      </c>
      <c r="D81" s="17">
        <f t="shared" si="1"/>
        <v>163233.53315848633</v>
      </c>
      <c r="E81" s="5">
        <f t="shared" si="1"/>
        <v>60839.165729986264</v>
      </c>
      <c r="F81" s="5">
        <f t="shared" si="1"/>
        <v>68657.662045710007</v>
      </c>
      <c r="G81" s="6">
        <f t="shared" si="1"/>
        <v>33736.70538279006</v>
      </c>
      <c r="H81" s="20">
        <f t="shared" si="1"/>
        <v>48298.139128262766</v>
      </c>
      <c r="I81" s="20">
        <f t="shared" si="1"/>
        <v>3606.9813912826276</v>
      </c>
      <c r="J81" s="17">
        <f t="shared" si="1"/>
        <v>42283.002372923693</v>
      </c>
      <c r="K81" s="6">
        <f t="shared" si="1"/>
        <v>14684.363681778445</v>
      </c>
      <c r="L81" s="20">
        <f t="shared" si="1"/>
        <v>39671.337579617837</v>
      </c>
      <c r="M81" s="20">
        <f t="shared" si="1"/>
        <v>3262.3954040214812</v>
      </c>
      <c r="N81" s="20">
        <f t="shared" si="1"/>
        <v>2078.1815911077806</v>
      </c>
      <c r="O81" s="132">
        <f t="shared" si="1"/>
        <v>114096.12838766079</v>
      </c>
      <c r="P81" s="23">
        <f t="shared" si="1"/>
        <v>416529.69901336328</v>
      </c>
      <c r="Q81" s="23">
        <v>80070</v>
      </c>
    </row>
    <row r="82" spans="2:17" x14ac:dyDescent="0.15">
      <c r="B82" s="4" t="s">
        <v>26</v>
      </c>
      <c r="C82" s="14" t="s">
        <v>27</v>
      </c>
      <c r="D82" s="17">
        <f t="shared" si="1"/>
        <v>160518.39935298977</v>
      </c>
      <c r="E82" s="5">
        <f t="shared" si="1"/>
        <v>49632.716212177154</v>
      </c>
      <c r="F82" s="5">
        <f t="shared" si="1"/>
        <v>80520.948713891383</v>
      </c>
      <c r="G82" s="6">
        <f t="shared" si="1"/>
        <v>30364.734426921252</v>
      </c>
      <c r="H82" s="20">
        <f t="shared" si="1"/>
        <v>54928.820085447544</v>
      </c>
      <c r="I82" s="20">
        <f t="shared" si="1"/>
        <v>5339.1265362097156</v>
      </c>
      <c r="J82" s="17">
        <f t="shared" si="1"/>
        <v>37642.263129208644</v>
      </c>
      <c r="K82" s="6">
        <f t="shared" si="1"/>
        <v>13066.635019427888</v>
      </c>
      <c r="L82" s="20">
        <f t="shared" si="1"/>
        <v>37291.321623854987</v>
      </c>
      <c r="M82" s="20">
        <f t="shared" si="1"/>
        <v>9938.1208572885353</v>
      </c>
      <c r="N82" s="20">
        <f t="shared" si="1"/>
        <v>2502.1889340155071</v>
      </c>
      <c r="O82" s="132">
        <f t="shared" si="1"/>
        <v>33300.499323100725</v>
      </c>
      <c r="P82" s="23">
        <f t="shared" si="1"/>
        <v>341460.73984211544</v>
      </c>
      <c r="Q82" s="23">
        <v>113754</v>
      </c>
    </row>
    <row r="83" spans="2:17" x14ac:dyDescent="0.15">
      <c r="B83" s="4" t="s">
        <v>28</v>
      </c>
      <c r="C83" s="14" t="s">
        <v>29</v>
      </c>
      <c r="D83" s="17">
        <f t="shared" si="1"/>
        <v>178991.30954044749</v>
      </c>
      <c r="E83" s="5">
        <f t="shared" si="1"/>
        <v>47845.439414537461</v>
      </c>
      <c r="F83" s="5">
        <f t="shared" si="1"/>
        <v>87736.948428983451</v>
      </c>
      <c r="G83" s="6">
        <f t="shared" si="1"/>
        <v>43408.921696926576</v>
      </c>
      <c r="H83" s="20">
        <f t="shared" si="1"/>
        <v>35562.847014877967</v>
      </c>
      <c r="I83" s="20">
        <f t="shared" si="1"/>
        <v>3365.7235061684473</v>
      </c>
      <c r="J83" s="17">
        <f t="shared" si="1"/>
        <v>54386.344289580346</v>
      </c>
      <c r="K83" s="6">
        <f t="shared" si="1"/>
        <v>25477.581409531555</v>
      </c>
      <c r="L83" s="20">
        <f t="shared" si="1"/>
        <v>29361.759436898879</v>
      </c>
      <c r="M83" s="20">
        <f t="shared" si="1"/>
        <v>22746.477441650681</v>
      </c>
      <c r="N83" s="20">
        <f t="shared" si="1"/>
        <v>1531.0709339702948</v>
      </c>
      <c r="O83" s="132">
        <f t="shared" si="1"/>
        <v>30823.230462347696</v>
      </c>
      <c r="P83" s="23">
        <f t="shared" si="1"/>
        <v>356768.76262594177</v>
      </c>
      <c r="Q83" s="23">
        <v>78707</v>
      </c>
    </row>
    <row r="84" spans="2:17" x14ac:dyDescent="0.15">
      <c r="B84" s="4" t="s">
        <v>30</v>
      </c>
      <c r="C84" s="14" t="s">
        <v>31</v>
      </c>
      <c r="D84" s="17">
        <f t="shared" si="1"/>
        <v>155116.47891071983</v>
      </c>
      <c r="E84" s="5">
        <f t="shared" si="1"/>
        <v>49716.37024881359</v>
      </c>
      <c r="F84" s="5">
        <f t="shared" si="1"/>
        <v>80286.800904776683</v>
      </c>
      <c r="G84" s="6">
        <f t="shared" si="1"/>
        <v>25113.307757129551</v>
      </c>
      <c r="H84" s="20">
        <f t="shared" si="1"/>
        <v>50476.781833503352</v>
      </c>
      <c r="I84" s="20">
        <f t="shared" si="1"/>
        <v>3390.7393444804188</v>
      </c>
      <c r="J84" s="17">
        <f t="shared" si="1"/>
        <v>35409.799529870936</v>
      </c>
      <c r="K84" s="6">
        <f t="shared" si="1"/>
        <v>13894.398367853817</v>
      </c>
      <c r="L84" s="20">
        <f t="shared" si="1"/>
        <v>36655.142591032069</v>
      </c>
      <c r="M84" s="20">
        <f t="shared" si="1"/>
        <v>9345.6890051891605</v>
      </c>
      <c r="N84" s="20">
        <f t="shared" si="1"/>
        <v>1136.86965006431</v>
      </c>
      <c r="O84" s="132">
        <f t="shared" si="1"/>
        <v>41952.632279238926</v>
      </c>
      <c r="P84" s="23">
        <f t="shared" si="1"/>
        <v>333484.13314409897</v>
      </c>
      <c r="Q84" s="23">
        <v>90188</v>
      </c>
    </row>
    <row r="85" spans="2:17" x14ac:dyDescent="0.15">
      <c r="B85" s="4" t="s">
        <v>32</v>
      </c>
      <c r="C85" s="14" t="s">
        <v>33</v>
      </c>
      <c r="D85" s="17">
        <f t="shared" si="1"/>
        <v>159341.24115460977</v>
      </c>
      <c r="E85" s="5">
        <f t="shared" si="1"/>
        <v>47597.418079383664</v>
      </c>
      <c r="F85" s="5">
        <f t="shared" si="1"/>
        <v>82930.140508069031</v>
      </c>
      <c r="G85" s="6">
        <f t="shared" si="1"/>
        <v>28813.682567157088</v>
      </c>
      <c r="H85" s="20">
        <f t="shared" si="1"/>
        <v>45219.662644877732</v>
      </c>
      <c r="I85" s="20">
        <f t="shared" si="1"/>
        <v>3741.3836990276436</v>
      </c>
      <c r="J85" s="17">
        <f t="shared" si="1"/>
        <v>21164.380016630181</v>
      </c>
      <c r="K85" s="6">
        <f t="shared" si="1"/>
        <v>854.16772726501381</v>
      </c>
      <c r="L85" s="20">
        <f t="shared" si="1"/>
        <v>33251.302414770318</v>
      </c>
      <c r="M85" s="20">
        <f t="shared" si="1"/>
        <v>2096.7859627687558</v>
      </c>
      <c r="N85" s="20">
        <f t="shared" si="1"/>
        <v>2608.2955760321743</v>
      </c>
      <c r="O85" s="132">
        <f t="shared" si="1"/>
        <v>25836.956337287244</v>
      </c>
      <c r="P85" s="23">
        <f t="shared" si="1"/>
        <v>293260.00780600385</v>
      </c>
      <c r="Q85" s="23">
        <v>235716</v>
      </c>
    </row>
    <row r="86" spans="2:17" x14ac:dyDescent="0.15">
      <c r="B86" s="4" t="s">
        <v>34</v>
      </c>
      <c r="C86" s="14" t="s">
        <v>35</v>
      </c>
      <c r="D86" s="17">
        <f t="shared" si="1"/>
        <v>139341.58977486606</v>
      </c>
      <c r="E86" s="5">
        <f t="shared" si="1"/>
        <v>46778.728678510299</v>
      </c>
      <c r="F86" s="5">
        <f t="shared" si="1"/>
        <v>69877.996157049449</v>
      </c>
      <c r="G86" s="6">
        <f t="shared" si="1"/>
        <v>22684.864939306302</v>
      </c>
      <c r="H86" s="20">
        <f t="shared" si="1"/>
        <v>49062.641405496863</v>
      </c>
      <c r="I86" s="20">
        <f t="shared" si="1"/>
        <v>1032.3765304583342</v>
      </c>
      <c r="J86" s="17">
        <f t="shared" si="1"/>
        <v>28510.358260048397</v>
      </c>
      <c r="K86" s="6">
        <f t="shared" si="1"/>
        <v>12715.162604025261</v>
      </c>
      <c r="L86" s="20">
        <f t="shared" si="1"/>
        <v>29482.53949517008</v>
      </c>
      <c r="M86" s="20">
        <f t="shared" si="1"/>
        <v>5825.0080334717059</v>
      </c>
      <c r="N86" s="20">
        <f t="shared" si="1"/>
        <v>2284.7718166138752</v>
      </c>
      <c r="O86" s="132">
        <f t="shared" si="1"/>
        <v>23829.073953845247</v>
      </c>
      <c r="P86" s="23">
        <f t="shared" si="1"/>
        <v>279368.35926997056</v>
      </c>
      <c r="Q86" s="23">
        <v>152487</v>
      </c>
    </row>
    <row r="87" spans="2:17" x14ac:dyDescent="0.15">
      <c r="B87" s="4" t="s">
        <v>36</v>
      </c>
      <c r="C87" s="14" t="s">
        <v>37</v>
      </c>
      <c r="D87" s="17">
        <f t="shared" si="1"/>
        <v>167786.57929511432</v>
      </c>
      <c r="E87" s="5">
        <f t="shared" si="1"/>
        <v>55474.250131238347</v>
      </c>
      <c r="F87" s="5">
        <f t="shared" si="1"/>
        <v>77603.60588671868</v>
      </c>
      <c r="G87" s="6">
        <f t="shared" si="1"/>
        <v>34708.723277157289</v>
      </c>
      <c r="H87" s="20">
        <f t="shared" si="1"/>
        <v>53681.570515721447</v>
      </c>
      <c r="I87" s="20">
        <f t="shared" si="1"/>
        <v>668.93543073330557</v>
      </c>
      <c r="J87" s="17">
        <f t="shared" si="1"/>
        <v>12990.243107724056</v>
      </c>
      <c r="K87" s="6">
        <f t="shared" si="1"/>
        <v>53.219412414242527</v>
      </c>
      <c r="L87" s="20">
        <f t="shared" si="1"/>
        <v>40580.00108611046</v>
      </c>
      <c r="M87" s="20">
        <f t="shared" si="1"/>
        <v>10661.386963054143</v>
      </c>
      <c r="N87" s="20">
        <f t="shared" si="1"/>
        <v>2932.4982350705068</v>
      </c>
      <c r="O87" s="132">
        <f t="shared" si="1"/>
        <v>38789.620404395129</v>
      </c>
      <c r="P87" s="23">
        <f t="shared" si="1"/>
        <v>328090.83503792336</v>
      </c>
      <c r="Q87" s="23">
        <v>55243</v>
      </c>
    </row>
    <row r="88" spans="2:17" x14ac:dyDescent="0.15">
      <c r="B88" s="65" t="s">
        <v>38</v>
      </c>
      <c r="C88" s="66" t="s">
        <v>39</v>
      </c>
      <c r="D88" s="67">
        <f t="shared" si="1"/>
        <v>155828.73081349922</v>
      </c>
      <c r="E88" s="68">
        <f t="shared" si="1"/>
        <v>47752.169639331594</v>
      </c>
      <c r="F88" s="68">
        <f t="shared" si="1"/>
        <v>69184.60207176402</v>
      </c>
      <c r="G88" s="69">
        <f t="shared" si="1"/>
        <v>38891.959102403613</v>
      </c>
      <c r="H88" s="70">
        <f t="shared" si="1"/>
        <v>48220.988162548623</v>
      </c>
      <c r="I88" s="70">
        <f t="shared" si="1"/>
        <v>3181.1239277823051</v>
      </c>
      <c r="J88" s="67">
        <f t="shared" si="1"/>
        <v>39469.860286148752</v>
      </c>
      <c r="K88" s="69">
        <f t="shared" si="1"/>
        <v>19066.311571129725</v>
      </c>
      <c r="L88" s="70">
        <f t="shared" si="1"/>
        <v>25256.77776004167</v>
      </c>
      <c r="M88" s="70">
        <f t="shared" si="1"/>
        <v>5853.5734988952272</v>
      </c>
      <c r="N88" s="70">
        <f t="shared" si="1"/>
        <v>577.08625629048379</v>
      </c>
      <c r="O88" s="133">
        <f t="shared" si="1"/>
        <v>19203.61424526796</v>
      </c>
      <c r="P88" s="71">
        <f t="shared" si="1"/>
        <v>297591.75495047425</v>
      </c>
      <c r="Q88" s="71">
        <v>119029</v>
      </c>
    </row>
    <row r="89" spans="2:17" x14ac:dyDescent="0.15">
      <c r="B89" s="4" t="s">
        <v>40</v>
      </c>
      <c r="C89" s="14" t="s">
        <v>41</v>
      </c>
      <c r="D89" s="17">
        <f t="shared" si="1"/>
        <v>170163.63636363635</v>
      </c>
      <c r="E89" s="5">
        <f t="shared" si="1"/>
        <v>56925.444155844154</v>
      </c>
      <c r="F89" s="5">
        <f t="shared" si="1"/>
        <v>92636.917748917753</v>
      </c>
      <c r="G89" s="6">
        <f t="shared" si="1"/>
        <v>20601.274458874457</v>
      </c>
      <c r="H89" s="20">
        <f t="shared" si="1"/>
        <v>41885.042424242427</v>
      </c>
      <c r="I89" s="20">
        <f t="shared" si="1"/>
        <v>1002.4242424242424</v>
      </c>
      <c r="J89" s="17">
        <f t="shared" si="1"/>
        <v>28154.65974025974</v>
      </c>
      <c r="K89" s="6">
        <f t="shared" si="1"/>
        <v>7468.1904761904761</v>
      </c>
      <c r="L89" s="20">
        <f t="shared" si="1"/>
        <v>30347.567099567099</v>
      </c>
      <c r="M89" s="20">
        <f t="shared" si="1"/>
        <v>22241.406060606059</v>
      </c>
      <c r="N89" s="20">
        <f t="shared" si="1"/>
        <v>2785.5653679653678</v>
      </c>
      <c r="O89" s="132">
        <f t="shared" si="1"/>
        <v>38489.994805194809</v>
      </c>
      <c r="P89" s="23">
        <f t="shared" si="1"/>
        <v>335070.29610389611</v>
      </c>
      <c r="Q89" s="23">
        <v>144375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154796.6736694678</v>
      </c>
      <c r="E90" s="68">
        <f t="shared" si="2"/>
        <v>48406.525735294119</v>
      </c>
      <c r="F90" s="68">
        <f t="shared" si="2"/>
        <v>78169.358368347341</v>
      </c>
      <c r="G90" s="69">
        <f t="shared" si="2"/>
        <v>28220.78956582633</v>
      </c>
      <c r="H90" s="70">
        <f t="shared" si="2"/>
        <v>41270.785189075628</v>
      </c>
      <c r="I90" s="70">
        <f t="shared" si="2"/>
        <v>572.10259103641454</v>
      </c>
      <c r="J90" s="67">
        <f t="shared" si="2"/>
        <v>9572.9648109243699</v>
      </c>
      <c r="K90" s="69">
        <f t="shared" si="2"/>
        <v>860.47794117647061</v>
      </c>
      <c r="L90" s="70">
        <f t="shared" si="2"/>
        <v>27019.467787114845</v>
      </c>
      <c r="M90" s="70">
        <f t="shared" si="2"/>
        <v>1648.2449229691877</v>
      </c>
      <c r="N90" s="70">
        <f t="shared" si="2"/>
        <v>962.32055322128849</v>
      </c>
      <c r="O90" s="133">
        <f t="shared" si="2"/>
        <v>31693.229166666668</v>
      </c>
      <c r="P90" s="71">
        <f t="shared" si="2"/>
        <v>267535.78869047621</v>
      </c>
      <c r="Q90" s="71">
        <v>228480</v>
      </c>
    </row>
    <row r="91" spans="2:17" x14ac:dyDescent="0.15">
      <c r="B91" s="4" t="s">
        <v>44</v>
      </c>
      <c r="C91" s="14" t="s">
        <v>45</v>
      </c>
      <c r="D91" s="17">
        <f t="shared" si="2"/>
        <v>128130.64587021303</v>
      </c>
      <c r="E91" s="5">
        <f t="shared" si="2"/>
        <v>33948.203765459228</v>
      </c>
      <c r="F91" s="5">
        <f t="shared" si="2"/>
        <v>71287.631405978449</v>
      </c>
      <c r="G91" s="6">
        <f t="shared" si="2"/>
        <v>22894.81069877536</v>
      </c>
      <c r="H91" s="20">
        <f t="shared" si="2"/>
        <v>45381.521910069314</v>
      </c>
      <c r="I91" s="20">
        <f t="shared" si="2"/>
        <v>705.95707102273877</v>
      </c>
      <c r="J91" s="17">
        <f t="shared" si="2"/>
        <v>47739.256666572575</v>
      </c>
      <c r="K91" s="6">
        <f t="shared" si="2"/>
        <v>12139.061498199531</v>
      </c>
      <c r="L91" s="20">
        <f t="shared" si="2"/>
        <v>27385.340597037797</v>
      </c>
      <c r="M91" s="20">
        <f t="shared" si="2"/>
        <v>10342.617272401014</v>
      </c>
      <c r="N91" s="20">
        <f t="shared" si="2"/>
        <v>955.82904218298245</v>
      </c>
      <c r="O91" s="132">
        <f t="shared" si="2"/>
        <v>22616.530438604626</v>
      </c>
      <c r="P91" s="23">
        <f t="shared" si="2"/>
        <v>283257.69886810408</v>
      </c>
      <c r="Q91" s="23">
        <v>247991</v>
      </c>
    </row>
    <row r="92" spans="2:17" x14ac:dyDescent="0.15">
      <c r="B92" s="4" t="s">
        <v>46</v>
      </c>
      <c r="C92" s="14" t="s">
        <v>47</v>
      </c>
      <c r="D92" s="17">
        <f t="shared" si="2"/>
        <v>152913.14666932658</v>
      </c>
      <c r="E92" s="5">
        <f t="shared" si="2"/>
        <v>51426.973379256124</v>
      </c>
      <c r="F92" s="5">
        <f t="shared" si="2"/>
        <v>78484.782697983348</v>
      </c>
      <c r="G92" s="6">
        <f t="shared" si="2"/>
        <v>23001.390592087122</v>
      </c>
      <c r="H92" s="20">
        <f t="shared" si="2"/>
        <v>43681.654159161182</v>
      </c>
      <c r="I92" s="20">
        <f t="shared" si="2"/>
        <v>1331.3276340571845</v>
      </c>
      <c r="J92" s="17">
        <f t="shared" si="2"/>
        <v>15671.650110601944</v>
      </c>
      <c r="K92" s="6">
        <f t="shared" si="2"/>
        <v>2461.1220963322398</v>
      </c>
      <c r="L92" s="20">
        <f t="shared" si="2"/>
        <v>34674.492903286373</v>
      </c>
      <c r="M92" s="20">
        <f t="shared" si="2"/>
        <v>7951.5111687427752</v>
      </c>
      <c r="N92" s="20">
        <f t="shared" si="2"/>
        <v>695.10241681384252</v>
      </c>
      <c r="O92" s="132">
        <f t="shared" si="2"/>
        <v>34643.844136336702</v>
      </c>
      <c r="P92" s="23">
        <f t="shared" si="2"/>
        <v>291562.72919832659</v>
      </c>
      <c r="Q92" s="23">
        <v>340862</v>
      </c>
    </row>
    <row r="93" spans="2:17" x14ac:dyDescent="0.15">
      <c r="B93" s="4" t="s">
        <v>48</v>
      </c>
      <c r="C93" s="14" t="s">
        <v>49</v>
      </c>
      <c r="D93" s="17">
        <f t="shared" si="2"/>
        <v>165439.18955159836</v>
      </c>
      <c r="E93" s="5">
        <f t="shared" si="2"/>
        <v>46399.149860544945</v>
      </c>
      <c r="F93" s="5">
        <f t="shared" si="2"/>
        <v>99018.531431023381</v>
      </c>
      <c r="G93" s="6">
        <f t="shared" si="2"/>
        <v>20021.508260030037</v>
      </c>
      <c r="H93" s="20">
        <f t="shared" si="2"/>
        <v>42572.302081098474</v>
      </c>
      <c r="I93" s="20">
        <f t="shared" si="2"/>
        <v>542.69470070800253</v>
      </c>
      <c r="J93" s="17">
        <f t="shared" si="2"/>
        <v>23283.080347564901</v>
      </c>
      <c r="K93" s="6">
        <f t="shared" si="2"/>
        <v>7750.4156833297575</v>
      </c>
      <c r="L93" s="20">
        <f t="shared" si="2"/>
        <v>39696.752306372022</v>
      </c>
      <c r="M93" s="20">
        <f t="shared" si="2"/>
        <v>2333.7132589573052</v>
      </c>
      <c r="N93" s="20">
        <f t="shared" si="2"/>
        <v>2831.7421154258741</v>
      </c>
      <c r="O93" s="132">
        <f t="shared" si="2"/>
        <v>36260.244582707572</v>
      </c>
      <c r="P93" s="23">
        <f t="shared" si="2"/>
        <v>312959.7189444325</v>
      </c>
      <c r="Q93" s="23">
        <v>74576</v>
      </c>
    </row>
    <row r="94" spans="2:17" x14ac:dyDescent="0.15">
      <c r="B94" s="4" t="s">
        <v>50</v>
      </c>
      <c r="C94" s="14" t="s">
        <v>51</v>
      </c>
      <c r="D94" s="17">
        <f t="shared" si="2"/>
        <v>181926.27830875464</v>
      </c>
      <c r="E94" s="5">
        <f t="shared" si="2"/>
        <v>50141.244648185791</v>
      </c>
      <c r="F94" s="5">
        <f t="shared" si="2"/>
        <v>111223.50761867693</v>
      </c>
      <c r="G94" s="6">
        <f t="shared" si="2"/>
        <v>20561.52604189191</v>
      </c>
      <c r="H94" s="20">
        <f t="shared" si="2"/>
        <v>63398.600239299973</v>
      </c>
      <c r="I94" s="20">
        <f t="shared" si="2"/>
        <v>1376.0613530539579</v>
      </c>
      <c r="J94" s="17">
        <f t="shared" si="2"/>
        <v>37196.319681702204</v>
      </c>
      <c r="K94" s="6">
        <f t="shared" si="2"/>
        <v>5450.3380472545377</v>
      </c>
      <c r="L94" s="20">
        <f t="shared" si="2"/>
        <v>26092.411595957848</v>
      </c>
      <c r="M94" s="20">
        <f t="shared" si="2"/>
        <v>25082.111606048813</v>
      </c>
      <c r="N94" s="20">
        <f t="shared" si="2"/>
        <v>1248.2160619296803</v>
      </c>
      <c r="O94" s="132">
        <f t="shared" si="2"/>
        <v>35521.018033992128</v>
      </c>
      <c r="P94" s="23">
        <f t="shared" si="2"/>
        <v>371841.01688073925</v>
      </c>
      <c r="Q94" s="23">
        <v>138738</v>
      </c>
    </row>
    <row r="95" spans="2:17" x14ac:dyDescent="0.15">
      <c r="B95" s="4" t="s">
        <v>52</v>
      </c>
      <c r="C95" s="14" t="s">
        <v>53</v>
      </c>
      <c r="D95" s="17">
        <f t="shared" si="2"/>
        <v>138760.75657430256</v>
      </c>
      <c r="E95" s="5">
        <f t="shared" si="2"/>
        <v>45269.49429476275</v>
      </c>
      <c r="F95" s="5">
        <f t="shared" si="2"/>
        <v>72624.651197192099</v>
      </c>
      <c r="G95" s="6">
        <f t="shared" si="2"/>
        <v>20866.611082347721</v>
      </c>
      <c r="H95" s="20">
        <f t="shared" si="2"/>
        <v>46911.930232714512</v>
      </c>
      <c r="I95" s="20">
        <f t="shared" si="2"/>
        <v>2414.7979801375714</v>
      </c>
      <c r="J95" s="17">
        <f t="shared" si="2"/>
        <v>28390.914653416083</v>
      </c>
      <c r="K95" s="6">
        <f t="shared" si="2"/>
        <v>14076.222238658445</v>
      </c>
      <c r="L95" s="20">
        <f t="shared" si="2"/>
        <v>32359.513995817728</v>
      </c>
      <c r="M95" s="20">
        <f t="shared" si="2"/>
        <v>1986.3168440658137</v>
      </c>
      <c r="N95" s="20">
        <f t="shared" si="2"/>
        <v>158.01187442426524</v>
      </c>
      <c r="O95" s="132">
        <f t="shared" si="2"/>
        <v>15991.070648117642</v>
      </c>
      <c r="P95" s="23">
        <f t="shared" si="2"/>
        <v>266973.3128029962</v>
      </c>
      <c r="Q95" s="23">
        <v>148723</v>
      </c>
    </row>
    <row r="96" spans="2:17" x14ac:dyDescent="0.15">
      <c r="B96" s="4" t="s">
        <v>54</v>
      </c>
      <c r="C96" s="14" t="s">
        <v>55</v>
      </c>
      <c r="D96" s="17">
        <f t="shared" si="2"/>
        <v>164450.93252047789</v>
      </c>
      <c r="E96" s="5">
        <f t="shared" si="2"/>
        <v>50007.815547305006</v>
      </c>
      <c r="F96" s="5">
        <f t="shared" si="2"/>
        <v>92960.077144219234</v>
      </c>
      <c r="G96" s="6">
        <f t="shared" si="2"/>
        <v>21483.039828953642</v>
      </c>
      <c r="H96" s="20">
        <f t="shared" si="2"/>
        <v>54222.367489634649</v>
      </c>
      <c r="I96" s="20">
        <f t="shared" si="2"/>
        <v>2388.3575793473078</v>
      </c>
      <c r="J96" s="17">
        <f t="shared" si="2"/>
        <v>20798.688259343264</v>
      </c>
      <c r="K96" s="6">
        <f t="shared" si="2"/>
        <v>9910.6773955880435</v>
      </c>
      <c r="L96" s="20">
        <f t="shared" si="2"/>
        <v>25090.456653327747</v>
      </c>
      <c r="M96" s="20">
        <f t="shared" si="2"/>
        <v>3886.6673408358733</v>
      </c>
      <c r="N96" s="20">
        <f t="shared" si="2"/>
        <v>698.18407708643326</v>
      </c>
      <c r="O96" s="132">
        <f t="shared" si="2"/>
        <v>19524.537351381805</v>
      </c>
      <c r="P96" s="23">
        <f t="shared" si="2"/>
        <v>291060.19127143495</v>
      </c>
      <c r="Q96" s="23">
        <v>138442</v>
      </c>
    </row>
    <row r="97" spans="2:17" x14ac:dyDescent="0.15">
      <c r="B97" s="4" t="s">
        <v>56</v>
      </c>
      <c r="C97" s="14" t="s">
        <v>57</v>
      </c>
      <c r="D97" s="17">
        <f t="shared" si="2"/>
        <v>148724.5976648785</v>
      </c>
      <c r="E97" s="5">
        <f t="shared" si="2"/>
        <v>43109.905858840852</v>
      </c>
      <c r="F97" s="5">
        <f t="shared" si="2"/>
        <v>85141.527295676875</v>
      </c>
      <c r="G97" s="6">
        <f t="shared" si="2"/>
        <v>20473.164510360788</v>
      </c>
      <c r="H97" s="20">
        <f t="shared" si="2"/>
        <v>47742.019038603132</v>
      </c>
      <c r="I97" s="20">
        <f t="shared" si="2"/>
        <v>2325.8651519932682</v>
      </c>
      <c r="J97" s="17">
        <f t="shared" si="2"/>
        <v>40531.555695803094</v>
      </c>
      <c r="K97" s="6">
        <f t="shared" si="2"/>
        <v>16057.510255601135</v>
      </c>
      <c r="L97" s="20">
        <f t="shared" si="2"/>
        <v>27607.105290838328</v>
      </c>
      <c r="M97" s="20">
        <f t="shared" si="2"/>
        <v>1501.6435258230777</v>
      </c>
      <c r="N97" s="20">
        <f t="shared" si="2"/>
        <v>375.92037446092354</v>
      </c>
      <c r="O97" s="132">
        <f t="shared" si="2"/>
        <v>21139.949510886716</v>
      </c>
      <c r="P97" s="23">
        <f t="shared" si="2"/>
        <v>289948.65625328704</v>
      </c>
      <c r="Q97" s="23">
        <v>76056</v>
      </c>
    </row>
    <row r="98" spans="2:17" x14ac:dyDescent="0.15">
      <c r="B98" s="4" t="s">
        <v>58</v>
      </c>
      <c r="C98" s="14" t="s">
        <v>59</v>
      </c>
      <c r="D98" s="17">
        <f t="shared" si="2"/>
        <v>154152.70911849639</v>
      </c>
      <c r="E98" s="5">
        <f t="shared" si="2"/>
        <v>45962.740443443785</v>
      </c>
      <c r="F98" s="5">
        <f t="shared" si="2"/>
        <v>88551.576036415252</v>
      </c>
      <c r="G98" s="6">
        <f t="shared" si="2"/>
        <v>19638.392638637364</v>
      </c>
      <c r="H98" s="20">
        <f t="shared" si="2"/>
        <v>57091.588762175124</v>
      </c>
      <c r="I98" s="20">
        <f t="shared" si="2"/>
        <v>1083.733052714013</v>
      </c>
      <c r="J98" s="17">
        <f t="shared" si="2"/>
        <v>27414.847535607656</v>
      </c>
      <c r="K98" s="6">
        <f t="shared" si="2"/>
        <v>10778.033380647055</v>
      </c>
      <c r="L98" s="20">
        <f t="shared" si="2"/>
        <v>25543.500073417847</v>
      </c>
      <c r="M98" s="20">
        <f t="shared" si="2"/>
        <v>8175.9336302677302</v>
      </c>
      <c r="N98" s="20">
        <f t="shared" si="2"/>
        <v>0</v>
      </c>
      <c r="O98" s="132">
        <f t="shared" si="2"/>
        <v>44211.039596691306</v>
      </c>
      <c r="P98" s="23">
        <f t="shared" si="2"/>
        <v>317673.35176937009</v>
      </c>
      <c r="Q98" s="23">
        <v>81724</v>
      </c>
    </row>
    <row r="99" spans="2:17" x14ac:dyDescent="0.15">
      <c r="B99" s="4" t="s">
        <v>60</v>
      </c>
      <c r="C99" s="14" t="s">
        <v>61</v>
      </c>
      <c r="D99" s="17">
        <f t="shared" si="2"/>
        <v>165902.71080333079</v>
      </c>
      <c r="E99" s="5">
        <f t="shared" si="2"/>
        <v>40885.023506520192</v>
      </c>
      <c r="F99" s="5">
        <f t="shared" si="2"/>
        <v>97985.593947524263</v>
      </c>
      <c r="G99" s="6">
        <f t="shared" si="2"/>
        <v>27032.093349286344</v>
      </c>
      <c r="H99" s="20">
        <f t="shared" si="2"/>
        <v>37619.538812950945</v>
      </c>
      <c r="I99" s="20">
        <f t="shared" si="2"/>
        <v>1925.818498241543</v>
      </c>
      <c r="J99" s="17">
        <f t="shared" si="2"/>
        <v>31511.287963936527</v>
      </c>
      <c r="K99" s="6">
        <f t="shared" si="2"/>
        <v>14086.514871348634</v>
      </c>
      <c r="L99" s="20">
        <f t="shared" si="2"/>
        <v>35112.746697605842</v>
      </c>
      <c r="M99" s="20">
        <f t="shared" si="2"/>
        <v>15471.574634712302</v>
      </c>
      <c r="N99" s="20">
        <f t="shared" si="2"/>
        <v>446.68431166382652</v>
      </c>
      <c r="O99" s="132">
        <f t="shared" si="2"/>
        <v>51286.864145607484</v>
      </c>
      <c r="P99" s="23">
        <f t="shared" si="2"/>
        <v>339277.22586804925</v>
      </c>
      <c r="Q99" s="23">
        <v>165486</v>
      </c>
    </row>
    <row r="100" spans="2:17" x14ac:dyDescent="0.15">
      <c r="B100" s="65" t="s">
        <v>62</v>
      </c>
      <c r="C100" s="66" t="s">
        <v>63</v>
      </c>
      <c r="D100" s="67">
        <f t="shared" si="2"/>
        <v>159156.60472658637</v>
      </c>
      <c r="E100" s="68">
        <f t="shared" si="2"/>
        <v>46507.908658319378</v>
      </c>
      <c r="F100" s="68">
        <f t="shared" si="2"/>
        <v>78724.060929898711</v>
      </c>
      <c r="G100" s="69">
        <f t="shared" si="2"/>
        <v>33924.635138368292</v>
      </c>
      <c r="H100" s="70">
        <f t="shared" si="2"/>
        <v>44364.914799159953</v>
      </c>
      <c r="I100" s="70">
        <f t="shared" si="2"/>
        <v>2094.0399287556156</v>
      </c>
      <c r="J100" s="67">
        <f t="shared" si="2"/>
        <v>24735.040008506792</v>
      </c>
      <c r="K100" s="69">
        <f t="shared" si="2"/>
        <v>15704.721269638727</v>
      </c>
      <c r="L100" s="70">
        <f t="shared" si="2"/>
        <v>34878.087035117103</v>
      </c>
      <c r="M100" s="70">
        <f t="shared" si="2"/>
        <v>61.900204694685911</v>
      </c>
      <c r="N100" s="70">
        <f t="shared" si="2"/>
        <v>957.31982880080818</v>
      </c>
      <c r="O100" s="133">
        <f t="shared" si="2"/>
        <v>83356.633968684371</v>
      </c>
      <c r="P100" s="71">
        <f t="shared" si="2"/>
        <v>349604.54050030571</v>
      </c>
      <c r="Q100" s="71">
        <v>75234</v>
      </c>
    </row>
    <row r="101" spans="2:17" x14ac:dyDescent="0.15">
      <c r="B101" s="4" t="s">
        <v>64</v>
      </c>
      <c r="C101" s="14" t="s">
        <v>65</v>
      </c>
      <c r="D101" s="17">
        <f t="shared" si="2"/>
        <v>154562.47242336941</v>
      </c>
      <c r="E101" s="5">
        <f t="shared" si="2"/>
        <v>46587.654753562252</v>
      </c>
      <c r="F101" s="5">
        <f t="shared" si="2"/>
        <v>76996.74271328091</v>
      </c>
      <c r="G101" s="6">
        <f t="shared" si="2"/>
        <v>30978.074956526252</v>
      </c>
      <c r="H101" s="20">
        <f t="shared" si="2"/>
        <v>43674.920189986762</v>
      </c>
      <c r="I101" s="20">
        <f t="shared" si="2"/>
        <v>1896.8569129746425</v>
      </c>
      <c r="J101" s="17">
        <f t="shared" si="2"/>
        <v>51672.967115679101</v>
      </c>
      <c r="K101" s="6">
        <f t="shared" si="2"/>
        <v>30090.412416621246</v>
      </c>
      <c r="L101" s="20">
        <f t="shared" si="2"/>
        <v>29789.976381426975</v>
      </c>
      <c r="M101" s="20">
        <f t="shared" si="2"/>
        <v>8653.955462119442</v>
      </c>
      <c r="N101" s="20">
        <f t="shared" si="2"/>
        <v>93.741078148926789</v>
      </c>
      <c r="O101" s="132">
        <f t="shared" si="2"/>
        <v>42818.746917905992</v>
      </c>
      <c r="P101" s="23">
        <f t="shared" si="2"/>
        <v>333163.63648161123</v>
      </c>
      <c r="Q101" s="23">
        <v>154116</v>
      </c>
    </row>
    <row r="102" spans="2:17" x14ac:dyDescent="0.15">
      <c r="B102" s="51" t="s">
        <v>66</v>
      </c>
      <c r="C102" s="52" t="s">
        <v>67</v>
      </c>
      <c r="D102" s="53">
        <f t="shared" si="2"/>
        <v>152399.81217577963</v>
      </c>
      <c r="E102" s="54">
        <f t="shared" si="2"/>
        <v>49709.409099040007</v>
      </c>
      <c r="F102" s="54">
        <f t="shared" si="2"/>
        <v>68920.249239759112</v>
      </c>
      <c r="G102" s="55">
        <f t="shared" si="2"/>
        <v>33770.153836980498</v>
      </c>
      <c r="H102" s="56">
        <f t="shared" si="2"/>
        <v>45327.484944249001</v>
      </c>
      <c r="I102" s="56">
        <f t="shared" si="2"/>
        <v>423.66287043110128</v>
      </c>
      <c r="J102" s="53">
        <f t="shared" si="2"/>
        <v>36450.375648440764</v>
      </c>
      <c r="K102" s="55">
        <f t="shared" si="2"/>
        <v>17703.386798640509</v>
      </c>
      <c r="L102" s="56">
        <f t="shared" si="2"/>
        <v>25121.504382565141</v>
      </c>
      <c r="M102" s="56">
        <f t="shared" si="2"/>
        <v>7505.470753085684</v>
      </c>
      <c r="N102" s="56">
        <f t="shared" si="2"/>
        <v>593.82267008526628</v>
      </c>
      <c r="O102" s="134">
        <f t="shared" si="2"/>
        <v>19334.610339276132</v>
      </c>
      <c r="P102" s="57">
        <f t="shared" si="2"/>
        <v>287156.74378391268</v>
      </c>
      <c r="Q102" s="57">
        <v>67084</v>
      </c>
    </row>
    <row r="103" spans="2:17" x14ac:dyDescent="0.15">
      <c r="B103" s="4" t="s">
        <v>68</v>
      </c>
      <c r="C103" s="14" t="s">
        <v>69</v>
      </c>
      <c r="D103" s="17">
        <f t="shared" si="2"/>
        <v>155618.85319656273</v>
      </c>
      <c r="E103" s="5">
        <f t="shared" si="2"/>
        <v>49086.133981194042</v>
      </c>
      <c r="F103" s="5">
        <f t="shared" si="2"/>
        <v>73735.141944481933</v>
      </c>
      <c r="G103" s="6">
        <f t="shared" si="2"/>
        <v>32797.577270886759</v>
      </c>
      <c r="H103" s="20">
        <f t="shared" si="2"/>
        <v>54014.700589373286</v>
      </c>
      <c r="I103" s="20">
        <f t="shared" si="2"/>
        <v>2234.7707742835291</v>
      </c>
      <c r="J103" s="17">
        <f t="shared" si="2"/>
        <v>38165.530660907905</v>
      </c>
      <c r="K103" s="6">
        <f t="shared" si="2"/>
        <v>14827.068430287489</v>
      </c>
      <c r="L103" s="20">
        <f t="shared" si="2"/>
        <v>41714.480136770595</v>
      </c>
      <c r="M103" s="20">
        <f t="shared" si="2"/>
        <v>17959.587438700681</v>
      </c>
      <c r="N103" s="20">
        <f t="shared" si="2"/>
        <v>2288.376748998965</v>
      </c>
      <c r="O103" s="132">
        <f t="shared" si="2"/>
        <v>23623.892113195663</v>
      </c>
      <c r="P103" s="23">
        <f t="shared" si="2"/>
        <v>335620.19165879337</v>
      </c>
      <c r="Q103" s="23">
        <v>88908</v>
      </c>
    </row>
    <row r="104" spans="2:17" x14ac:dyDescent="0.15">
      <c r="B104" s="4" t="s">
        <v>70</v>
      </c>
      <c r="C104" s="14" t="s">
        <v>71</v>
      </c>
      <c r="D104" s="17">
        <f t="shared" si="2"/>
        <v>151856.01428494128</v>
      </c>
      <c r="E104" s="5">
        <f t="shared" si="2"/>
        <v>42331.304222354491</v>
      </c>
      <c r="F104" s="5">
        <f t="shared" si="2"/>
        <v>86005.077286582615</v>
      </c>
      <c r="G104" s="6">
        <f t="shared" si="2"/>
        <v>23519.632776004186</v>
      </c>
      <c r="H104" s="20">
        <f t="shared" si="2"/>
        <v>42327.678877405626</v>
      </c>
      <c r="I104" s="20">
        <f t="shared" si="2"/>
        <v>1398.9773280666629</v>
      </c>
      <c r="J104" s="17">
        <f t="shared" si="2"/>
        <v>33369.217033710294</v>
      </c>
      <c r="K104" s="6">
        <f t="shared" si="2"/>
        <v>17655.511065418537</v>
      </c>
      <c r="L104" s="20">
        <f t="shared" si="2"/>
        <v>25080.740580415924</v>
      </c>
      <c r="M104" s="20">
        <f t="shared" si="2"/>
        <v>2579.6132965387874</v>
      </c>
      <c r="N104" s="20">
        <f t="shared" si="2"/>
        <v>31.8976245874141</v>
      </c>
      <c r="O104" s="132">
        <f t="shared" si="2"/>
        <v>37713.850260628031</v>
      </c>
      <c r="P104" s="23">
        <f t="shared" si="2"/>
        <v>294357.98928629403</v>
      </c>
      <c r="Q104" s="23">
        <v>110886</v>
      </c>
    </row>
    <row r="105" spans="2:17" x14ac:dyDescent="0.15">
      <c r="B105" s="4" t="s">
        <v>72</v>
      </c>
      <c r="C105" s="14" t="s">
        <v>73</v>
      </c>
      <c r="D105" s="17">
        <f t="shared" si="2"/>
        <v>171558.70092790865</v>
      </c>
      <c r="E105" s="5">
        <f t="shared" si="2"/>
        <v>47924.139900071379</v>
      </c>
      <c r="F105" s="5">
        <f t="shared" si="2"/>
        <v>92183.076374018565</v>
      </c>
      <c r="G105" s="6">
        <f t="shared" si="2"/>
        <v>31451.484653818701</v>
      </c>
      <c r="H105" s="20">
        <f t="shared" si="2"/>
        <v>46411.456102783726</v>
      </c>
      <c r="I105" s="20">
        <f t="shared" si="2"/>
        <v>5719.1720199857245</v>
      </c>
      <c r="J105" s="17">
        <f t="shared" si="2"/>
        <v>14489.586009992861</v>
      </c>
      <c r="K105" s="6">
        <f t="shared" si="2"/>
        <v>2970.4639543183439</v>
      </c>
      <c r="L105" s="20">
        <f t="shared" si="2"/>
        <v>35346.359743040688</v>
      </c>
      <c r="M105" s="20">
        <f t="shared" si="2"/>
        <v>24247.537473233406</v>
      </c>
      <c r="N105" s="20">
        <f t="shared" si="2"/>
        <v>2430.0499643112062</v>
      </c>
      <c r="O105" s="132">
        <f t="shared" si="2"/>
        <v>27661.177730192718</v>
      </c>
      <c r="P105" s="23">
        <f t="shared" si="2"/>
        <v>327864.03997144895</v>
      </c>
      <c r="Q105" s="23">
        <v>140100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149771.08007777974</v>
      </c>
      <c r="E106" s="61">
        <f t="shared" si="3"/>
        <v>59993.218377874553</v>
      </c>
      <c r="F106" s="61">
        <f t="shared" si="3"/>
        <v>64347.710800777801</v>
      </c>
      <c r="G106" s="62">
        <f t="shared" si="3"/>
        <v>25430.150899127388</v>
      </c>
      <c r="H106" s="63">
        <f t="shared" si="3"/>
        <v>34913.140598132646</v>
      </c>
      <c r="I106" s="63">
        <f t="shared" si="3"/>
        <v>1044.2573159560961</v>
      </c>
      <c r="J106" s="60">
        <f t="shared" si="3"/>
        <v>21007.986886721199</v>
      </c>
      <c r="K106" s="62">
        <f t="shared" si="3"/>
        <v>10175.695437671749</v>
      </c>
      <c r="L106" s="63">
        <f t="shared" si="3"/>
        <v>66808.491490831948</v>
      </c>
      <c r="M106" s="63">
        <f t="shared" si="3"/>
        <v>12297.378951259099</v>
      </c>
      <c r="N106" s="63">
        <f t="shared" si="3"/>
        <v>217.15653976569655</v>
      </c>
      <c r="O106" s="135">
        <f t="shared" si="3"/>
        <v>19985.504684461728</v>
      </c>
      <c r="P106" s="64">
        <f t="shared" si="3"/>
        <v>306044.99654490815</v>
      </c>
      <c r="Q106" s="64">
        <v>62227</v>
      </c>
    </row>
    <row r="107" spans="2:17" x14ac:dyDescent="0.15">
      <c r="B107" s="4" t="s">
        <v>76</v>
      </c>
      <c r="C107" s="14" t="s">
        <v>77</v>
      </c>
      <c r="D107" s="17">
        <f t="shared" si="3"/>
        <v>139160.22453731106</v>
      </c>
      <c r="E107" s="5">
        <f t="shared" si="3"/>
        <v>44901.099009510282</v>
      </c>
      <c r="F107" s="5">
        <f t="shared" si="3"/>
        <v>66928.002052010575</v>
      </c>
      <c r="G107" s="6">
        <f t="shared" si="3"/>
        <v>27331.12347579022</v>
      </c>
      <c r="H107" s="20">
        <f t="shared" si="3"/>
        <v>44925.219999210763</v>
      </c>
      <c r="I107" s="20">
        <f t="shared" si="3"/>
        <v>4495.1363403180612</v>
      </c>
      <c r="J107" s="17">
        <f t="shared" si="3"/>
        <v>23743.488812596188</v>
      </c>
      <c r="K107" s="6">
        <f t="shared" si="3"/>
        <v>13780.000789234837</v>
      </c>
      <c r="L107" s="20">
        <f t="shared" si="3"/>
        <v>35759.470818041911</v>
      </c>
      <c r="M107" s="20">
        <f t="shared" si="3"/>
        <v>10037.528116491061</v>
      </c>
      <c r="N107" s="20">
        <f t="shared" si="3"/>
        <v>114.43905133972613</v>
      </c>
      <c r="O107" s="132">
        <f t="shared" si="3"/>
        <v>23626.366362811255</v>
      </c>
      <c r="P107" s="23">
        <f t="shared" si="3"/>
        <v>281861.87403812003</v>
      </c>
      <c r="Q107" s="23">
        <v>101364</v>
      </c>
    </row>
    <row r="108" spans="2:17" x14ac:dyDescent="0.15">
      <c r="B108" s="4" t="s">
        <v>78</v>
      </c>
      <c r="C108" s="14" t="s">
        <v>79</v>
      </c>
      <c r="D108" s="17">
        <f t="shared" si="3"/>
        <v>145523.53722636169</v>
      </c>
      <c r="E108" s="5">
        <f t="shared" si="3"/>
        <v>47340.437821290361</v>
      </c>
      <c r="F108" s="5">
        <f t="shared" si="3"/>
        <v>75390.072970215057</v>
      </c>
      <c r="G108" s="6">
        <f t="shared" si="3"/>
        <v>22793.026434856274</v>
      </c>
      <c r="H108" s="20">
        <f t="shared" si="3"/>
        <v>48997.131250120336</v>
      </c>
      <c r="I108" s="20">
        <f t="shared" si="3"/>
        <v>2346.1945744045902</v>
      </c>
      <c r="J108" s="17">
        <f t="shared" si="3"/>
        <v>33246.057875584818</v>
      </c>
      <c r="K108" s="6">
        <f t="shared" si="3"/>
        <v>16718.246404435973</v>
      </c>
      <c r="L108" s="20">
        <f t="shared" si="3"/>
        <v>42762.221067020932</v>
      </c>
      <c r="M108" s="20">
        <f t="shared" si="3"/>
        <v>3250.8134542444022</v>
      </c>
      <c r="N108" s="20">
        <f t="shared" si="3"/>
        <v>596.85400180981537</v>
      </c>
      <c r="O108" s="132">
        <f t="shared" si="3"/>
        <v>52781.127861529872</v>
      </c>
      <c r="P108" s="23">
        <f t="shared" si="3"/>
        <v>329503.93731107644</v>
      </c>
      <c r="Q108" s="23">
        <v>51939</v>
      </c>
    </row>
    <row r="109" spans="2:17" x14ac:dyDescent="0.15">
      <c r="B109" s="58" t="s">
        <v>80</v>
      </c>
      <c r="C109" s="59" t="s">
        <v>81</v>
      </c>
      <c r="D109" s="60">
        <f t="shared" si="3"/>
        <v>149736.61670235547</v>
      </c>
      <c r="E109" s="61">
        <f t="shared" si="3"/>
        <v>52741.684511063526</v>
      </c>
      <c r="F109" s="61">
        <f t="shared" si="3"/>
        <v>71825.538900785148</v>
      </c>
      <c r="G109" s="62">
        <f t="shared" si="3"/>
        <v>25169.393290506781</v>
      </c>
      <c r="H109" s="63">
        <f t="shared" si="3"/>
        <v>37119.457530335472</v>
      </c>
      <c r="I109" s="63">
        <f t="shared" si="3"/>
        <v>2800.028551034975</v>
      </c>
      <c r="J109" s="60">
        <f t="shared" si="3"/>
        <v>41711.663097787292</v>
      </c>
      <c r="K109" s="62">
        <f t="shared" si="3"/>
        <v>24390.03568879372</v>
      </c>
      <c r="L109" s="63">
        <f t="shared" si="3"/>
        <v>32151.320485367596</v>
      </c>
      <c r="M109" s="63">
        <f t="shared" si="3"/>
        <v>10107.209136331192</v>
      </c>
      <c r="N109" s="63">
        <f t="shared" si="3"/>
        <v>398.92933618843682</v>
      </c>
      <c r="O109" s="135">
        <f t="shared" si="3"/>
        <v>19309.421841541756</v>
      </c>
      <c r="P109" s="64">
        <f t="shared" si="3"/>
        <v>293334.64668094221</v>
      </c>
      <c r="Q109" s="64">
        <v>70050</v>
      </c>
    </row>
    <row r="110" spans="2:17" x14ac:dyDescent="0.15">
      <c r="B110" s="58" t="s">
        <v>82</v>
      </c>
      <c r="C110" s="59" t="s">
        <v>83</v>
      </c>
      <c r="D110" s="60">
        <f t="shared" si="3"/>
        <v>150644.87042953496</v>
      </c>
      <c r="E110" s="61">
        <f t="shared" si="3"/>
        <v>49258.359957401488</v>
      </c>
      <c r="F110" s="61">
        <f t="shared" si="3"/>
        <v>78757.223997160094</v>
      </c>
      <c r="G110" s="62">
        <f t="shared" si="3"/>
        <v>22629.286474973374</v>
      </c>
      <c r="H110" s="63">
        <f t="shared" si="3"/>
        <v>51498.739794107205</v>
      </c>
      <c r="I110" s="63">
        <f t="shared" si="3"/>
        <v>3836.1732339368123</v>
      </c>
      <c r="J110" s="60">
        <f t="shared" si="3"/>
        <v>29597.337593184238</v>
      </c>
      <c r="K110" s="62">
        <f t="shared" si="3"/>
        <v>15308.803691870784</v>
      </c>
      <c r="L110" s="63">
        <f t="shared" si="3"/>
        <v>31556.851260205895</v>
      </c>
      <c r="M110" s="63">
        <f t="shared" si="3"/>
        <v>15908.129215477458</v>
      </c>
      <c r="N110" s="63">
        <f t="shared" si="3"/>
        <v>97.621583244586446</v>
      </c>
      <c r="O110" s="135">
        <f t="shared" si="3"/>
        <v>38472.506212282569</v>
      </c>
      <c r="P110" s="64">
        <f t="shared" si="3"/>
        <v>321612.22932197375</v>
      </c>
      <c r="Q110" s="64">
        <v>56340</v>
      </c>
    </row>
    <row r="111" spans="2:17" x14ac:dyDescent="0.15">
      <c r="B111" s="4" t="s">
        <v>84</v>
      </c>
      <c r="C111" s="14" t="s">
        <v>85</v>
      </c>
      <c r="D111" s="17">
        <f t="shared" si="3"/>
        <v>149213.06402144179</v>
      </c>
      <c r="E111" s="5">
        <f t="shared" si="3"/>
        <v>47079.82647619574</v>
      </c>
      <c r="F111" s="5">
        <f t="shared" si="3"/>
        <v>78691.511701804309</v>
      </c>
      <c r="G111" s="6">
        <f t="shared" si="3"/>
        <v>23441.725843441738</v>
      </c>
      <c r="H111" s="20">
        <f t="shared" si="3"/>
        <v>47401.370506479514</v>
      </c>
      <c r="I111" s="20">
        <f t="shared" si="3"/>
        <v>788.42806222541515</v>
      </c>
      <c r="J111" s="17">
        <f t="shared" si="3"/>
        <v>29218.272498687518</v>
      </c>
      <c r="K111" s="6">
        <f t="shared" si="3"/>
        <v>17717.429747727336</v>
      </c>
      <c r="L111" s="20">
        <f t="shared" si="3"/>
        <v>29556.809704070074</v>
      </c>
      <c r="M111" s="20">
        <f t="shared" si="3"/>
        <v>1105.5787350446244</v>
      </c>
      <c r="N111" s="20">
        <f t="shared" si="3"/>
        <v>473.54314608604346</v>
      </c>
      <c r="O111" s="132">
        <f t="shared" si="3"/>
        <v>109788.95305462684</v>
      </c>
      <c r="P111" s="23">
        <f t="shared" si="3"/>
        <v>367546.01972866181</v>
      </c>
      <c r="Q111" s="23">
        <v>72382</v>
      </c>
    </row>
    <row r="112" spans="2:17" x14ac:dyDescent="0.15">
      <c r="B112" s="4">
        <v>39</v>
      </c>
      <c r="C112" s="14" t="s">
        <v>86</v>
      </c>
      <c r="D112" s="17">
        <f t="shared" si="3"/>
        <v>166634.10720861316</v>
      </c>
      <c r="E112" s="5">
        <f t="shared" si="3"/>
        <v>45329.463956934189</v>
      </c>
      <c r="F112" s="5">
        <f t="shared" si="3"/>
        <v>88642.532746497396</v>
      </c>
      <c r="G112" s="6">
        <f t="shared" si="3"/>
        <v>32662.110505181576</v>
      </c>
      <c r="H112" s="20">
        <f t="shared" si="3"/>
        <v>59305.5726034123</v>
      </c>
      <c r="I112" s="20">
        <f t="shared" si="3"/>
        <v>1211.769450630381</v>
      </c>
      <c r="J112" s="17">
        <f t="shared" si="3"/>
        <v>28659.304915043223</v>
      </c>
      <c r="K112" s="6">
        <f t="shared" si="3"/>
        <v>13130.258289642112</v>
      </c>
      <c r="L112" s="20">
        <f t="shared" si="3"/>
        <v>30727.156359045399</v>
      </c>
      <c r="M112" s="20">
        <f t="shared" si="3"/>
        <v>9929.755036911045</v>
      </c>
      <c r="N112" s="20">
        <f t="shared" si="3"/>
        <v>106.34940118185484</v>
      </c>
      <c r="O112" s="132">
        <f t="shared" si="3"/>
        <v>42431.455925932423</v>
      </c>
      <c r="P112" s="23">
        <f t="shared" si="3"/>
        <v>339005.47090076981</v>
      </c>
      <c r="Q112" s="23">
        <v>114058</v>
      </c>
    </row>
    <row r="113" spans="2:17" x14ac:dyDescent="0.15">
      <c r="B113" s="7">
        <v>40</v>
      </c>
      <c r="C113" s="15" t="s">
        <v>87</v>
      </c>
      <c r="D113" s="18">
        <f t="shared" si="3"/>
        <v>129427.09225527704</v>
      </c>
      <c r="E113" s="8">
        <f t="shared" si="3"/>
        <v>46963.684120367725</v>
      </c>
      <c r="F113" s="8">
        <f t="shared" si="3"/>
        <v>57161.251641637638</v>
      </c>
      <c r="G113" s="9">
        <f t="shared" si="3"/>
        <v>25302.156493271665</v>
      </c>
      <c r="H113" s="21">
        <f t="shared" si="3"/>
        <v>36375.492491292185</v>
      </c>
      <c r="I113" s="21">
        <f t="shared" si="3"/>
        <v>1193.8179257313614</v>
      </c>
      <c r="J113" s="18">
        <f t="shared" si="3"/>
        <v>36891.052361103182</v>
      </c>
      <c r="K113" s="9">
        <f t="shared" si="3"/>
        <v>22889.415481832544</v>
      </c>
      <c r="L113" s="21">
        <f t="shared" si="3"/>
        <v>34060.640666933134</v>
      </c>
      <c r="M113" s="21">
        <f t="shared" si="3"/>
        <v>1463.2178001103941</v>
      </c>
      <c r="N113" s="21">
        <f t="shared" si="3"/>
        <v>272.17876244313749</v>
      </c>
      <c r="O113" s="136">
        <f t="shared" si="3"/>
        <v>39653.400331182551</v>
      </c>
      <c r="P113" s="24">
        <f t="shared" si="3"/>
        <v>279336.89259407297</v>
      </c>
      <c r="Q113" s="24">
        <v>52539</v>
      </c>
    </row>
    <row r="114" spans="2:17" x14ac:dyDescent="0.15">
      <c r="B114" s="10">
        <v>41</v>
      </c>
      <c r="C114" s="13" t="s">
        <v>88</v>
      </c>
      <c r="D114" s="16">
        <f t="shared" si="3"/>
        <v>137135.37215597666</v>
      </c>
      <c r="E114" s="11">
        <f t="shared" si="3"/>
        <v>55042.886865477973</v>
      </c>
      <c r="F114" s="11">
        <f t="shared" si="3"/>
        <v>57688.046712454416</v>
      </c>
      <c r="G114" s="12">
        <f t="shared" si="3"/>
        <v>24404.43857804425</v>
      </c>
      <c r="H114" s="19">
        <f t="shared" si="3"/>
        <v>48453.410590840962</v>
      </c>
      <c r="I114" s="19">
        <f t="shared" si="3"/>
        <v>3489.2503187990783</v>
      </c>
      <c r="J114" s="16">
        <f t="shared" si="3"/>
        <v>11181.122620192846</v>
      </c>
      <c r="K114" s="12">
        <f t="shared" si="3"/>
        <v>862.34591377883169</v>
      </c>
      <c r="L114" s="19">
        <f t="shared" si="3"/>
        <v>28671.178326137051</v>
      </c>
      <c r="M114" s="19">
        <f t="shared" si="3"/>
        <v>7295.4875948007784</v>
      </c>
      <c r="N114" s="19">
        <f t="shared" si="3"/>
        <v>253.92066936620506</v>
      </c>
      <c r="O114" s="137">
        <f t="shared" si="3"/>
        <v>9252.6231011879463</v>
      </c>
      <c r="P114" s="22">
        <f t="shared" si="3"/>
        <v>245732.3653773015</v>
      </c>
      <c r="Q114" s="22">
        <v>44699</v>
      </c>
    </row>
    <row r="115" spans="2:17" x14ac:dyDescent="0.15">
      <c r="B115" s="4">
        <v>42</v>
      </c>
      <c r="C115" s="14" t="s">
        <v>89</v>
      </c>
      <c r="D115" s="17">
        <f t="shared" si="3"/>
        <v>151351.86438912613</v>
      </c>
      <c r="E115" s="5">
        <f t="shared" si="3"/>
        <v>56338.428288719922</v>
      </c>
      <c r="F115" s="5">
        <f t="shared" si="3"/>
        <v>56280.569732319549</v>
      </c>
      <c r="G115" s="6">
        <f t="shared" si="3"/>
        <v>38732.866368086659</v>
      </c>
      <c r="H115" s="20">
        <f t="shared" si="3"/>
        <v>49313.22258098115</v>
      </c>
      <c r="I115" s="20">
        <f t="shared" si="3"/>
        <v>1217.5294240183314</v>
      </c>
      <c r="J115" s="17">
        <f t="shared" si="3"/>
        <v>41700.213519425059</v>
      </c>
      <c r="K115" s="6">
        <f t="shared" si="3"/>
        <v>19360.978023122592</v>
      </c>
      <c r="L115" s="20">
        <f t="shared" si="3"/>
        <v>36281.246745130717</v>
      </c>
      <c r="M115" s="20">
        <f t="shared" si="3"/>
        <v>18917.508592854912</v>
      </c>
      <c r="N115" s="20">
        <f t="shared" si="3"/>
        <v>93.740235392146658</v>
      </c>
      <c r="O115" s="132">
        <f t="shared" si="3"/>
        <v>31048.276221226955</v>
      </c>
      <c r="P115" s="23">
        <f t="shared" si="3"/>
        <v>329923.60170815542</v>
      </c>
      <c r="Q115" s="23">
        <v>38404</v>
      </c>
    </row>
    <row r="116" spans="2:17" x14ac:dyDescent="0.15">
      <c r="B116" s="4">
        <v>43</v>
      </c>
      <c r="C116" s="14" t="s">
        <v>90</v>
      </c>
      <c r="D116" s="17">
        <f t="shared" si="3"/>
        <v>135263.51331598795</v>
      </c>
      <c r="E116" s="5">
        <f t="shared" si="3"/>
        <v>51074.370742830411</v>
      </c>
      <c r="F116" s="5">
        <f t="shared" si="3"/>
        <v>58374.104715409128</v>
      </c>
      <c r="G116" s="6">
        <f t="shared" si="3"/>
        <v>25815.037857748415</v>
      </c>
      <c r="H116" s="20">
        <f t="shared" si="3"/>
        <v>33496.74043324466</v>
      </c>
      <c r="I116" s="20">
        <f t="shared" si="3"/>
        <v>465.22641564592044</v>
      </c>
      <c r="J116" s="17">
        <f t="shared" si="3"/>
        <v>38932.382260940743</v>
      </c>
      <c r="K116" s="6">
        <f t="shared" si="3"/>
        <v>30507.732335486889</v>
      </c>
      <c r="L116" s="20">
        <f t="shared" si="3"/>
        <v>42206.507439997658</v>
      </c>
      <c r="M116" s="20">
        <f t="shared" si="3"/>
        <v>9905.837986377057</v>
      </c>
      <c r="N116" s="20">
        <f t="shared" si="3"/>
        <v>950.09793317157312</v>
      </c>
      <c r="O116" s="132">
        <f t="shared" si="3"/>
        <v>20727.511912766393</v>
      </c>
      <c r="P116" s="23">
        <f t="shared" si="3"/>
        <v>281947.81769813196</v>
      </c>
      <c r="Q116" s="23">
        <v>34207</v>
      </c>
    </row>
    <row r="117" spans="2:17" x14ac:dyDescent="0.15">
      <c r="B117" s="4">
        <v>44</v>
      </c>
      <c r="C117" s="14" t="s">
        <v>91</v>
      </c>
      <c r="D117" s="17">
        <f t="shared" si="3"/>
        <v>140842.96960975198</v>
      </c>
      <c r="E117" s="5">
        <f t="shared" si="3"/>
        <v>70230.847371539829</v>
      </c>
      <c r="F117" s="5">
        <f t="shared" si="3"/>
        <v>50214.848048759843</v>
      </c>
      <c r="G117" s="6">
        <f t="shared" si="3"/>
        <v>20397.274189452299</v>
      </c>
      <c r="H117" s="20">
        <f t="shared" si="3"/>
        <v>44300.262422754589</v>
      </c>
      <c r="I117" s="20">
        <f t="shared" si="3"/>
        <v>1761.9571658342504</v>
      </c>
      <c r="J117" s="17">
        <f t="shared" si="3"/>
        <v>53645.644628798778</v>
      </c>
      <c r="K117" s="6">
        <f t="shared" si="3"/>
        <v>38056.378565986626</v>
      </c>
      <c r="L117" s="20">
        <f t="shared" si="3"/>
        <v>48529.247439261831</v>
      </c>
      <c r="M117" s="20">
        <f t="shared" si="3"/>
        <v>10976.043342080759</v>
      </c>
      <c r="N117" s="20">
        <f t="shared" si="3"/>
        <v>973.50376703631594</v>
      </c>
      <c r="O117" s="132">
        <f t="shared" si="3"/>
        <v>26502.243291289258</v>
      </c>
      <c r="P117" s="23">
        <f t="shared" si="3"/>
        <v>327531.87166680774</v>
      </c>
      <c r="Q117" s="23">
        <v>11813</v>
      </c>
    </row>
    <row r="118" spans="2:17" x14ac:dyDescent="0.15">
      <c r="B118" s="4">
        <v>45</v>
      </c>
      <c r="C118" s="14" t="s">
        <v>92</v>
      </c>
      <c r="D118" s="17">
        <f t="shared" si="3"/>
        <v>158655.88345562638</v>
      </c>
      <c r="E118" s="5">
        <f t="shared" si="3"/>
        <v>51714.316319425845</v>
      </c>
      <c r="F118" s="5">
        <f t="shared" si="3"/>
        <v>70849.767018370738</v>
      </c>
      <c r="G118" s="6">
        <f t="shared" si="3"/>
        <v>36091.800117829793</v>
      </c>
      <c r="H118" s="20">
        <f t="shared" si="3"/>
        <v>58544.052273579349</v>
      </c>
      <c r="I118" s="20">
        <f t="shared" si="3"/>
        <v>2597.2899148411975</v>
      </c>
      <c r="J118" s="17">
        <f t="shared" si="3"/>
        <v>47187.938514273475</v>
      </c>
      <c r="K118" s="6">
        <f t="shared" si="3"/>
        <v>28475.175405709389</v>
      </c>
      <c r="L118" s="20">
        <f t="shared" si="3"/>
        <v>29877.778372877725</v>
      </c>
      <c r="M118" s="20">
        <f t="shared" si="3"/>
        <v>9.4263831610518984</v>
      </c>
      <c r="N118" s="20">
        <f t="shared" si="3"/>
        <v>0</v>
      </c>
      <c r="O118" s="132">
        <f t="shared" si="3"/>
        <v>17206.523485619411</v>
      </c>
      <c r="P118" s="23">
        <f t="shared" si="3"/>
        <v>314078.89239997859</v>
      </c>
      <c r="Q118" s="23">
        <v>18671</v>
      </c>
    </row>
    <row r="119" spans="2:17" x14ac:dyDescent="0.15">
      <c r="B119" s="4">
        <v>46</v>
      </c>
      <c r="C119" s="14" t="s">
        <v>93</v>
      </c>
      <c r="D119" s="17">
        <f t="shared" si="3"/>
        <v>165376.22603655819</v>
      </c>
      <c r="E119" s="5">
        <f t="shared" si="3"/>
        <v>62509.083816317434</v>
      </c>
      <c r="F119" s="5">
        <f t="shared" si="3"/>
        <v>63355.662059741415</v>
      </c>
      <c r="G119" s="6">
        <f t="shared" si="3"/>
        <v>39511.480160499334</v>
      </c>
      <c r="H119" s="20">
        <f t="shared" si="3"/>
        <v>48043.468568880962</v>
      </c>
      <c r="I119" s="20">
        <f t="shared" si="3"/>
        <v>1627.6749888542131</v>
      </c>
      <c r="J119" s="17">
        <f t="shared" si="3"/>
        <v>45956.141328577796</v>
      </c>
      <c r="K119" s="6">
        <f t="shared" si="3"/>
        <v>31254.23539901917</v>
      </c>
      <c r="L119" s="20">
        <f t="shared" si="3"/>
        <v>42681.286223807401</v>
      </c>
      <c r="M119" s="20">
        <f t="shared" si="3"/>
        <v>9920.1404369148458</v>
      </c>
      <c r="N119" s="20">
        <f t="shared" si="3"/>
        <v>0</v>
      </c>
      <c r="O119" s="132">
        <f t="shared" si="3"/>
        <v>36474.086045474811</v>
      </c>
      <c r="P119" s="23">
        <f t="shared" si="3"/>
        <v>350079.02362906822</v>
      </c>
      <c r="Q119" s="23">
        <v>17944</v>
      </c>
    </row>
    <row r="120" spans="2:17" x14ac:dyDescent="0.15">
      <c r="B120" s="4">
        <v>47</v>
      </c>
      <c r="C120" s="14" t="s">
        <v>94</v>
      </c>
      <c r="D120" s="17">
        <f t="shared" si="3"/>
        <v>144968.61425912016</v>
      </c>
      <c r="E120" s="5">
        <f t="shared" si="3"/>
        <v>62264.247689343218</v>
      </c>
      <c r="F120" s="5">
        <f t="shared" si="3"/>
        <v>51750.155132434113</v>
      </c>
      <c r="G120" s="6">
        <f t="shared" si="3"/>
        <v>30954.211437342827</v>
      </c>
      <c r="H120" s="20">
        <f t="shared" si="3"/>
        <v>40199.418661615338</v>
      </c>
      <c r="I120" s="20">
        <f t="shared" si="3"/>
        <v>561.44877363728403</v>
      </c>
      <c r="J120" s="17">
        <f t="shared" si="3"/>
        <v>43155.850942225414</v>
      </c>
      <c r="K120" s="6">
        <f t="shared" si="3"/>
        <v>29144.485450210654</v>
      </c>
      <c r="L120" s="20">
        <f t="shared" si="3"/>
        <v>39651.392925961001</v>
      </c>
      <c r="M120" s="20">
        <f t="shared" si="3"/>
        <v>117.14948234756197</v>
      </c>
      <c r="N120" s="20">
        <f t="shared" si="3"/>
        <v>0</v>
      </c>
      <c r="O120" s="132">
        <f t="shared" si="3"/>
        <v>25901.531728665206</v>
      </c>
      <c r="P120" s="23">
        <f t="shared" si="3"/>
        <v>294555.40677357197</v>
      </c>
      <c r="Q120" s="23">
        <v>30619</v>
      </c>
    </row>
    <row r="121" spans="2:17" x14ac:dyDescent="0.15">
      <c r="B121" s="4">
        <v>48</v>
      </c>
      <c r="C121" s="14" t="s">
        <v>95</v>
      </c>
      <c r="D121" s="17">
        <f t="shared" si="3"/>
        <v>133951.3263567778</v>
      </c>
      <c r="E121" s="5">
        <f t="shared" si="3"/>
        <v>62739.060598685814</v>
      </c>
      <c r="F121" s="5">
        <f t="shared" si="3"/>
        <v>43187.880262837672</v>
      </c>
      <c r="G121" s="6">
        <f t="shared" si="3"/>
        <v>28024.385495254319</v>
      </c>
      <c r="H121" s="20">
        <f t="shared" si="3"/>
        <v>61262.107568751519</v>
      </c>
      <c r="I121" s="20">
        <f t="shared" si="3"/>
        <v>6269.8466780238505</v>
      </c>
      <c r="J121" s="17">
        <f t="shared" si="3"/>
        <v>41259.187150158192</v>
      </c>
      <c r="K121" s="6">
        <f t="shared" si="3"/>
        <v>26663.762472621074</v>
      </c>
      <c r="L121" s="20">
        <f t="shared" si="3"/>
        <v>42225.99172548065</v>
      </c>
      <c r="M121" s="20">
        <f t="shared" si="3"/>
        <v>1520.2238987588221</v>
      </c>
      <c r="N121" s="20">
        <f t="shared" si="3"/>
        <v>0</v>
      </c>
      <c r="O121" s="132">
        <f t="shared" si="3"/>
        <v>34221.708444877098</v>
      </c>
      <c r="P121" s="23">
        <f t="shared" si="3"/>
        <v>320710.39182282792</v>
      </c>
      <c r="Q121" s="23">
        <v>20545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142063.53946758664</v>
      </c>
      <c r="E122" s="5">
        <f t="shared" si="4"/>
        <v>65218.577828124195</v>
      </c>
      <c r="F122" s="5">
        <f t="shared" si="4"/>
        <v>45285.876113485399</v>
      </c>
      <c r="G122" s="6">
        <f t="shared" si="4"/>
        <v>31559.085525977036</v>
      </c>
      <c r="H122" s="20">
        <f t="shared" si="4"/>
        <v>52881.159569538126</v>
      </c>
      <c r="I122" s="20">
        <f t="shared" si="4"/>
        <v>3173.5235054837549</v>
      </c>
      <c r="J122" s="17">
        <f t="shared" si="4"/>
        <v>45674.321610627674</v>
      </c>
      <c r="K122" s="6">
        <f t="shared" si="4"/>
        <v>25352.196076412132</v>
      </c>
      <c r="L122" s="20">
        <f t="shared" si="4"/>
        <v>48607.383759847587</v>
      </c>
      <c r="M122" s="20">
        <f t="shared" si="4"/>
        <v>20930.84805107873</v>
      </c>
      <c r="N122" s="20">
        <f t="shared" si="4"/>
        <v>0</v>
      </c>
      <c r="O122" s="132">
        <f t="shared" si="4"/>
        <v>34242.160547860563</v>
      </c>
      <c r="P122" s="23">
        <f t="shared" si="4"/>
        <v>347572.93651202309</v>
      </c>
      <c r="Q122" s="23">
        <v>19421</v>
      </c>
    </row>
    <row r="123" spans="2:17" x14ac:dyDescent="0.15">
      <c r="B123" s="4">
        <v>50</v>
      </c>
      <c r="C123" s="14" t="s">
        <v>97</v>
      </c>
      <c r="D123" s="17">
        <f t="shared" si="4"/>
        <v>159813.28571428571</v>
      </c>
      <c r="E123" s="5">
        <f t="shared" si="4"/>
        <v>69974.142857142855</v>
      </c>
      <c r="F123" s="5">
        <f t="shared" si="4"/>
        <v>48911.214285714283</v>
      </c>
      <c r="G123" s="6">
        <f t="shared" si="4"/>
        <v>40927.928571428572</v>
      </c>
      <c r="H123" s="20">
        <f t="shared" si="4"/>
        <v>48852.785714285717</v>
      </c>
      <c r="I123" s="20">
        <f t="shared" si="4"/>
        <v>1002.5</v>
      </c>
      <c r="J123" s="17">
        <f t="shared" si="4"/>
        <v>59456.5</v>
      </c>
      <c r="K123" s="6">
        <f t="shared" si="4"/>
        <v>36512.285714285717</v>
      </c>
      <c r="L123" s="20">
        <f t="shared" si="4"/>
        <v>50294.642857142855</v>
      </c>
      <c r="M123" s="20">
        <f t="shared" si="4"/>
        <v>884.71428571428567</v>
      </c>
      <c r="N123" s="20">
        <f t="shared" si="4"/>
        <v>214.28571428571428</v>
      </c>
      <c r="O123" s="132">
        <f t="shared" si="4"/>
        <v>113607.57142857143</v>
      </c>
      <c r="P123" s="23">
        <f t="shared" si="4"/>
        <v>434126.28571428574</v>
      </c>
      <c r="Q123" s="23">
        <v>14000</v>
      </c>
    </row>
    <row r="124" spans="2:17" x14ac:dyDescent="0.15">
      <c r="B124" s="4">
        <v>51</v>
      </c>
      <c r="C124" s="14" t="s">
        <v>98</v>
      </c>
      <c r="D124" s="17">
        <f t="shared" si="4"/>
        <v>201193.02832244008</v>
      </c>
      <c r="E124" s="5">
        <f t="shared" si="4"/>
        <v>85959.564270152507</v>
      </c>
      <c r="F124" s="5">
        <f t="shared" si="4"/>
        <v>59018.910675381267</v>
      </c>
      <c r="G124" s="6">
        <f t="shared" si="4"/>
        <v>56214.553376906319</v>
      </c>
      <c r="H124" s="20">
        <f t="shared" si="4"/>
        <v>79784.139433551201</v>
      </c>
      <c r="I124" s="20">
        <f t="shared" si="4"/>
        <v>2862.5708061002179</v>
      </c>
      <c r="J124" s="17">
        <f t="shared" si="4"/>
        <v>67844.880174291946</v>
      </c>
      <c r="K124" s="6">
        <f t="shared" si="4"/>
        <v>40371.328976034856</v>
      </c>
      <c r="L124" s="20">
        <f t="shared" si="4"/>
        <v>41989.716775599125</v>
      </c>
      <c r="M124" s="20">
        <f t="shared" si="4"/>
        <v>13705.098039215687</v>
      </c>
      <c r="N124" s="20">
        <f t="shared" si="4"/>
        <v>1200.8714596949892</v>
      </c>
      <c r="O124" s="132">
        <f t="shared" si="4"/>
        <v>73168.888888888891</v>
      </c>
      <c r="P124" s="23">
        <f t="shared" si="4"/>
        <v>481749.19389978214</v>
      </c>
      <c r="Q124" s="23">
        <v>11475</v>
      </c>
    </row>
    <row r="125" spans="2:17" x14ac:dyDescent="0.15">
      <c r="B125" s="4">
        <v>52</v>
      </c>
      <c r="C125" s="14" t="s">
        <v>99</v>
      </c>
      <c r="D125" s="17">
        <f t="shared" si="4"/>
        <v>156948.33729216151</v>
      </c>
      <c r="E125" s="5">
        <f t="shared" si="4"/>
        <v>79244.774346793347</v>
      </c>
      <c r="F125" s="5">
        <f t="shared" si="4"/>
        <v>42914.608076009499</v>
      </c>
      <c r="G125" s="6">
        <f t="shared" si="4"/>
        <v>34788.954869358669</v>
      </c>
      <c r="H125" s="20">
        <f t="shared" si="4"/>
        <v>67026.365795724472</v>
      </c>
      <c r="I125" s="20">
        <f t="shared" si="4"/>
        <v>755.70071258907365</v>
      </c>
      <c r="J125" s="17">
        <f t="shared" si="4"/>
        <v>59627.315914489314</v>
      </c>
      <c r="K125" s="6">
        <f t="shared" si="4"/>
        <v>29263.30166270784</v>
      </c>
      <c r="L125" s="20">
        <f t="shared" si="4"/>
        <v>49186.817102137764</v>
      </c>
      <c r="M125" s="20">
        <f t="shared" si="4"/>
        <v>11742.042755344419</v>
      </c>
      <c r="N125" s="20">
        <f t="shared" si="4"/>
        <v>4173.040380047506</v>
      </c>
      <c r="O125" s="132">
        <f t="shared" si="4"/>
        <v>35011.520190023752</v>
      </c>
      <c r="P125" s="23">
        <f t="shared" si="4"/>
        <v>384471.1401425178</v>
      </c>
      <c r="Q125" s="23">
        <v>8420</v>
      </c>
    </row>
    <row r="126" spans="2:17" x14ac:dyDescent="0.15">
      <c r="B126" s="4">
        <v>53</v>
      </c>
      <c r="C126" s="14" t="s">
        <v>100</v>
      </c>
      <c r="D126" s="17">
        <f t="shared" si="4"/>
        <v>165411.20837106349</v>
      </c>
      <c r="E126" s="5">
        <f t="shared" si="4"/>
        <v>64063.990341080593</v>
      </c>
      <c r="F126" s="5">
        <f t="shared" si="4"/>
        <v>67064.392796055938</v>
      </c>
      <c r="G126" s="6">
        <f t="shared" si="4"/>
        <v>34282.825233926953</v>
      </c>
      <c r="H126" s="20">
        <f t="shared" si="4"/>
        <v>44653.687493711644</v>
      </c>
      <c r="I126" s="20">
        <f t="shared" si="4"/>
        <v>23927.759331924743</v>
      </c>
      <c r="J126" s="17">
        <f t="shared" si="4"/>
        <v>86733.37357883087</v>
      </c>
      <c r="K126" s="6">
        <f t="shared" si="4"/>
        <v>33494.114095985511</v>
      </c>
      <c r="L126" s="20">
        <f t="shared" si="4"/>
        <v>38677.532951001107</v>
      </c>
      <c r="M126" s="20">
        <f t="shared" si="4"/>
        <v>840.9296709930577</v>
      </c>
      <c r="N126" s="20">
        <f t="shared" si="4"/>
        <v>4917.9997987725119</v>
      </c>
      <c r="O126" s="132">
        <f t="shared" si="4"/>
        <v>34845.557903209577</v>
      </c>
      <c r="P126" s="23">
        <f t="shared" si="4"/>
        <v>400008.04909950698</v>
      </c>
      <c r="Q126" s="23">
        <v>9939</v>
      </c>
    </row>
    <row r="127" spans="2:17" x14ac:dyDescent="0.15">
      <c r="B127" s="4">
        <v>54</v>
      </c>
      <c r="C127" s="14" t="s">
        <v>101</v>
      </c>
      <c r="D127" s="17">
        <f t="shared" si="4"/>
        <v>194662.04148921554</v>
      </c>
      <c r="E127" s="5">
        <f t="shared" si="4"/>
        <v>86036.131336722072</v>
      </c>
      <c r="F127" s="5">
        <f t="shared" si="4"/>
        <v>63246.050281632095</v>
      </c>
      <c r="G127" s="6">
        <f t="shared" si="4"/>
        <v>45379.859870861379</v>
      </c>
      <c r="H127" s="20">
        <f t="shared" si="4"/>
        <v>59796.812749003984</v>
      </c>
      <c r="I127" s="20">
        <f t="shared" si="4"/>
        <v>1868.3885149058938</v>
      </c>
      <c r="J127" s="17">
        <f t="shared" si="4"/>
        <v>100572.05660118148</v>
      </c>
      <c r="K127" s="6">
        <f t="shared" si="4"/>
        <v>36940.10166231625</v>
      </c>
      <c r="L127" s="20">
        <f t="shared" si="4"/>
        <v>40421.074323396067</v>
      </c>
      <c r="M127" s="20">
        <f t="shared" si="4"/>
        <v>12964.006044786373</v>
      </c>
      <c r="N127" s="20">
        <f t="shared" si="4"/>
        <v>3049.8694875669735</v>
      </c>
      <c r="O127" s="132">
        <f t="shared" si="4"/>
        <v>44978.568484681964</v>
      </c>
      <c r="P127" s="23">
        <f t="shared" si="4"/>
        <v>458312.81769473827</v>
      </c>
      <c r="Q127" s="23">
        <v>7279</v>
      </c>
    </row>
    <row r="128" spans="2:17" x14ac:dyDescent="0.15">
      <c r="B128" s="4">
        <v>55</v>
      </c>
      <c r="C128" s="14" t="s">
        <v>102</v>
      </c>
      <c r="D128" s="17">
        <f t="shared" si="4"/>
        <v>215899.8161764706</v>
      </c>
      <c r="E128" s="5">
        <f t="shared" si="4"/>
        <v>100585.64505347594</v>
      </c>
      <c r="F128" s="5">
        <f t="shared" si="4"/>
        <v>58648.479278074868</v>
      </c>
      <c r="G128" s="6">
        <f t="shared" si="4"/>
        <v>56665.691844919784</v>
      </c>
      <c r="H128" s="20">
        <f t="shared" si="4"/>
        <v>109682.6537433155</v>
      </c>
      <c r="I128" s="20">
        <f t="shared" si="4"/>
        <v>5804.7292780748667</v>
      </c>
      <c r="J128" s="17">
        <f t="shared" si="4"/>
        <v>91596.507352941175</v>
      </c>
      <c r="K128" s="6">
        <f t="shared" si="4"/>
        <v>30332.88770053476</v>
      </c>
      <c r="L128" s="20">
        <f t="shared" si="4"/>
        <v>45171.29010695187</v>
      </c>
      <c r="M128" s="20">
        <f t="shared" si="4"/>
        <v>50514.956550802141</v>
      </c>
      <c r="N128" s="20">
        <f t="shared" si="4"/>
        <v>8914.3549465240649</v>
      </c>
      <c r="O128" s="132">
        <f t="shared" si="4"/>
        <v>37251.671122994652</v>
      </c>
      <c r="P128" s="23">
        <f t="shared" si="4"/>
        <v>564835.97927807481</v>
      </c>
      <c r="Q128" s="23">
        <v>11968</v>
      </c>
    </row>
    <row r="129" spans="2:17" x14ac:dyDescent="0.15">
      <c r="B129" s="4">
        <v>56</v>
      </c>
      <c r="C129" s="14" t="s">
        <v>103</v>
      </c>
      <c r="D129" s="17">
        <f t="shared" si="4"/>
        <v>233913.05841924399</v>
      </c>
      <c r="E129" s="5">
        <f t="shared" si="4"/>
        <v>143828.86597938143</v>
      </c>
      <c r="F129" s="5">
        <f t="shared" si="4"/>
        <v>47496.563573883162</v>
      </c>
      <c r="G129" s="6">
        <f t="shared" si="4"/>
        <v>42587.628865979379</v>
      </c>
      <c r="H129" s="20">
        <f t="shared" si="4"/>
        <v>156487.28522336771</v>
      </c>
      <c r="I129" s="20">
        <f t="shared" si="4"/>
        <v>5500</v>
      </c>
      <c r="J129" s="17">
        <f t="shared" si="4"/>
        <v>103757.73195876289</v>
      </c>
      <c r="K129" s="6">
        <f t="shared" si="4"/>
        <v>64393.470790378007</v>
      </c>
      <c r="L129" s="20">
        <f t="shared" si="4"/>
        <v>77856.013745704462</v>
      </c>
      <c r="M129" s="20">
        <f t="shared" si="4"/>
        <v>46442.955326460484</v>
      </c>
      <c r="N129" s="20">
        <f t="shared" si="4"/>
        <v>0</v>
      </c>
      <c r="O129" s="132">
        <f t="shared" si="4"/>
        <v>56125.773195876289</v>
      </c>
      <c r="P129" s="23">
        <f t="shared" si="4"/>
        <v>680082.81786941586</v>
      </c>
      <c r="Q129" s="23">
        <v>2910</v>
      </c>
    </row>
    <row r="130" spans="2:17" x14ac:dyDescent="0.15">
      <c r="B130" s="4">
        <v>57</v>
      </c>
      <c r="C130" s="14" t="s">
        <v>104</v>
      </c>
      <c r="D130" s="17">
        <f t="shared" si="4"/>
        <v>165675.34660504799</v>
      </c>
      <c r="E130" s="5">
        <f t="shared" si="4"/>
        <v>64290.615001777463</v>
      </c>
      <c r="F130" s="5">
        <f t="shared" si="4"/>
        <v>72644.774262353356</v>
      </c>
      <c r="G130" s="6">
        <f t="shared" si="4"/>
        <v>28739.957340917172</v>
      </c>
      <c r="H130" s="20">
        <f t="shared" si="4"/>
        <v>46135.442587984355</v>
      </c>
      <c r="I130" s="20">
        <f t="shared" si="4"/>
        <v>12575.008887308923</v>
      </c>
      <c r="J130" s="17">
        <f t="shared" si="4"/>
        <v>54092.428012797725</v>
      </c>
      <c r="K130" s="6">
        <f t="shared" si="4"/>
        <v>29709.207252044082</v>
      </c>
      <c r="L130" s="20">
        <f t="shared" si="4"/>
        <v>57662.282260931388</v>
      </c>
      <c r="M130" s="20">
        <f t="shared" si="4"/>
        <v>31673.569143263419</v>
      </c>
      <c r="N130" s="20">
        <f t="shared" si="4"/>
        <v>170.63633131887664</v>
      </c>
      <c r="O130" s="132">
        <f t="shared" si="4"/>
        <v>25032.349804479203</v>
      </c>
      <c r="P130" s="23">
        <f t="shared" si="4"/>
        <v>393017.06363313191</v>
      </c>
      <c r="Q130" s="23">
        <v>11252</v>
      </c>
    </row>
    <row r="131" spans="2:17" x14ac:dyDescent="0.15">
      <c r="B131" s="4">
        <v>58</v>
      </c>
      <c r="C131" s="14" t="s">
        <v>105</v>
      </c>
      <c r="D131" s="17">
        <f t="shared" si="4"/>
        <v>168972.24430791472</v>
      </c>
      <c r="E131" s="5">
        <f t="shared" si="4"/>
        <v>77087.170220455373</v>
      </c>
      <c r="F131" s="5">
        <f t="shared" si="4"/>
        <v>45098.445970365014</v>
      </c>
      <c r="G131" s="6">
        <f t="shared" si="4"/>
        <v>46786.628117094326</v>
      </c>
      <c r="H131" s="20">
        <f t="shared" si="4"/>
        <v>58631.441994940367</v>
      </c>
      <c r="I131" s="20">
        <f t="shared" si="4"/>
        <v>1231.2251535959524</v>
      </c>
      <c r="J131" s="17">
        <f t="shared" si="4"/>
        <v>52548.825442717745</v>
      </c>
      <c r="K131" s="6">
        <f t="shared" si="4"/>
        <v>30176.653415251174</v>
      </c>
      <c r="L131" s="20">
        <f t="shared" si="4"/>
        <v>43686.519696422118</v>
      </c>
      <c r="M131" s="20">
        <f t="shared" si="4"/>
        <v>14424.86447415974</v>
      </c>
      <c r="N131" s="20">
        <f t="shared" si="4"/>
        <v>34.694615106613661</v>
      </c>
      <c r="O131" s="132">
        <f t="shared" si="4"/>
        <v>85098.373689916873</v>
      </c>
      <c r="P131" s="23">
        <f t="shared" si="4"/>
        <v>424628.18937477411</v>
      </c>
      <c r="Q131" s="23">
        <v>13835</v>
      </c>
    </row>
    <row r="132" spans="2:17" x14ac:dyDescent="0.15">
      <c r="B132" s="4">
        <v>59</v>
      </c>
      <c r="C132" s="14" t="s">
        <v>106</v>
      </c>
      <c r="D132" s="17">
        <f t="shared" si="4"/>
        <v>127056.48957632818</v>
      </c>
      <c r="E132" s="5">
        <f t="shared" si="4"/>
        <v>37932.238127261662</v>
      </c>
      <c r="F132" s="5">
        <f t="shared" si="4"/>
        <v>61851.923015339293</v>
      </c>
      <c r="G132" s="6">
        <f t="shared" si="4"/>
        <v>27272.328433727223</v>
      </c>
      <c r="H132" s="20">
        <f t="shared" si="4"/>
        <v>37382.713677266467</v>
      </c>
      <c r="I132" s="20">
        <f t="shared" si="4"/>
        <v>2393.6977615525025</v>
      </c>
      <c r="J132" s="17">
        <f t="shared" si="4"/>
        <v>59543.920325359468</v>
      </c>
      <c r="K132" s="6">
        <f t="shared" si="4"/>
        <v>29026.643609696737</v>
      </c>
      <c r="L132" s="20">
        <f t="shared" si="4"/>
        <v>25355.973996861689</v>
      </c>
      <c r="M132" s="20">
        <f t="shared" si="4"/>
        <v>28047.298811925579</v>
      </c>
      <c r="N132" s="20">
        <f t="shared" si="4"/>
        <v>114.16402472219553</v>
      </c>
      <c r="O132" s="132">
        <f t="shared" si="4"/>
        <v>19536.779069395074</v>
      </c>
      <c r="P132" s="23">
        <f t="shared" si="4"/>
        <v>299431.03724341118</v>
      </c>
      <c r="Q132" s="23">
        <v>31227</v>
      </c>
    </row>
    <row r="133" spans="2:17" x14ac:dyDescent="0.15">
      <c r="B133" s="4">
        <v>60</v>
      </c>
      <c r="C133" s="14" t="s">
        <v>107</v>
      </c>
      <c r="D133" s="17">
        <f t="shared" si="4"/>
        <v>140446.72672320198</v>
      </c>
      <c r="E133" s="5">
        <f t="shared" si="4"/>
        <v>49706.505472578421</v>
      </c>
      <c r="F133" s="5">
        <f t="shared" si="4"/>
        <v>65193.432905895126</v>
      </c>
      <c r="G133" s="6">
        <f t="shared" si="4"/>
        <v>25546.788344728426</v>
      </c>
      <c r="H133" s="20">
        <f t="shared" si="4"/>
        <v>53187.53484550603</v>
      </c>
      <c r="I133" s="20">
        <f t="shared" si="4"/>
        <v>2308.1076322662052</v>
      </c>
      <c r="J133" s="17">
        <f t="shared" si="4"/>
        <v>34999.735907743772</v>
      </c>
      <c r="K133" s="6">
        <f t="shared" si="4"/>
        <v>9163.9132603656217</v>
      </c>
      <c r="L133" s="20">
        <f t="shared" si="4"/>
        <v>44271.134716394263</v>
      </c>
      <c r="M133" s="20">
        <f t="shared" si="4"/>
        <v>4471.0525543589893</v>
      </c>
      <c r="N133" s="20">
        <f t="shared" si="4"/>
        <v>381.46659232958712</v>
      </c>
      <c r="O133" s="132">
        <f t="shared" si="4"/>
        <v>31991.783796472901</v>
      </c>
      <c r="P133" s="23">
        <f t="shared" si="4"/>
        <v>312057.54276827374</v>
      </c>
      <c r="Q133" s="23">
        <v>34079</v>
      </c>
    </row>
    <row r="134" spans="2:17" x14ac:dyDescent="0.15">
      <c r="B134" s="4">
        <v>61</v>
      </c>
      <c r="C134" s="14" t="s">
        <v>108</v>
      </c>
      <c r="D134" s="17">
        <f t="shared" si="4"/>
        <v>119956.88084180825</v>
      </c>
      <c r="E134" s="5">
        <f t="shared" si="4"/>
        <v>46452.119216977248</v>
      </c>
      <c r="F134" s="5">
        <f t="shared" si="4"/>
        <v>52487.096584562933</v>
      </c>
      <c r="G134" s="6">
        <f t="shared" si="4"/>
        <v>21017.665040268061</v>
      </c>
      <c r="H134" s="20">
        <f t="shared" si="4"/>
        <v>46840.9558520957</v>
      </c>
      <c r="I134" s="20">
        <f t="shared" si="4"/>
        <v>1739.0218094174359</v>
      </c>
      <c r="J134" s="17">
        <f t="shared" si="4"/>
        <v>38220.563165010877</v>
      </c>
      <c r="K134" s="6">
        <f t="shared" si="4"/>
        <v>28151.519604961497</v>
      </c>
      <c r="L134" s="20">
        <f t="shared" si="4"/>
        <v>53555.905002645348</v>
      </c>
      <c r="M134" s="20">
        <f t="shared" si="4"/>
        <v>15583.328434542354</v>
      </c>
      <c r="N134" s="20">
        <f t="shared" si="4"/>
        <v>176.35647522191522</v>
      </c>
      <c r="O134" s="132">
        <f t="shared" si="4"/>
        <v>28434.51296220093</v>
      </c>
      <c r="P134" s="23">
        <f t="shared" si="4"/>
        <v>304507.52454294282</v>
      </c>
      <c r="Q134" s="23">
        <v>34022</v>
      </c>
    </row>
    <row r="135" spans="2:17" x14ac:dyDescent="0.15">
      <c r="B135" s="4">
        <v>62</v>
      </c>
      <c r="C135" s="14" t="s">
        <v>109</v>
      </c>
      <c r="D135" s="17">
        <f t="shared" si="4"/>
        <v>123809.34143335094</v>
      </c>
      <c r="E135" s="5">
        <f t="shared" si="4"/>
        <v>52967.467864060571</v>
      </c>
      <c r="F135" s="5">
        <f t="shared" si="4"/>
        <v>48752.663321007218</v>
      </c>
      <c r="G135" s="6">
        <f t="shared" si="4"/>
        <v>22089.210248283147</v>
      </c>
      <c r="H135" s="20">
        <f t="shared" si="4"/>
        <v>51241.12960028174</v>
      </c>
      <c r="I135" s="20">
        <f t="shared" si="4"/>
        <v>3139.042965310794</v>
      </c>
      <c r="J135" s="17">
        <f t="shared" si="4"/>
        <v>25812.466983623879</v>
      </c>
      <c r="K135" s="6">
        <f t="shared" si="4"/>
        <v>17815.064271878851</v>
      </c>
      <c r="L135" s="20">
        <f t="shared" si="4"/>
        <v>37920.122380700828</v>
      </c>
      <c r="M135" s="20">
        <f t="shared" si="4"/>
        <v>1102.901038915302</v>
      </c>
      <c r="N135" s="20">
        <f t="shared" si="4"/>
        <v>187.0927980278218</v>
      </c>
      <c r="O135" s="132">
        <f t="shared" si="4"/>
        <v>21364.412748723367</v>
      </c>
      <c r="P135" s="23">
        <f t="shared" si="4"/>
        <v>264576.50994893466</v>
      </c>
      <c r="Q135" s="23">
        <v>45432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135177.72424637826</v>
      </c>
      <c r="E136" s="34">
        <f t="shared" si="4"/>
        <v>54619.860149218774</v>
      </c>
      <c r="F136" s="34">
        <f t="shared" si="4"/>
        <v>57807.9561042524</v>
      </c>
      <c r="G136" s="35">
        <f t="shared" si="4"/>
        <v>22749.90799290709</v>
      </c>
      <c r="H136" s="36">
        <f t="shared" si="4"/>
        <v>42494.228645990166</v>
      </c>
      <c r="I136" s="36">
        <f t="shared" si="4"/>
        <v>2590.9866506072467</v>
      </c>
      <c r="J136" s="33">
        <f t="shared" si="4"/>
        <v>33862.424303255379</v>
      </c>
      <c r="K136" s="35">
        <f t="shared" si="4"/>
        <v>23171.333935561579</v>
      </c>
      <c r="L136" s="36">
        <f t="shared" si="4"/>
        <v>42104.787714543811</v>
      </c>
      <c r="M136" s="36">
        <f t="shared" si="4"/>
        <v>6559.9718960152568</v>
      </c>
      <c r="N136" s="36">
        <f t="shared" si="4"/>
        <v>0</v>
      </c>
      <c r="O136" s="138">
        <f t="shared" si="4"/>
        <v>14457.225066077821</v>
      </c>
      <c r="P136" s="37">
        <f t="shared" si="4"/>
        <v>277247.34852286795</v>
      </c>
      <c r="Q136" s="37">
        <v>29889</v>
      </c>
    </row>
    <row r="137" spans="2:17" ht="12.75" thickTop="1" x14ac:dyDescent="0.15">
      <c r="B137" s="25"/>
      <c r="C137" s="76" t="s">
        <v>111</v>
      </c>
      <c r="D137" s="26">
        <f t="shared" si="4"/>
        <v>169349.96525198728</v>
      </c>
      <c r="E137" s="27">
        <f t="shared" si="4"/>
        <v>57050.033335547101</v>
      </c>
      <c r="F137" s="27">
        <f t="shared" si="4"/>
        <v>83020.171231579036</v>
      </c>
      <c r="G137" s="28">
        <f t="shared" si="4"/>
        <v>29279.760684861125</v>
      </c>
      <c r="H137" s="29">
        <f t="shared" si="4"/>
        <v>48008.575839422214</v>
      </c>
      <c r="I137" s="29">
        <f t="shared" si="4"/>
        <v>3033.1968810042522</v>
      </c>
      <c r="J137" s="26">
        <f t="shared" si="4"/>
        <v>26939.546606680338</v>
      </c>
      <c r="K137" s="28">
        <f t="shared" si="4"/>
        <v>9329.5332575219563</v>
      </c>
      <c r="L137" s="29">
        <f t="shared" si="4"/>
        <v>31379.636265652734</v>
      </c>
      <c r="M137" s="29">
        <f t="shared" si="4"/>
        <v>7561.0312139965563</v>
      </c>
      <c r="N137" s="29">
        <f t="shared" si="4"/>
        <v>3891.4774132484658</v>
      </c>
      <c r="O137" s="139">
        <f t="shared" si="4"/>
        <v>40739.856153956578</v>
      </c>
      <c r="P137" s="30">
        <f t="shared" si="4"/>
        <v>330903.2856259484</v>
      </c>
      <c r="Q137" s="30">
        <v>7363011</v>
      </c>
    </row>
    <row r="139" spans="2:17" ht="13.5" x14ac:dyDescent="0.15">
      <c r="B139" s="74" t="str">
        <f>+B70</f>
        <v>平成２９年度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9</v>
      </c>
      <c r="H143" s="43">
        <f t="shared" si="5"/>
        <v>20</v>
      </c>
      <c r="I143" s="43">
        <f t="shared" si="5"/>
        <v>9</v>
      </c>
      <c r="J143" s="40">
        <f t="shared" si="5"/>
        <v>57</v>
      </c>
      <c r="K143" s="42">
        <f t="shared" si="5"/>
        <v>62</v>
      </c>
      <c r="L143" s="43">
        <f t="shared" si="5"/>
        <v>62</v>
      </c>
      <c r="M143" s="43">
        <f t="shared" si="5"/>
        <v>47</v>
      </c>
      <c r="N143" s="43">
        <f t="shared" si="5"/>
        <v>1</v>
      </c>
      <c r="O143" s="131">
        <f t="shared" si="5"/>
        <v>7</v>
      </c>
      <c r="P143" s="44">
        <f t="shared" si="5"/>
        <v>9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24</v>
      </c>
      <c r="E144" s="5">
        <f t="shared" si="6"/>
        <v>29</v>
      </c>
      <c r="F144" s="5">
        <f t="shared" si="6"/>
        <v>19</v>
      </c>
      <c r="G144" s="6">
        <f t="shared" si="6"/>
        <v>30</v>
      </c>
      <c r="H144" s="20">
        <f t="shared" si="6"/>
        <v>29</v>
      </c>
      <c r="I144" s="20">
        <f t="shared" si="6"/>
        <v>15</v>
      </c>
      <c r="J144" s="17">
        <f t="shared" si="6"/>
        <v>39</v>
      </c>
      <c r="K144" s="6">
        <f t="shared" si="6"/>
        <v>44</v>
      </c>
      <c r="L144" s="20">
        <f t="shared" si="6"/>
        <v>63</v>
      </c>
      <c r="M144" s="20">
        <f t="shared" si="6"/>
        <v>58</v>
      </c>
      <c r="N144" s="20">
        <f t="shared" si="6"/>
        <v>14</v>
      </c>
      <c r="O144" s="132">
        <f t="shared" si="6"/>
        <v>18</v>
      </c>
      <c r="P144" s="23">
        <f t="shared" si="6"/>
        <v>39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21</v>
      </c>
      <c r="F145" s="5">
        <f t="shared" si="6"/>
        <v>15</v>
      </c>
      <c r="G145" s="6">
        <f t="shared" si="6"/>
        <v>44</v>
      </c>
      <c r="H145" s="20">
        <f t="shared" si="6"/>
        <v>56</v>
      </c>
      <c r="I145" s="20">
        <f t="shared" si="6"/>
        <v>26</v>
      </c>
      <c r="J145" s="17">
        <f t="shared" si="6"/>
        <v>50</v>
      </c>
      <c r="K145" s="6">
        <f t="shared" si="6"/>
        <v>51</v>
      </c>
      <c r="L145" s="20">
        <f t="shared" si="6"/>
        <v>19</v>
      </c>
      <c r="M145" s="20">
        <f t="shared" si="6"/>
        <v>41</v>
      </c>
      <c r="N145" s="20">
        <f t="shared" si="6"/>
        <v>4</v>
      </c>
      <c r="O145" s="132">
        <f t="shared" si="6"/>
        <v>41</v>
      </c>
      <c r="P145" s="23">
        <f t="shared" si="6"/>
        <v>40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15</v>
      </c>
      <c r="E146" s="5">
        <f t="shared" si="6"/>
        <v>49</v>
      </c>
      <c r="F146" s="5">
        <f t="shared" si="6"/>
        <v>5</v>
      </c>
      <c r="G146" s="6">
        <f t="shared" si="6"/>
        <v>36</v>
      </c>
      <c r="H146" s="20">
        <f t="shared" si="6"/>
        <v>24</v>
      </c>
      <c r="I146" s="20">
        <f t="shared" si="6"/>
        <v>8</v>
      </c>
      <c r="J146" s="17">
        <f t="shared" si="6"/>
        <v>60</v>
      </c>
      <c r="K146" s="6">
        <f t="shared" si="6"/>
        <v>63</v>
      </c>
      <c r="L146" s="20">
        <f t="shared" si="6"/>
        <v>41</v>
      </c>
      <c r="M146" s="20">
        <f t="shared" si="6"/>
        <v>25</v>
      </c>
      <c r="N146" s="20">
        <f t="shared" si="6"/>
        <v>38</v>
      </c>
      <c r="O146" s="132">
        <f t="shared" si="6"/>
        <v>8</v>
      </c>
      <c r="P146" s="23">
        <f t="shared" si="6"/>
        <v>23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27</v>
      </c>
      <c r="F147" s="5">
        <f t="shared" si="6"/>
        <v>16</v>
      </c>
      <c r="G147" s="6">
        <f t="shared" si="6"/>
        <v>16</v>
      </c>
      <c r="H147" s="20">
        <f t="shared" si="6"/>
        <v>19</v>
      </c>
      <c r="I147" s="20">
        <f t="shared" si="6"/>
        <v>21</v>
      </c>
      <c r="J147" s="17">
        <f t="shared" si="6"/>
        <v>56</v>
      </c>
      <c r="K147" s="6">
        <f t="shared" si="6"/>
        <v>55</v>
      </c>
      <c r="L147" s="20">
        <f t="shared" si="6"/>
        <v>20</v>
      </c>
      <c r="M147" s="20">
        <f t="shared" si="6"/>
        <v>53</v>
      </c>
      <c r="N147" s="20">
        <f t="shared" si="6"/>
        <v>45</v>
      </c>
      <c r="O147" s="132">
        <f t="shared" si="6"/>
        <v>38</v>
      </c>
      <c r="P147" s="23">
        <f t="shared" si="6"/>
        <v>35</v>
      </c>
      <c r="Q147" s="23">
        <f t="shared" si="6"/>
        <v>25</v>
      </c>
    </row>
    <row r="148" spans="2:17" x14ac:dyDescent="0.15">
      <c r="B148" s="4" t="s">
        <v>20</v>
      </c>
      <c r="C148" s="14" t="s">
        <v>21</v>
      </c>
      <c r="D148" s="17">
        <f t="shared" si="6"/>
        <v>3</v>
      </c>
      <c r="E148" s="5">
        <f t="shared" si="6"/>
        <v>11</v>
      </c>
      <c r="F148" s="5">
        <f t="shared" si="6"/>
        <v>13</v>
      </c>
      <c r="G148" s="6">
        <f t="shared" si="6"/>
        <v>1</v>
      </c>
      <c r="H148" s="20">
        <f t="shared" si="6"/>
        <v>9</v>
      </c>
      <c r="I148" s="20">
        <f t="shared" si="6"/>
        <v>22</v>
      </c>
      <c r="J148" s="17">
        <f t="shared" si="6"/>
        <v>14</v>
      </c>
      <c r="K148" s="6">
        <f t="shared" si="6"/>
        <v>23</v>
      </c>
      <c r="L148" s="20">
        <f t="shared" si="6"/>
        <v>9</v>
      </c>
      <c r="M148" s="20">
        <f t="shared" si="6"/>
        <v>5</v>
      </c>
      <c r="N148" s="20">
        <f t="shared" si="6"/>
        <v>2</v>
      </c>
      <c r="O148" s="132">
        <f t="shared" si="6"/>
        <v>12</v>
      </c>
      <c r="P148" s="23">
        <f t="shared" si="6"/>
        <v>4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41</v>
      </c>
      <c r="E149" s="5">
        <f t="shared" si="6"/>
        <v>46</v>
      </c>
      <c r="F149" s="5">
        <f t="shared" si="6"/>
        <v>17</v>
      </c>
      <c r="G149" s="6">
        <f t="shared" si="6"/>
        <v>62</v>
      </c>
      <c r="H149" s="20">
        <f t="shared" si="6"/>
        <v>47</v>
      </c>
      <c r="I149" s="20">
        <f t="shared" si="6"/>
        <v>23</v>
      </c>
      <c r="J149" s="17">
        <f t="shared" si="6"/>
        <v>42</v>
      </c>
      <c r="K149" s="6">
        <f t="shared" si="6"/>
        <v>46</v>
      </c>
      <c r="L149" s="20">
        <f t="shared" si="6"/>
        <v>43</v>
      </c>
      <c r="M149" s="20">
        <f t="shared" si="6"/>
        <v>38</v>
      </c>
      <c r="N149" s="20">
        <f t="shared" si="6"/>
        <v>55</v>
      </c>
      <c r="O149" s="132">
        <f t="shared" si="6"/>
        <v>54</v>
      </c>
      <c r="P149" s="23">
        <f t="shared" si="6"/>
        <v>53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23</v>
      </c>
      <c r="E150" s="5">
        <f t="shared" si="6"/>
        <v>17</v>
      </c>
      <c r="F150" s="5">
        <f t="shared" si="6"/>
        <v>39</v>
      </c>
      <c r="G150" s="6">
        <f t="shared" si="6"/>
        <v>20</v>
      </c>
      <c r="H150" s="20">
        <f t="shared" si="6"/>
        <v>31</v>
      </c>
      <c r="I150" s="20">
        <f t="shared" si="6"/>
        <v>13</v>
      </c>
      <c r="J150" s="17">
        <f t="shared" si="6"/>
        <v>20</v>
      </c>
      <c r="K150" s="6">
        <f t="shared" si="6"/>
        <v>36</v>
      </c>
      <c r="L150" s="20">
        <f t="shared" si="6"/>
        <v>25</v>
      </c>
      <c r="M150" s="20">
        <f t="shared" si="6"/>
        <v>44</v>
      </c>
      <c r="N150" s="20">
        <f t="shared" si="6"/>
        <v>17</v>
      </c>
      <c r="O150" s="132">
        <f t="shared" si="6"/>
        <v>1</v>
      </c>
      <c r="P150" s="23">
        <f t="shared" si="6"/>
        <v>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25</v>
      </c>
      <c r="E151" s="5">
        <f t="shared" si="6"/>
        <v>37</v>
      </c>
      <c r="F151" s="5">
        <f t="shared" si="6"/>
        <v>20</v>
      </c>
      <c r="G151" s="6">
        <f t="shared" si="6"/>
        <v>27</v>
      </c>
      <c r="H151" s="20">
        <f t="shared" si="6"/>
        <v>13</v>
      </c>
      <c r="I151" s="20">
        <f t="shared" si="6"/>
        <v>7</v>
      </c>
      <c r="J151" s="17">
        <f t="shared" si="6"/>
        <v>29</v>
      </c>
      <c r="K151" s="6">
        <f t="shared" si="6"/>
        <v>42</v>
      </c>
      <c r="L151" s="20">
        <f t="shared" si="6"/>
        <v>29</v>
      </c>
      <c r="M151" s="20">
        <f t="shared" si="6"/>
        <v>27</v>
      </c>
      <c r="N151" s="20">
        <f t="shared" si="6"/>
        <v>12</v>
      </c>
      <c r="O151" s="132">
        <f t="shared" si="6"/>
        <v>33</v>
      </c>
      <c r="P151" s="23">
        <f t="shared" si="6"/>
        <v>19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6</v>
      </c>
      <c r="H152" s="20">
        <f t="shared" si="6"/>
        <v>61</v>
      </c>
      <c r="I152" s="20">
        <f t="shared" si="6"/>
        <v>17</v>
      </c>
      <c r="J152" s="17">
        <f t="shared" si="6"/>
        <v>9</v>
      </c>
      <c r="K152" s="6">
        <f t="shared" si="6"/>
        <v>19</v>
      </c>
      <c r="L152" s="20">
        <f t="shared" si="6"/>
        <v>50</v>
      </c>
      <c r="M152" s="20">
        <f t="shared" si="6"/>
        <v>8</v>
      </c>
      <c r="N152" s="20">
        <f t="shared" si="6"/>
        <v>18</v>
      </c>
      <c r="O152" s="132">
        <f t="shared" si="6"/>
        <v>37</v>
      </c>
      <c r="P152" s="23">
        <f t="shared" si="6"/>
        <v>15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33</v>
      </c>
      <c r="E153" s="5">
        <f t="shared" si="6"/>
        <v>34</v>
      </c>
      <c r="F153" s="5">
        <f t="shared" si="6"/>
        <v>21</v>
      </c>
      <c r="G153" s="6">
        <f t="shared" si="6"/>
        <v>42</v>
      </c>
      <c r="H153" s="20">
        <f t="shared" si="6"/>
        <v>23</v>
      </c>
      <c r="I153" s="20">
        <f t="shared" si="6"/>
        <v>16</v>
      </c>
      <c r="J153" s="17">
        <f t="shared" si="6"/>
        <v>33</v>
      </c>
      <c r="K153" s="6">
        <f t="shared" si="6"/>
        <v>39</v>
      </c>
      <c r="L153" s="20">
        <f t="shared" si="6"/>
        <v>30</v>
      </c>
      <c r="M153" s="20">
        <f t="shared" si="6"/>
        <v>31</v>
      </c>
      <c r="N153" s="20">
        <f t="shared" si="6"/>
        <v>21</v>
      </c>
      <c r="O153" s="132">
        <f t="shared" si="6"/>
        <v>17</v>
      </c>
      <c r="P153" s="23">
        <f t="shared" si="6"/>
        <v>25</v>
      </c>
      <c r="Q153" s="23">
        <f t="shared" si="6"/>
        <v>23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18</v>
      </c>
      <c r="G154" s="6">
        <f t="shared" si="6"/>
        <v>28</v>
      </c>
      <c r="H154" s="20">
        <f t="shared" si="6"/>
        <v>42</v>
      </c>
      <c r="I154" s="20">
        <f t="shared" si="6"/>
        <v>12</v>
      </c>
      <c r="J154" s="17">
        <f t="shared" si="6"/>
        <v>53</v>
      </c>
      <c r="K154" s="6">
        <f t="shared" si="6"/>
        <v>60</v>
      </c>
      <c r="L154" s="20">
        <f t="shared" si="6"/>
        <v>38</v>
      </c>
      <c r="M154" s="20">
        <f t="shared" si="6"/>
        <v>49</v>
      </c>
      <c r="N154" s="20">
        <f t="shared" si="6"/>
        <v>11</v>
      </c>
      <c r="O154" s="132">
        <f t="shared" si="6"/>
        <v>44</v>
      </c>
      <c r="P154" s="23">
        <f t="shared" si="6"/>
        <v>48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50</v>
      </c>
      <c r="F155" s="5">
        <f t="shared" si="6"/>
        <v>36</v>
      </c>
      <c r="G155" s="6">
        <f t="shared" si="6"/>
        <v>51</v>
      </c>
      <c r="H155" s="20">
        <f t="shared" si="6"/>
        <v>26</v>
      </c>
      <c r="I155" s="20">
        <f t="shared" si="6"/>
        <v>52</v>
      </c>
      <c r="J155" s="17">
        <f t="shared" si="6"/>
        <v>44</v>
      </c>
      <c r="K155" s="6">
        <f t="shared" si="6"/>
        <v>43</v>
      </c>
      <c r="L155" s="20">
        <f t="shared" si="6"/>
        <v>49</v>
      </c>
      <c r="M155" s="20">
        <f t="shared" si="6"/>
        <v>40</v>
      </c>
      <c r="N155" s="20">
        <f t="shared" si="6"/>
        <v>16</v>
      </c>
      <c r="O155" s="132">
        <f t="shared" si="6"/>
        <v>46</v>
      </c>
      <c r="P155" s="23">
        <f t="shared" si="6"/>
        <v>57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13</v>
      </c>
      <c r="E156" s="5">
        <f t="shared" si="6"/>
        <v>22</v>
      </c>
      <c r="F156" s="5">
        <f t="shared" si="6"/>
        <v>27</v>
      </c>
      <c r="G156" s="6">
        <f t="shared" si="6"/>
        <v>15</v>
      </c>
      <c r="H156" s="20">
        <f t="shared" si="6"/>
        <v>16</v>
      </c>
      <c r="I156" s="20">
        <f t="shared" si="6"/>
        <v>58</v>
      </c>
      <c r="J156" s="17">
        <f t="shared" si="6"/>
        <v>61</v>
      </c>
      <c r="K156" s="6">
        <f t="shared" si="6"/>
        <v>61</v>
      </c>
      <c r="L156" s="20">
        <f t="shared" si="6"/>
        <v>22</v>
      </c>
      <c r="M156" s="20">
        <f t="shared" si="6"/>
        <v>22</v>
      </c>
      <c r="N156" s="20">
        <f t="shared" si="6"/>
        <v>8</v>
      </c>
      <c r="O156" s="132">
        <f t="shared" si="6"/>
        <v>20</v>
      </c>
      <c r="P156" s="23">
        <f t="shared" si="6"/>
        <v>29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43</v>
      </c>
      <c r="F157" s="68">
        <f t="shared" si="6"/>
        <v>37</v>
      </c>
      <c r="G157" s="69">
        <f t="shared" si="6"/>
        <v>11</v>
      </c>
      <c r="H157" s="70">
        <f t="shared" si="6"/>
        <v>32</v>
      </c>
      <c r="I157" s="70">
        <f t="shared" si="6"/>
        <v>18</v>
      </c>
      <c r="J157" s="67">
        <f t="shared" si="6"/>
        <v>25</v>
      </c>
      <c r="K157" s="69">
        <f t="shared" si="6"/>
        <v>26</v>
      </c>
      <c r="L157" s="70">
        <f t="shared" si="6"/>
        <v>58</v>
      </c>
      <c r="M157" s="70">
        <f t="shared" si="6"/>
        <v>39</v>
      </c>
      <c r="N157" s="70">
        <f t="shared" si="6"/>
        <v>31</v>
      </c>
      <c r="O157" s="133">
        <f t="shared" si="6"/>
        <v>59</v>
      </c>
      <c r="P157" s="71">
        <f t="shared" si="6"/>
        <v>44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10</v>
      </c>
      <c r="E158" s="5">
        <f t="shared" si="6"/>
        <v>19</v>
      </c>
      <c r="F158" s="5">
        <f t="shared" si="6"/>
        <v>7</v>
      </c>
      <c r="G158" s="6">
        <f t="shared" si="6"/>
        <v>57</v>
      </c>
      <c r="H158" s="20">
        <f t="shared" si="6"/>
        <v>53</v>
      </c>
      <c r="I158" s="20">
        <f t="shared" si="6"/>
        <v>54</v>
      </c>
      <c r="J158" s="17">
        <f t="shared" si="6"/>
        <v>46</v>
      </c>
      <c r="K158" s="6">
        <f t="shared" si="6"/>
        <v>53</v>
      </c>
      <c r="L158" s="20">
        <f t="shared" si="6"/>
        <v>45</v>
      </c>
      <c r="M158" s="20">
        <f t="shared" si="6"/>
        <v>9</v>
      </c>
      <c r="N158" s="20">
        <f t="shared" si="6"/>
        <v>10</v>
      </c>
      <c r="O158" s="132">
        <f t="shared" si="6"/>
        <v>21</v>
      </c>
      <c r="P158" s="23">
        <f t="shared" si="6"/>
        <v>24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34</v>
      </c>
      <c r="E159" s="68">
        <f t="shared" si="6"/>
        <v>40</v>
      </c>
      <c r="F159" s="68">
        <f t="shared" si="6"/>
        <v>26</v>
      </c>
      <c r="G159" s="69">
        <f t="shared" si="6"/>
        <v>31</v>
      </c>
      <c r="H159" s="70">
        <f t="shared" si="6"/>
        <v>54</v>
      </c>
      <c r="I159" s="70">
        <f t="shared" si="6"/>
        <v>59</v>
      </c>
      <c r="J159" s="67">
        <f t="shared" si="6"/>
        <v>63</v>
      </c>
      <c r="K159" s="69">
        <f t="shared" si="6"/>
        <v>59</v>
      </c>
      <c r="L159" s="70">
        <f t="shared" si="6"/>
        <v>54</v>
      </c>
      <c r="M159" s="70">
        <f t="shared" si="6"/>
        <v>51</v>
      </c>
      <c r="N159" s="70">
        <f t="shared" si="6"/>
        <v>23</v>
      </c>
      <c r="O159" s="133">
        <f t="shared" si="6"/>
        <v>35</v>
      </c>
      <c r="P159" s="71">
        <f t="shared" si="6"/>
        <v>60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34</v>
      </c>
      <c r="G160" s="6">
        <f t="shared" si="7"/>
        <v>48</v>
      </c>
      <c r="H160" s="20">
        <f t="shared" si="7"/>
        <v>40</v>
      </c>
      <c r="I160" s="20">
        <f t="shared" si="7"/>
        <v>57</v>
      </c>
      <c r="J160" s="17">
        <f t="shared" si="7"/>
        <v>15</v>
      </c>
      <c r="K160" s="6">
        <f t="shared" si="7"/>
        <v>45</v>
      </c>
      <c r="L160" s="20">
        <f t="shared" si="7"/>
        <v>53</v>
      </c>
      <c r="M160" s="20">
        <f t="shared" si="7"/>
        <v>23</v>
      </c>
      <c r="N160" s="20">
        <f t="shared" si="7"/>
        <v>25</v>
      </c>
      <c r="O160" s="132">
        <f t="shared" si="7"/>
        <v>49</v>
      </c>
      <c r="P160" s="23">
        <f t="shared" si="7"/>
        <v>54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47</v>
      </c>
      <c r="H161" s="20">
        <f t="shared" si="7"/>
        <v>48</v>
      </c>
      <c r="I161" s="20">
        <f t="shared" si="7"/>
        <v>45</v>
      </c>
      <c r="J161" s="17">
        <f t="shared" si="7"/>
        <v>58</v>
      </c>
      <c r="K161" s="6">
        <f t="shared" si="7"/>
        <v>57</v>
      </c>
      <c r="L161" s="20">
        <f t="shared" si="7"/>
        <v>36</v>
      </c>
      <c r="M161" s="20">
        <f t="shared" si="7"/>
        <v>34</v>
      </c>
      <c r="N161" s="20">
        <f t="shared" si="7"/>
        <v>28</v>
      </c>
      <c r="O161" s="132">
        <f t="shared" si="7"/>
        <v>30</v>
      </c>
      <c r="P161" s="23">
        <f t="shared" si="7"/>
        <v>49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18</v>
      </c>
      <c r="E162" s="5">
        <f t="shared" si="7"/>
        <v>54</v>
      </c>
      <c r="F162" s="5">
        <f t="shared" si="7"/>
        <v>2</v>
      </c>
      <c r="G162" s="6">
        <f t="shared" si="7"/>
        <v>61</v>
      </c>
      <c r="H162" s="20">
        <f t="shared" si="7"/>
        <v>50</v>
      </c>
      <c r="I162" s="20">
        <f t="shared" si="7"/>
        <v>61</v>
      </c>
      <c r="J162" s="17">
        <f t="shared" si="7"/>
        <v>52</v>
      </c>
      <c r="K162" s="6">
        <f t="shared" si="7"/>
        <v>52</v>
      </c>
      <c r="L162" s="20">
        <f t="shared" si="7"/>
        <v>24</v>
      </c>
      <c r="M162" s="20">
        <f t="shared" si="7"/>
        <v>48</v>
      </c>
      <c r="N162" s="20">
        <f t="shared" si="7"/>
        <v>9</v>
      </c>
      <c r="O162" s="132">
        <f t="shared" si="7"/>
        <v>26</v>
      </c>
      <c r="P162" s="23">
        <f t="shared" si="7"/>
        <v>37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32</v>
      </c>
      <c r="F163" s="5">
        <f t="shared" si="7"/>
        <v>1</v>
      </c>
      <c r="G163" s="6">
        <f t="shared" si="7"/>
        <v>58</v>
      </c>
      <c r="H163" s="20">
        <f t="shared" si="7"/>
        <v>5</v>
      </c>
      <c r="I163" s="20">
        <f t="shared" si="7"/>
        <v>44</v>
      </c>
      <c r="J163" s="17">
        <f t="shared" si="7"/>
        <v>30</v>
      </c>
      <c r="K163" s="6">
        <f t="shared" si="7"/>
        <v>54</v>
      </c>
      <c r="L163" s="20">
        <f t="shared" si="7"/>
        <v>55</v>
      </c>
      <c r="M163" s="20">
        <f t="shared" si="7"/>
        <v>6</v>
      </c>
      <c r="N163" s="20">
        <f t="shared" si="7"/>
        <v>19</v>
      </c>
      <c r="O163" s="132">
        <f t="shared" si="7"/>
        <v>27</v>
      </c>
      <c r="P163" s="23">
        <f t="shared" si="7"/>
        <v>13</v>
      </c>
      <c r="Q163" s="23">
        <f t="shared" si="7"/>
        <v>16</v>
      </c>
    </row>
    <row r="164" spans="2:17" x14ac:dyDescent="0.15">
      <c r="B164" s="4" t="s">
        <v>52</v>
      </c>
      <c r="C164" s="14" t="s">
        <v>53</v>
      </c>
      <c r="D164" s="17">
        <f t="shared" si="7"/>
        <v>54</v>
      </c>
      <c r="E164" s="5">
        <f t="shared" si="7"/>
        <v>57</v>
      </c>
      <c r="F164" s="5">
        <f t="shared" si="7"/>
        <v>32</v>
      </c>
      <c r="G164" s="6">
        <f t="shared" si="7"/>
        <v>56</v>
      </c>
      <c r="H164" s="20">
        <f t="shared" si="7"/>
        <v>36</v>
      </c>
      <c r="I164" s="20">
        <f t="shared" si="7"/>
        <v>29</v>
      </c>
      <c r="J164" s="17">
        <f t="shared" si="7"/>
        <v>45</v>
      </c>
      <c r="K164" s="6">
        <f t="shared" si="7"/>
        <v>38</v>
      </c>
      <c r="L164" s="20">
        <f t="shared" si="7"/>
        <v>39</v>
      </c>
      <c r="M164" s="20">
        <f t="shared" si="7"/>
        <v>50</v>
      </c>
      <c r="N164" s="20">
        <f t="shared" si="7"/>
        <v>46</v>
      </c>
      <c r="O164" s="132">
        <f t="shared" si="7"/>
        <v>61</v>
      </c>
      <c r="P164" s="23">
        <f t="shared" si="7"/>
        <v>61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33</v>
      </c>
      <c r="F165" s="5">
        <f t="shared" si="7"/>
        <v>6</v>
      </c>
      <c r="G165" s="6">
        <f t="shared" si="7"/>
        <v>54</v>
      </c>
      <c r="H165" s="20">
        <f t="shared" si="7"/>
        <v>14</v>
      </c>
      <c r="I165" s="20">
        <f t="shared" si="7"/>
        <v>31</v>
      </c>
      <c r="J165" s="17">
        <f t="shared" si="7"/>
        <v>55</v>
      </c>
      <c r="K165" s="6">
        <f t="shared" si="7"/>
        <v>49</v>
      </c>
      <c r="L165" s="20">
        <f t="shared" si="7"/>
        <v>60</v>
      </c>
      <c r="M165" s="20">
        <f t="shared" si="7"/>
        <v>43</v>
      </c>
      <c r="N165" s="20">
        <f t="shared" si="7"/>
        <v>27</v>
      </c>
      <c r="O165" s="132">
        <f t="shared" si="7"/>
        <v>56</v>
      </c>
      <c r="P165" s="23">
        <f t="shared" si="7"/>
        <v>50</v>
      </c>
      <c r="Q165" s="23">
        <f t="shared" si="7"/>
        <v>17</v>
      </c>
    </row>
    <row r="166" spans="2:17" x14ac:dyDescent="0.15">
      <c r="B166" s="4" t="s">
        <v>56</v>
      </c>
      <c r="C166" s="14" t="s">
        <v>57</v>
      </c>
      <c r="D166" s="17">
        <f t="shared" si="7"/>
        <v>46</v>
      </c>
      <c r="E166" s="5">
        <f t="shared" si="7"/>
        <v>59</v>
      </c>
      <c r="F166" s="5">
        <f t="shared" si="7"/>
        <v>14</v>
      </c>
      <c r="G166" s="6">
        <f t="shared" si="7"/>
        <v>59</v>
      </c>
      <c r="H166" s="20">
        <f t="shared" si="7"/>
        <v>34</v>
      </c>
      <c r="I166" s="20">
        <f t="shared" si="7"/>
        <v>33</v>
      </c>
      <c r="J166" s="17">
        <f t="shared" si="7"/>
        <v>24</v>
      </c>
      <c r="K166" s="6">
        <f t="shared" si="7"/>
        <v>32</v>
      </c>
      <c r="L166" s="20">
        <f t="shared" si="7"/>
        <v>52</v>
      </c>
      <c r="M166" s="20">
        <f t="shared" si="7"/>
        <v>54</v>
      </c>
      <c r="N166" s="20">
        <f t="shared" si="7"/>
        <v>36</v>
      </c>
      <c r="O166" s="132">
        <f t="shared" si="7"/>
        <v>51</v>
      </c>
      <c r="P166" s="23">
        <f t="shared" si="7"/>
        <v>51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10</v>
      </c>
      <c r="G167" s="6">
        <f t="shared" si="7"/>
        <v>63</v>
      </c>
      <c r="H167" s="20">
        <f t="shared" si="7"/>
        <v>12</v>
      </c>
      <c r="I167" s="20">
        <f t="shared" si="7"/>
        <v>50</v>
      </c>
      <c r="J167" s="17">
        <f t="shared" si="7"/>
        <v>47</v>
      </c>
      <c r="K167" s="6">
        <f t="shared" si="7"/>
        <v>47</v>
      </c>
      <c r="L167" s="20">
        <f t="shared" si="7"/>
        <v>56</v>
      </c>
      <c r="M167" s="20">
        <f t="shared" si="7"/>
        <v>33</v>
      </c>
      <c r="N167" s="20">
        <f t="shared" si="7"/>
        <v>55</v>
      </c>
      <c r="O167" s="132">
        <f t="shared" si="7"/>
        <v>14</v>
      </c>
      <c r="P167" s="23">
        <f t="shared" si="7"/>
        <v>34</v>
      </c>
      <c r="Q167" s="23">
        <f t="shared" si="7"/>
        <v>26</v>
      </c>
    </row>
    <row r="168" spans="2:17" x14ac:dyDescent="0.15">
      <c r="B168" s="4" t="s">
        <v>60</v>
      </c>
      <c r="C168" s="14" t="s">
        <v>61</v>
      </c>
      <c r="D168" s="17">
        <f t="shared" si="7"/>
        <v>16</v>
      </c>
      <c r="E168" s="5">
        <f t="shared" si="7"/>
        <v>61</v>
      </c>
      <c r="F168" s="5">
        <f t="shared" si="7"/>
        <v>3</v>
      </c>
      <c r="G168" s="6">
        <f t="shared" si="7"/>
        <v>35</v>
      </c>
      <c r="H168" s="20">
        <f t="shared" si="7"/>
        <v>57</v>
      </c>
      <c r="I168" s="20">
        <f t="shared" si="7"/>
        <v>37</v>
      </c>
      <c r="J168" s="17">
        <f t="shared" si="7"/>
        <v>38</v>
      </c>
      <c r="K168" s="6">
        <f t="shared" si="7"/>
        <v>37</v>
      </c>
      <c r="L168" s="20">
        <f t="shared" si="7"/>
        <v>34</v>
      </c>
      <c r="M168" s="20">
        <f t="shared" si="7"/>
        <v>15</v>
      </c>
      <c r="N168" s="20">
        <f t="shared" si="7"/>
        <v>33</v>
      </c>
      <c r="O168" s="132">
        <f t="shared" si="7"/>
        <v>11</v>
      </c>
      <c r="P168" s="23">
        <f t="shared" si="7"/>
        <v>20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28</v>
      </c>
      <c r="E169" s="68">
        <f t="shared" si="7"/>
        <v>52</v>
      </c>
      <c r="F169" s="68">
        <f t="shared" si="7"/>
        <v>23</v>
      </c>
      <c r="G169" s="69">
        <f t="shared" si="7"/>
        <v>18</v>
      </c>
      <c r="H169" s="70">
        <f t="shared" si="7"/>
        <v>45</v>
      </c>
      <c r="I169" s="70">
        <f t="shared" si="7"/>
        <v>36</v>
      </c>
      <c r="J169" s="67">
        <f t="shared" si="7"/>
        <v>49</v>
      </c>
      <c r="K169" s="69">
        <f t="shared" si="7"/>
        <v>33</v>
      </c>
      <c r="L169" s="70">
        <f t="shared" si="7"/>
        <v>35</v>
      </c>
      <c r="M169" s="70">
        <f t="shared" si="7"/>
        <v>62</v>
      </c>
      <c r="N169" s="70">
        <f t="shared" si="7"/>
        <v>24</v>
      </c>
      <c r="O169" s="133">
        <f t="shared" si="7"/>
        <v>5</v>
      </c>
      <c r="P169" s="71">
        <f t="shared" si="7"/>
        <v>17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51</v>
      </c>
      <c r="F170" s="5">
        <f t="shared" si="7"/>
        <v>28</v>
      </c>
      <c r="G170" s="6">
        <f t="shared" si="7"/>
        <v>25</v>
      </c>
      <c r="H170" s="20">
        <f t="shared" si="7"/>
        <v>49</v>
      </c>
      <c r="I170" s="20">
        <f t="shared" si="7"/>
        <v>38</v>
      </c>
      <c r="J170" s="17">
        <f t="shared" si="7"/>
        <v>13</v>
      </c>
      <c r="K170" s="6">
        <f t="shared" si="7"/>
        <v>11</v>
      </c>
      <c r="L170" s="20">
        <f t="shared" si="7"/>
        <v>47</v>
      </c>
      <c r="M170" s="20">
        <f t="shared" si="7"/>
        <v>32</v>
      </c>
      <c r="N170" s="20">
        <f t="shared" si="7"/>
        <v>51</v>
      </c>
      <c r="O170" s="132">
        <f t="shared" si="7"/>
        <v>15</v>
      </c>
      <c r="P170" s="23">
        <f t="shared" si="7"/>
        <v>26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38</v>
      </c>
      <c r="E171" s="54">
        <f t="shared" si="7"/>
        <v>35</v>
      </c>
      <c r="F171" s="54">
        <f t="shared" si="7"/>
        <v>38</v>
      </c>
      <c r="G171" s="55">
        <f t="shared" si="7"/>
        <v>19</v>
      </c>
      <c r="H171" s="56">
        <f t="shared" si="7"/>
        <v>41</v>
      </c>
      <c r="I171" s="56">
        <f t="shared" si="7"/>
        <v>63</v>
      </c>
      <c r="J171" s="53">
        <f t="shared" si="7"/>
        <v>32</v>
      </c>
      <c r="K171" s="55">
        <f t="shared" si="7"/>
        <v>29</v>
      </c>
      <c r="L171" s="56">
        <f t="shared" si="7"/>
        <v>59</v>
      </c>
      <c r="M171" s="56">
        <f t="shared" si="7"/>
        <v>35</v>
      </c>
      <c r="N171" s="56">
        <f t="shared" si="7"/>
        <v>30</v>
      </c>
      <c r="O171" s="134">
        <f t="shared" si="7"/>
        <v>57</v>
      </c>
      <c r="P171" s="57">
        <f t="shared" si="7"/>
        <v>52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32</v>
      </c>
      <c r="E172" s="5">
        <f t="shared" si="7"/>
        <v>39</v>
      </c>
      <c r="F172" s="5">
        <f t="shared" si="7"/>
        <v>30</v>
      </c>
      <c r="G172" s="6">
        <f t="shared" si="7"/>
        <v>21</v>
      </c>
      <c r="H172" s="20">
        <f t="shared" si="7"/>
        <v>15</v>
      </c>
      <c r="I172" s="20">
        <f t="shared" si="7"/>
        <v>35</v>
      </c>
      <c r="J172" s="17">
        <f t="shared" si="7"/>
        <v>28</v>
      </c>
      <c r="K172" s="6">
        <f t="shared" si="7"/>
        <v>35</v>
      </c>
      <c r="L172" s="20">
        <f t="shared" si="7"/>
        <v>21</v>
      </c>
      <c r="M172" s="20">
        <f t="shared" si="7"/>
        <v>12</v>
      </c>
      <c r="N172" s="20">
        <f t="shared" si="7"/>
        <v>15</v>
      </c>
      <c r="O172" s="132">
        <f t="shared" si="7"/>
        <v>48</v>
      </c>
      <c r="P172" s="23">
        <f t="shared" si="7"/>
        <v>22</v>
      </c>
      <c r="Q172" s="23">
        <f t="shared" si="7"/>
        <v>24</v>
      </c>
    </row>
    <row r="173" spans="2:17" x14ac:dyDescent="0.15">
      <c r="B173" s="4" t="s">
        <v>70</v>
      </c>
      <c r="C173" s="14" t="s">
        <v>71</v>
      </c>
      <c r="D173" s="17">
        <f t="shared" si="7"/>
        <v>39</v>
      </c>
      <c r="E173" s="5">
        <f t="shared" si="7"/>
        <v>60</v>
      </c>
      <c r="F173" s="5">
        <f t="shared" si="7"/>
        <v>12</v>
      </c>
      <c r="G173" s="6">
        <f t="shared" si="7"/>
        <v>45</v>
      </c>
      <c r="H173" s="20">
        <f t="shared" si="7"/>
        <v>52</v>
      </c>
      <c r="I173" s="20">
        <f t="shared" si="7"/>
        <v>43</v>
      </c>
      <c r="J173" s="17">
        <f t="shared" si="7"/>
        <v>36</v>
      </c>
      <c r="K173" s="6">
        <f t="shared" si="7"/>
        <v>30</v>
      </c>
      <c r="L173" s="20">
        <f t="shared" si="7"/>
        <v>61</v>
      </c>
      <c r="M173" s="20">
        <f t="shared" si="7"/>
        <v>46</v>
      </c>
      <c r="N173" s="20">
        <f t="shared" si="7"/>
        <v>54</v>
      </c>
      <c r="O173" s="132">
        <f t="shared" si="7"/>
        <v>23</v>
      </c>
      <c r="P173" s="23">
        <f t="shared" si="7"/>
        <v>46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9</v>
      </c>
      <c r="E174" s="5">
        <f t="shared" si="7"/>
        <v>41</v>
      </c>
      <c r="F174" s="5">
        <f t="shared" si="7"/>
        <v>8</v>
      </c>
      <c r="G174" s="6">
        <f t="shared" si="7"/>
        <v>24</v>
      </c>
      <c r="H174" s="20">
        <f t="shared" si="7"/>
        <v>38</v>
      </c>
      <c r="I174" s="20">
        <f t="shared" si="7"/>
        <v>5</v>
      </c>
      <c r="J174" s="17">
        <f t="shared" si="7"/>
        <v>59</v>
      </c>
      <c r="K174" s="6">
        <f t="shared" si="7"/>
        <v>56</v>
      </c>
      <c r="L174" s="20">
        <f t="shared" si="7"/>
        <v>33</v>
      </c>
      <c r="M174" s="20">
        <f t="shared" si="7"/>
        <v>7</v>
      </c>
      <c r="N174" s="20">
        <f t="shared" si="7"/>
        <v>13</v>
      </c>
      <c r="O174" s="132">
        <f t="shared" si="7"/>
        <v>40</v>
      </c>
      <c r="P174" s="23">
        <f t="shared" si="7"/>
        <v>30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43</v>
      </c>
      <c r="E175" s="61">
        <f t="shared" si="7"/>
        <v>18</v>
      </c>
      <c r="F175" s="61">
        <f t="shared" si="7"/>
        <v>43</v>
      </c>
      <c r="G175" s="62">
        <f t="shared" si="7"/>
        <v>39</v>
      </c>
      <c r="H175" s="63">
        <f t="shared" si="7"/>
        <v>62</v>
      </c>
      <c r="I175" s="63">
        <f t="shared" si="7"/>
        <v>51</v>
      </c>
      <c r="J175" s="60">
        <f t="shared" si="7"/>
        <v>54</v>
      </c>
      <c r="K175" s="62">
        <f t="shared" si="7"/>
        <v>48</v>
      </c>
      <c r="L175" s="63">
        <f t="shared" si="7"/>
        <v>2</v>
      </c>
      <c r="M175" s="63">
        <f t="shared" si="7"/>
        <v>19</v>
      </c>
      <c r="N175" s="63">
        <f t="shared" si="7"/>
        <v>40</v>
      </c>
      <c r="O175" s="135">
        <f t="shared" si="7"/>
        <v>53</v>
      </c>
      <c r="P175" s="64">
        <f t="shared" si="7"/>
        <v>41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53</v>
      </c>
      <c r="E176" s="5">
        <f t="shared" si="8"/>
        <v>58</v>
      </c>
      <c r="F176" s="5">
        <f t="shared" si="8"/>
        <v>41</v>
      </c>
      <c r="G176" s="6">
        <f t="shared" si="8"/>
        <v>33</v>
      </c>
      <c r="H176" s="20">
        <f t="shared" si="8"/>
        <v>43</v>
      </c>
      <c r="I176" s="20">
        <f t="shared" si="8"/>
        <v>10</v>
      </c>
      <c r="J176" s="17">
        <f t="shared" si="8"/>
        <v>51</v>
      </c>
      <c r="K176" s="6">
        <f t="shared" si="8"/>
        <v>40</v>
      </c>
      <c r="L176" s="20">
        <f t="shared" si="8"/>
        <v>32</v>
      </c>
      <c r="M176" s="20">
        <f t="shared" si="8"/>
        <v>26</v>
      </c>
      <c r="N176" s="20">
        <f t="shared" si="8"/>
        <v>47</v>
      </c>
      <c r="O176" s="132">
        <f t="shared" si="8"/>
        <v>47</v>
      </c>
      <c r="P176" s="23">
        <f t="shared" si="8"/>
        <v>56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45</v>
      </c>
      <c r="F177" s="5">
        <f t="shared" si="8"/>
        <v>29</v>
      </c>
      <c r="G177" s="6">
        <f t="shared" si="8"/>
        <v>49</v>
      </c>
      <c r="H177" s="20">
        <f t="shared" si="8"/>
        <v>27</v>
      </c>
      <c r="I177" s="20">
        <f t="shared" si="8"/>
        <v>32</v>
      </c>
      <c r="J177" s="17">
        <f t="shared" si="8"/>
        <v>37</v>
      </c>
      <c r="K177" s="6">
        <f t="shared" si="8"/>
        <v>31</v>
      </c>
      <c r="L177" s="20">
        <f t="shared" si="8"/>
        <v>13</v>
      </c>
      <c r="M177" s="20">
        <f t="shared" si="8"/>
        <v>45</v>
      </c>
      <c r="N177" s="20">
        <f t="shared" si="8"/>
        <v>29</v>
      </c>
      <c r="O177" s="132">
        <f t="shared" si="8"/>
        <v>10</v>
      </c>
      <c r="P177" s="23">
        <f t="shared" si="8"/>
        <v>28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44</v>
      </c>
      <c r="E178" s="61">
        <f t="shared" si="8"/>
        <v>26</v>
      </c>
      <c r="F178" s="61">
        <f t="shared" si="8"/>
        <v>33</v>
      </c>
      <c r="G178" s="62">
        <f t="shared" si="8"/>
        <v>41</v>
      </c>
      <c r="H178" s="63">
        <f t="shared" si="8"/>
        <v>59</v>
      </c>
      <c r="I178" s="63">
        <f t="shared" si="8"/>
        <v>25</v>
      </c>
      <c r="J178" s="60">
        <f t="shared" si="8"/>
        <v>21</v>
      </c>
      <c r="K178" s="62">
        <f t="shared" si="8"/>
        <v>21</v>
      </c>
      <c r="L178" s="63">
        <f t="shared" si="8"/>
        <v>40</v>
      </c>
      <c r="M178" s="63">
        <f t="shared" si="8"/>
        <v>24</v>
      </c>
      <c r="N178" s="63">
        <f t="shared" si="8"/>
        <v>34</v>
      </c>
      <c r="O178" s="135">
        <f t="shared" si="8"/>
        <v>58</v>
      </c>
      <c r="P178" s="64">
        <f t="shared" si="8"/>
        <v>47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42</v>
      </c>
      <c r="E179" s="61">
        <f t="shared" si="8"/>
        <v>38</v>
      </c>
      <c r="F179" s="61">
        <f t="shared" si="8"/>
        <v>22</v>
      </c>
      <c r="G179" s="62">
        <f t="shared" si="8"/>
        <v>52</v>
      </c>
      <c r="H179" s="63">
        <f t="shared" si="8"/>
        <v>21</v>
      </c>
      <c r="I179" s="63">
        <f t="shared" si="8"/>
        <v>11</v>
      </c>
      <c r="J179" s="60">
        <f t="shared" si="8"/>
        <v>40</v>
      </c>
      <c r="K179" s="62">
        <f t="shared" si="8"/>
        <v>34</v>
      </c>
      <c r="L179" s="63">
        <f t="shared" si="8"/>
        <v>42</v>
      </c>
      <c r="M179" s="63">
        <f t="shared" si="8"/>
        <v>13</v>
      </c>
      <c r="N179" s="63">
        <f t="shared" si="8"/>
        <v>50</v>
      </c>
      <c r="O179" s="135">
        <f t="shared" si="8"/>
        <v>22</v>
      </c>
      <c r="P179" s="64">
        <f t="shared" si="8"/>
        <v>32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45</v>
      </c>
      <c r="E180" s="5">
        <f t="shared" si="8"/>
        <v>47</v>
      </c>
      <c r="F180" s="5">
        <f t="shared" si="8"/>
        <v>24</v>
      </c>
      <c r="G180" s="6">
        <f t="shared" si="8"/>
        <v>46</v>
      </c>
      <c r="H180" s="20">
        <f t="shared" si="8"/>
        <v>35</v>
      </c>
      <c r="I180" s="20">
        <f t="shared" si="8"/>
        <v>55</v>
      </c>
      <c r="J180" s="17">
        <f t="shared" si="8"/>
        <v>41</v>
      </c>
      <c r="K180" s="6">
        <f t="shared" si="8"/>
        <v>28</v>
      </c>
      <c r="L180" s="20">
        <f t="shared" si="8"/>
        <v>48</v>
      </c>
      <c r="M180" s="20">
        <f t="shared" si="8"/>
        <v>56</v>
      </c>
      <c r="N180" s="20">
        <f t="shared" si="8"/>
        <v>32</v>
      </c>
      <c r="O180" s="132">
        <f t="shared" si="8"/>
        <v>3</v>
      </c>
      <c r="P180" s="23">
        <f t="shared" si="8"/>
        <v>14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56</v>
      </c>
      <c r="F181" s="5">
        <f t="shared" si="8"/>
        <v>9</v>
      </c>
      <c r="G181" s="6">
        <f t="shared" si="8"/>
        <v>22</v>
      </c>
      <c r="H181" s="20">
        <f t="shared" si="8"/>
        <v>8</v>
      </c>
      <c r="I181" s="20">
        <f t="shared" si="8"/>
        <v>48</v>
      </c>
      <c r="J181" s="17">
        <f t="shared" si="8"/>
        <v>43</v>
      </c>
      <c r="K181" s="6">
        <f t="shared" si="8"/>
        <v>41</v>
      </c>
      <c r="L181" s="20">
        <f t="shared" si="8"/>
        <v>44</v>
      </c>
      <c r="M181" s="20">
        <f t="shared" si="8"/>
        <v>28</v>
      </c>
      <c r="N181" s="20">
        <f t="shared" si="8"/>
        <v>49</v>
      </c>
      <c r="O181" s="132">
        <f t="shared" si="8"/>
        <v>16</v>
      </c>
      <c r="P181" s="23">
        <f t="shared" si="8"/>
        <v>21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48</v>
      </c>
      <c r="F182" s="8">
        <f t="shared" si="8"/>
        <v>52</v>
      </c>
      <c r="G182" s="9">
        <f t="shared" si="8"/>
        <v>40</v>
      </c>
      <c r="H182" s="21">
        <f t="shared" si="8"/>
        <v>60</v>
      </c>
      <c r="I182" s="21">
        <f t="shared" si="8"/>
        <v>49</v>
      </c>
      <c r="J182" s="18">
        <f t="shared" si="8"/>
        <v>31</v>
      </c>
      <c r="K182" s="9">
        <f t="shared" si="8"/>
        <v>24</v>
      </c>
      <c r="L182" s="21">
        <f t="shared" si="8"/>
        <v>37</v>
      </c>
      <c r="M182" s="21">
        <f t="shared" si="8"/>
        <v>55</v>
      </c>
      <c r="N182" s="21">
        <f t="shared" si="8"/>
        <v>37</v>
      </c>
      <c r="O182" s="136">
        <f t="shared" si="8"/>
        <v>19</v>
      </c>
      <c r="P182" s="24">
        <f t="shared" si="8"/>
        <v>58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51</v>
      </c>
      <c r="G183" s="12">
        <f t="shared" si="8"/>
        <v>43</v>
      </c>
      <c r="H183" s="19">
        <f t="shared" si="8"/>
        <v>30</v>
      </c>
      <c r="I183" s="19">
        <f t="shared" si="8"/>
        <v>14</v>
      </c>
      <c r="J183" s="16">
        <f t="shared" si="8"/>
        <v>62</v>
      </c>
      <c r="K183" s="12">
        <f t="shared" si="8"/>
        <v>58</v>
      </c>
      <c r="L183" s="19">
        <f t="shared" si="8"/>
        <v>51</v>
      </c>
      <c r="M183" s="19">
        <f t="shared" si="8"/>
        <v>36</v>
      </c>
      <c r="N183" s="19">
        <f t="shared" si="8"/>
        <v>39</v>
      </c>
      <c r="O183" s="137">
        <f t="shared" si="8"/>
        <v>63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40</v>
      </c>
      <c r="E184" s="5">
        <f t="shared" si="8"/>
        <v>20</v>
      </c>
      <c r="F184" s="5">
        <f t="shared" si="8"/>
        <v>53</v>
      </c>
      <c r="G184" s="6">
        <f t="shared" si="8"/>
        <v>12</v>
      </c>
      <c r="H184" s="20">
        <f t="shared" si="8"/>
        <v>25</v>
      </c>
      <c r="I184" s="20">
        <f t="shared" si="8"/>
        <v>47</v>
      </c>
      <c r="J184" s="17">
        <f t="shared" si="8"/>
        <v>22</v>
      </c>
      <c r="K184" s="6">
        <f t="shared" si="8"/>
        <v>25</v>
      </c>
      <c r="L184" s="20">
        <f t="shared" si="8"/>
        <v>31</v>
      </c>
      <c r="M184" s="20">
        <f t="shared" si="8"/>
        <v>11</v>
      </c>
      <c r="N184" s="20">
        <f t="shared" si="8"/>
        <v>52</v>
      </c>
      <c r="O184" s="132">
        <f t="shared" si="8"/>
        <v>36</v>
      </c>
      <c r="P184" s="23">
        <f t="shared" si="8"/>
        <v>27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56</v>
      </c>
      <c r="E185" s="5">
        <f t="shared" si="8"/>
        <v>31</v>
      </c>
      <c r="F185" s="5">
        <f t="shared" si="8"/>
        <v>49</v>
      </c>
      <c r="G185" s="6">
        <f t="shared" si="8"/>
        <v>37</v>
      </c>
      <c r="H185" s="20">
        <f t="shared" si="8"/>
        <v>63</v>
      </c>
      <c r="I185" s="20">
        <f t="shared" si="8"/>
        <v>62</v>
      </c>
      <c r="J185" s="17">
        <f t="shared" si="8"/>
        <v>26</v>
      </c>
      <c r="K185" s="6">
        <f t="shared" si="8"/>
        <v>8</v>
      </c>
      <c r="L185" s="20">
        <f t="shared" si="8"/>
        <v>16</v>
      </c>
      <c r="M185" s="20">
        <f t="shared" si="8"/>
        <v>30</v>
      </c>
      <c r="N185" s="20">
        <f t="shared" si="8"/>
        <v>26</v>
      </c>
      <c r="O185" s="132">
        <f t="shared" si="8"/>
        <v>52</v>
      </c>
      <c r="P185" s="23">
        <f t="shared" si="8"/>
        <v>55</v>
      </c>
      <c r="Q185" s="23">
        <f t="shared" si="8"/>
        <v>44</v>
      </c>
    </row>
    <row r="186" spans="2:17" x14ac:dyDescent="0.15">
      <c r="B186" s="4">
        <v>44</v>
      </c>
      <c r="C186" s="14" t="s">
        <v>91</v>
      </c>
      <c r="D186" s="17">
        <f t="shared" si="8"/>
        <v>50</v>
      </c>
      <c r="E186" s="5">
        <f t="shared" si="8"/>
        <v>8</v>
      </c>
      <c r="F186" s="5">
        <f t="shared" si="8"/>
        <v>56</v>
      </c>
      <c r="G186" s="6">
        <f t="shared" si="8"/>
        <v>60</v>
      </c>
      <c r="H186" s="20">
        <f t="shared" si="8"/>
        <v>46</v>
      </c>
      <c r="I186" s="20">
        <f t="shared" si="8"/>
        <v>40</v>
      </c>
      <c r="J186" s="17">
        <f t="shared" si="8"/>
        <v>11</v>
      </c>
      <c r="K186" s="6">
        <f t="shared" si="8"/>
        <v>3</v>
      </c>
      <c r="L186" s="20">
        <f t="shared" si="8"/>
        <v>8</v>
      </c>
      <c r="M186" s="20">
        <f t="shared" si="8"/>
        <v>21</v>
      </c>
      <c r="N186" s="20">
        <f t="shared" si="8"/>
        <v>22</v>
      </c>
      <c r="O186" s="132">
        <f t="shared" si="8"/>
        <v>42</v>
      </c>
      <c r="P186" s="23">
        <f t="shared" si="8"/>
        <v>31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28</v>
      </c>
      <c r="F187" s="5">
        <f t="shared" si="8"/>
        <v>35</v>
      </c>
      <c r="G187" s="6">
        <f t="shared" si="8"/>
        <v>13</v>
      </c>
      <c r="H187" s="20">
        <f t="shared" si="8"/>
        <v>11</v>
      </c>
      <c r="I187" s="20">
        <f t="shared" si="8"/>
        <v>27</v>
      </c>
      <c r="J187" s="17">
        <f t="shared" si="8"/>
        <v>16</v>
      </c>
      <c r="K187" s="6">
        <f t="shared" si="8"/>
        <v>16</v>
      </c>
      <c r="L187" s="20">
        <f t="shared" si="8"/>
        <v>46</v>
      </c>
      <c r="M187" s="20">
        <f t="shared" si="8"/>
        <v>63</v>
      </c>
      <c r="N187" s="20">
        <f t="shared" si="8"/>
        <v>55</v>
      </c>
      <c r="O187" s="132">
        <f t="shared" si="8"/>
        <v>60</v>
      </c>
      <c r="P187" s="23">
        <f t="shared" si="8"/>
        <v>36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20</v>
      </c>
      <c r="E188" s="5">
        <f t="shared" si="8"/>
        <v>15</v>
      </c>
      <c r="F188" s="5">
        <f t="shared" si="8"/>
        <v>44</v>
      </c>
      <c r="G188" s="6">
        <f t="shared" si="8"/>
        <v>10</v>
      </c>
      <c r="H188" s="20">
        <f t="shared" si="8"/>
        <v>33</v>
      </c>
      <c r="I188" s="20">
        <f t="shared" si="8"/>
        <v>42</v>
      </c>
      <c r="J188" s="17">
        <f t="shared" si="8"/>
        <v>17</v>
      </c>
      <c r="K188" s="6">
        <f t="shared" si="8"/>
        <v>7</v>
      </c>
      <c r="L188" s="20">
        <f t="shared" si="8"/>
        <v>14</v>
      </c>
      <c r="M188" s="20">
        <f t="shared" si="8"/>
        <v>29</v>
      </c>
      <c r="N188" s="20">
        <f t="shared" si="8"/>
        <v>55</v>
      </c>
      <c r="O188" s="132">
        <f t="shared" si="8"/>
        <v>25</v>
      </c>
      <c r="P188" s="23">
        <f t="shared" si="8"/>
        <v>16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16</v>
      </c>
      <c r="F189" s="5">
        <f t="shared" si="8"/>
        <v>55</v>
      </c>
      <c r="G189" s="6">
        <f t="shared" si="8"/>
        <v>26</v>
      </c>
      <c r="H189" s="20">
        <f t="shared" si="8"/>
        <v>55</v>
      </c>
      <c r="I189" s="20">
        <f t="shared" si="8"/>
        <v>60</v>
      </c>
      <c r="J189" s="17">
        <f t="shared" si="8"/>
        <v>19</v>
      </c>
      <c r="K189" s="6">
        <f t="shared" si="8"/>
        <v>14</v>
      </c>
      <c r="L189" s="20">
        <f t="shared" si="8"/>
        <v>26</v>
      </c>
      <c r="M189" s="20">
        <f t="shared" si="8"/>
        <v>61</v>
      </c>
      <c r="N189" s="20">
        <f t="shared" si="8"/>
        <v>55</v>
      </c>
      <c r="O189" s="132">
        <f t="shared" si="8"/>
        <v>43</v>
      </c>
      <c r="P189" s="23">
        <f t="shared" si="8"/>
        <v>45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14</v>
      </c>
      <c r="F190" s="5">
        <f t="shared" si="8"/>
        <v>62</v>
      </c>
      <c r="G190" s="6">
        <f t="shared" si="8"/>
        <v>32</v>
      </c>
      <c r="H190" s="20">
        <f t="shared" si="8"/>
        <v>6</v>
      </c>
      <c r="I190" s="20">
        <f t="shared" si="8"/>
        <v>3</v>
      </c>
      <c r="J190" s="17">
        <f t="shared" si="8"/>
        <v>23</v>
      </c>
      <c r="K190" s="6">
        <f t="shared" si="8"/>
        <v>18</v>
      </c>
      <c r="L190" s="20">
        <f t="shared" si="8"/>
        <v>15</v>
      </c>
      <c r="M190" s="20">
        <f t="shared" si="8"/>
        <v>52</v>
      </c>
      <c r="N190" s="20">
        <f t="shared" si="8"/>
        <v>55</v>
      </c>
      <c r="O190" s="132">
        <f t="shared" si="8"/>
        <v>32</v>
      </c>
      <c r="P190" s="23">
        <f t="shared" si="8"/>
        <v>33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49</v>
      </c>
      <c r="E191" s="5">
        <f t="shared" si="8"/>
        <v>10</v>
      </c>
      <c r="F191" s="5">
        <f t="shared" si="8"/>
        <v>60</v>
      </c>
      <c r="G191" s="6">
        <f t="shared" si="8"/>
        <v>23</v>
      </c>
      <c r="H191" s="20">
        <f t="shared" si="8"/>
        <v>18</v>
      </c>
      <c r="I191" s="20">
        <f t="shared" si="8"/>
        <v>19</v>
      </c>
      <c r="J191" s="17">
        <f t="shared" si="8"/>
        <v>18</v>
      </c>
      <c r="K191" s="6">
        <f t="shared" si="8"/>
        <v>20</v>
      </c>
      <c r="L191" s="20">
        <f t="shared" si="8"/>
        <v>7</v>
      </c>
      <c r="M191" s="20">
        <f t="shared" si="8"/>
        <v>10</v>
      </c>
      <c r="N191" s="20">
        <f t="shared" si="8"/>
        <v>55</v>
      </c>
      <c r="O191" s="132">
        <f t="shared" si="8"/>
        <v>31</v>
      </c>
      <c r="P191" s="23">
        <f t="shared" si="8"/>
        <v>18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26</v>
      </c>
      <c r="E192" s="5">
        <f t="shared" si="9"/>
        <v>9</v>
      </c>
      <c r="F192" s="5">
        <f t="shared" si="9"/>
        <v>57</v>
      </c>
      <c r="G192" s="6">
        <f t="shared" si="9"/>
        <v>8</v>
      </c>
      <c r="H192" s="20">
        <f t="shared" si="9"/>
        <v>28</v>
      </c>
      <c r="I192" s="20">
        <f t="shared" si="9"/>
        <v>53</v>
      </c>
      <c r="J192" s="17">
        <f t="shared" si="9"/>
        <v>8</v>
      </c>
      <c r="K192" s="6">
        <f t="shared" si="9"/>
        <v>5</v>
      </c>
      <c r="L192" s="20">
        <f t="shared" si="9"/>
        <v>5</v>
      </c>
      <c r="M192" s="20">
        <f t="shared" si="9"/>
        <v>59</v>
      </c>
      <c r="N192" s="20">
        <f t="shared" si="9"/>
        <v>41</v>
      </c>
      <c r="O192" s="132">
        <f t="shared" si="9"/>
        <v>2</v>
      </c>
      <c r="P192" s="23">
        <f t="shared" si="9"/>
        <v>6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47</v>
      </c>
      <c r="G193" s="6">
        <f t="shared" si="9"/>
        <v>3</v>
      </c>
      <c r="H193" s="20">
        <f t="shared" si="9"/>
        <v>3</v>
      </c>
      <c r="I193" s="20">
        <f t="shared" si="9"/>
        <v>24</v>
      </c>
      <c r="J193" s="17">
        <f t="shared" si="9"/>
        <v>5</v>
      </c>
      <c r="K193" s="6">
        <f t="shared" si="9"/>
        <v>2</v>
      </c>
      <c r="L193" s="20">
        <f t="shared" si="9"/>
        <v>18</v>
      </c>
      <c r="M193" s="20">
        <f t="shared" si="9"/>
        <v>17</v>
      </c>
      <c r="N193" s="20">
        <f t="shared" si="9"/>
        <v>20</v>
      </c>
      <c r="O193" s="132">
        <f t="shared" si="9"/>
        <v>6</v>
      </c>
      <c r="P193" s="23">
        <f t="shared" si="9"/>
        <v>3</v>
      </c>
      <c r="Q193" s="23">
        <f t="shared" si="9"/>
        <v>58</v>
      </c>
    </row>
    <row r="194" spans="2:17" x14ac:dyDescent="0.15">
      <c r="B194" s="4">
        <v>52</v>
      </c>
      <c r="C194" s="14" t="s">
        <v>99</v>
      </c>
      <c r="D194" s="17">
        <f t="shared" si="9"/>
        <v>30</v>
      </c>
      <c r="E194" s="5">
        <f t="shared" si="9"/>
        <v>6</v>
      </c>
      <c r="F194" s="5">
        <f t="shared" si="9"/>
        <v>63</v>
      </c>
      <c r="G194" s="6">
        <f t="shared" si="9"/>
        <v>14</v>
      </c>
      <c r="H194" s="20">
        <f t="shared" si="9"/>
        <v>4</v>
      </c>
      <c r="I194" s="20">
        <f t="shared" si="9"/>
        <v>56</v>
      </c>
      <c r="J194" s="17">
        <f t="shared" si="9"/>
        <v>6</v>
      </c>
      <c r="K194" s="6">
        <f t="shared" si="9"/>
        <v>13</v>
      </c>
      <c r="L194" s="20">
        <f t="shared" si="9"/>
        <v>6</v>
      </c>
      <c r="M194" s="20">
        <f t="shared" si="9"/>
        <v>20</v>
      </c>
      <c r="N194" s="20">
        <f t="shared" si="9"/>
        <v>6</v>
      </c>
      <c r="O194" s="132">
        <f t="shared" si="9"/>
        <v>28</v>
      </c>
      <c r="P194" s="23">
        <f t="shared" si="9"/>
        <v>12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19</v>
      </c>
      <c r="E195" s="5">
        <f t="shared" si="9"/>
        <v>13</v>
      </c>
      <c r="F195" s="5">
        <f t="shared" si="9"/>
        <v>40</v>
      </c>
      <c r="G195" s="6">
        <f t="shared" si="9"/>
        <v>17</v>
      </c>
      <c r="H195" s="20">
        <f t="shared" si="9"/>
        <v>44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60</v>
      </c>
      <c r="N195" s="20">
        <f t="shared" si="9"/>
        <v>5</v>
      </c>
      <c r="O195" s="132">
        <f t="shared" si="9"/>
        <v>29</v>
      </c>
      <c r="P195" s="23">
        <f t="shared" si="9"/>
        <v>10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45</v>
      </c>
      <c r="G196" s="6">
        <f t="shared" si="9"/>
        <v>5</v>
      </c>
      <c r="H196" s="20">
        <f t="shared" si="9"/>
        <v>7</v>
      </c>
      <c r="I196" s="20">
        <f t="shared" si="9"/>
        <v>39</v>
      </c>
      <c r="J196" s="17">
        <f t="shared" si="9"/>
        <v>2</v>
      </c>
      <c r="K196" s="6">
        <f t="shared" si="9"/>
        <v>4</v>
      </c>
      <c r="L196" s="20">
        <f t="shared" si="9"/>
        <v>23</v>
      </c>
      <c r="M196" s="20">
        <f t="shared" si="9"/>
        <v>18</v>
      </c>
      <c r="N196" s="20">
        <f t="shared" si="9"/>
        <v>7</v>
      </c>
      <c r="O196" s="132">
        <f t="shared" si="9"/>
        <v>13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4</v>
      </c>
      <c r="E197" s="5">
        <f t="shared" si="9"/>
        <v>2</v>
      </c>
      <c r="F197" s="5">
        <f t="shared" si="9"/>
        <v>48</v>
      </c>
      <c r="G197" s="6">
        <f t="shared" si="9"/>
        <v>2</v>
      </c>
      <c r="H197" s="20">
        <f t="shared" si="9"/>
        <v>2</v>
      </c>
      <c r="I197" s="20">
        <f t="shared" si="9"/>
        <v>4</v>
      </c>
      <c r="J197" s="17">
        <f t="shared" si="9"/>
        <v>3</v>
      </c>
      <c r="K197" s="6">
        <f t="shared" si="9"/>
        <v>9</v>
      </c>
      <c r="L197" s="20">
        <f t="shared" si="9"/>
        <v>10</v>
      </c>
      <c r="M197" s="20">
        <f t="shared" si="9"/>
        <v>1</v>
      </c>
      <c r="N197" s="20">
        <f t="shared" si="9"/>
        <v>3</v>
      </c>
      <c r="O197" s="132">
        <f t="shared" si="9"/>
        <v>24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59</v>
      </c>
      <c r="G198" s="6">
        <f t="shared" si="9"/>
        <v>7</v>
      </c>
      <c r="H198" s="20">
        <f t="shared" si="9"/>
        <v>1</v>
      </c>
      <c r="I198" s="20">
        <f t="shared" si="9"/>
        <v>6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2</v>
      </c>
      <c r="N198" s="20">
        <f t="shared" si="9"/>
        <v>55</v>
      </c>
      <c r="O198" s="132">
        <f t="shared" si="9"/>
        <v>9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17</v>
      </c>
      <c r="E199" s="5">
        <f t="shared" si="9"/>
        <v>12</v>
      </c>
      <c r="F199" s="5">
        <f t="shared" si="9"/>
        <v>31</v>
      </c>
      <c r="G199" s="6">
        <f t="shared" si="9"/>
        <v>29</v>
      </c>
      <c r="H199" s="20">
        <f t="shared" si="9"/>
        <v>39</v>
      </c>
      <c r="I199" s="20">
        <f t="shared" si="9"/>
        <v>2</v>
      </c>
      <c r="J199" s="17">
        <f t="shared" si="9"/>
        <v>10</v>
      </c>
      <c r="K199" s="6">
        <f t="shared" si="9"/>
        <v>12</v>
      </c>
      <c r="L199" s="20">
        <f t="shared" si="9"/>
        <v>3</v>
      </c>
      <c r="M199" s="20">
        <f t="shared" si="9"/>
        <v>3</v>
      </c>
      <c r="N199" s="20">
        <f t="shared" si="9"/>
        <v>44</v>
      </c>
      <c r="O199" s="132">
        <f t="shared" si="9"/>
        <v>45</v>
      </c>
      <c r="P199" s="23">
        <f t="shared" si="9"/>
        <v>11</v>
      </c>
      <c r="Q199" s="23">
        <f t="shared" si="9"/>
        <v>59</v>
      </c>
    </row>
    <row r="200" spans="2:17" x14ac:dyDescent="0.15">
      <c r="B200" s="4">
        <v>58</v>
      </c>
      <c r="C200" s="14" t="s">
        <v>105</v>
      </c>
      <c r="D200" s="17">
        <f t="shared" si="9"/>
        <v>12</v>
      </c>
      <c r="E200" s="5">
        <f t="shared" si="9"/>
        <v>7</v>
      </c>
      <c r="F200" s="5">
        <f t="shared" si="9"/>
        <v>61</v>
      </c>
      <c r="G200" s="6">
        <f t="shared" si="9"/>
        <v>4</v>
      </c>
      <c r="H200" s="20">
        <f t="shared" si="9"/>
        <v>10</v>
      </c>
      <c r="I200" s="20">
        <f t="shared" si="9"/>
        <v>46</v>
      </c>
      <c r="J200" s="17">
        <f t="shared" si="9"/>
        <v>12</v>
      </c>
      <c r="K200" s="6">
        <f t="shared" si="9"/>
        <v>10</v>
      </c>
      <c r="L200" s="20">
        <f t="shared" si="9"/>
        <v>12</v>
      </c>
      <c r="M200" s="20">
        <f t="shared" si="9"/>
        <v>16</v>
      </c>
      <c r="N200" s="20">
        <f t="shared" si="9"/>
        <v>53</v>
      </c>
      <c r="O200" s="132">
        <f t="shared" si="9"/>
        <v>4</v>
      </c>
      <c r="P200" s="23">
        <f t="shared" si="9"/>
        <v>7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58</v>
      </c>
      <c r="I201" s="20">
        <f t="shared" si="9"/>
        <v>30</v>
      </c>
      <c r="J201" s="17">
        <f t="shared" si="9"/>
        <v>7</v>
      </c>
      <c r="K201" s="6">
        <f t="shared" si="9"/>
        <v>15</v>
      </c>
      <c r="L201" s="20">
        <f t="shared" si="9"/>
        <v>57</v>
      </c>
      <c r="M201" s="20">
        <f t="shared" si="9"/>
        <v>4</v>
      </c>
      <c r="N201" s="20">
        <f t="shared" si="9"/>
        <v>48</v>
      </c>
      <c r="O201" s="132">
        <f t="shared" si="9"/>
        <v>55</v>
      </c>
      <c r="P201" s="23">
        <f t="shared" si="9"/>
        <v>43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51</v>
      </c>
      <c r="E202" s="5">
        <f t="shared" si="9"/>
        <v>36</v>
      </c>
      <c r="F202" s="5">
        <f t="shared" si="9"/>
        <v>42</v>
      </c>
      <c r="G202" s="6">
        <f t="shared" si="9"/>
        <v>38</v>
      </c>
      <c r="H202" s="20">
        <f t="shared" si="9"/>
        <v>17</v>
      </c>
      <c r="I202" s="20">
        <f t="shared" si="9"/>
        <v>34</v>
      </c>
      <c r="J202" s="17">
        <f t="shared" si="9"/>
        <v>34</v>
      </c>
      <c r="K202" s="6">
        <f t="shared" si="9"/>
        <v>50</v>
      </c>
      <c r="L202" s="20">
        <f t="shared" si="9"/>
        <v>11</v>
      </c>
      <c r="M202" s="20">
        <f t="shared" si="9"/>
        <v>42</v>
      </c>
      <c r="N202" s="20">
        <f t="shared" si="9"/>
        <v>35</v>
      </c>
      <c r="O202" s="132">
        <f t="shared" si="9"/>
        <v>34</v>
      </c>
      <c r="P202" s="23">
        <f t="shared" si="9"/>
        <v>38</v>
      </c>
      <c r="Q202" s="23">
        <f t="shared" si="9"/>
        <v>45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53</v>
      </c>
      <c r="F203" s="5">
        <f t="shared" si="9"/>
        <v>54</v>
      </c>
      <c r="G203" s="6">
        <f t="shared" si="9"/>
        <v>55</v>
      </c>
      <c r="H203" s="20">
        <f t="shared" si="9"/>
        <v>37</v>
      </c>
      <c r="I203" s="20">
        <f t="shared" si="9"/>
        <v>41</v>
      </c>
      <c r="J203" s="17">
        <f t="shared" si="9"/>
        <v>27</v>
      </c>
      <c r="K203" s="6">
        <f t="shared" si="9"/>
        <v>17</v>
      </c>
      <c r="L203" s="20">
        <f t="shared" si="9"/>
        <v>4</v>
      </c>
      <c r="M203" s="20">
        <f t="shared" si="9"/>
        <v>14</v>
      </c>
      <c r="N203" s="20">
        <f t="shared" si="9"/>
        <v>43</v>
      </c>
      <c r="O203" s="132">
        <f t="shared" si="9"/>
        <v>39</v>
      </c>
      <c r="P203" s="23">
        <f t="shared" si="9"/>
        <v>42</v>
      </c>
      <c r="Q203" s="23">
        <f t="shared" si="9"/>
        <v>46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53</v>
      </c>
      <c r="H204" s="20">
        <f t="shared" si="9"/>
        <v>22</v>
      </c>
      <c r="I204" s="20">
        <f t="shared" si="9"/>
        <v>20</v>
      </c>
      <c r="J204" s="17">
        <f t="shared" si="9"/>
        <v>48</v>
      </c>
      <c r="K204" s="6">
        <f t="shared" si="9"/>
        <v>27</v>
      </c>
      <c r="L204" s="20">
        <f t="shared" si="9"/>
        <v>28</v>
      </c>
      <c r="M204" s="20">
        <f t="shared" si="9"/>
        <v>57</v>
      </c>
      <c r="N204" s="20">
        <f t="shared" si="9"/>
        <v>42</v>
      </c>
      <c r="O204" s="132">
        <f t="shared" si="9"/>
        <v>50</v>
      </c>
      <c r="P204" s="23">
        <f t="shared" si="9"/>
        <v>62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57</v>
      </c>
      <c r="E205" s="8">
        <f t="shared" si="9"/>
        <v>24</v>
      </c>
      <c r="F205" s="8">
        <f t="shared" si="9"/>
        <v>50</v>
      </c>
      <c r="G205" s="9">
        <f t="shared" si="9"/>
        <v>50</v>
      </c>
      <c r="H205" s="21">
        <f t="shared" si="9"/>
        <v>51</v>
      </c>
      <c r="I205" s="21">
        <f t="shared" si="9"/>
        <v>28</v>
      </c>
      <c r="J205" s="18">
        <f t="shared" si="9"/>
        <v>35</v>
      </c>
      <c r="K205" s="9">
        <f t="shared" si="9"/>
        <v>22</v>
      </c>
      <c r="L205" s="21">
        <f t="shared" si="9"/>
        <v>17</v>
      </c>
      <c r="M205" s="21">
        <f t="shared" si="9"/>
        <v>37</v>
      </c>
      <c r="N205" s="21">
        <f t="shared" si="9"/>
        <v>55</v>
      </c>
      <c r="O205" s="136">
        <f t="shared" si="9"/>
        <v>62</v>
      </c>
      <c r="P205" s="24">
        <f t="shared" si="9"/>
        <v>59</v>
      </c>
      <c r="Q205" s="24">
        <f t="shared" si="9"/>
        <v>49</v>
      </c>
    </row>
    <row r="207" spans="2:17" ht="13.5" x14ac:dyDescent="0.15">
      <c r="B207" s="74" t="str">
        <f>+B139</f>
        <v>平成２９年度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0.56174578117431528</v>
      </c>
      <c r="E211" s="78">
        <f t="shared" si="10"/>
        <v>0.23123513165177062</v>
      </c>
      <c r="F211" s="78">
        <f t="shared" si="10"/>
        <v>0.23270149558378739</v>
      </c>
      <c r="G211" s="79">
        <f t="shared" si="10"/>
        <v>9.7809153938757235E-2</v>
      </c>
      <c r="H211" s="80">
        <f t="shared" si="10"/>
        <v>0.12806263431137824</v>
      </c>
      <c r="I211" s="80">
        <f t="shared" si="10"/>
        <v>1.1807783140752048E-2</v>
      </c>
      <c r="J211" s="77">
        <f t="shared" si="10"/>
        <v>4.1272876542841307E-2</v>
      </c>
      <c r="K211" s="79">
        <f t="shared" si="10"/>
        <v>3.2785446607152382E-5</v>
      </c>
      <c r="L211" s="80">
        <f t="shared" si="10"/>
        <v>6.002252865848965E-2</v>
      </c>
      <c r="M211" s="80">
        <f t="shared" si="10"/>
        <v>6.1225549270639505E-3</v>
      </c>
      <c r="N211" s="80">
        <f t="shared" si="10"/>
        <v>4.0554903661839718E-2</v>
      </c>
      <c r="O211" s="140">
        <f t="shared" si="10"/>
        <v>0.15041093758331986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0.52295316043380546</v>
      </c>
      <c r="E212" s="83">
        <f t="shared" si="10"/>
        <v>0.16594200823596564</v>
      </c>
      <c r="F212" s="83">
        <f t="shared" si="10"/>
        <v>0.26626619974760757</v>
      </c>
      <c r="G212" s="84">
        <f t="shared" si="10"/>
        <v>9.0744952450232258E-2</v>
      </c>
      <c r="H212" s="85">
        <f t="shared" si="10"/>
        <v>0.15628912883348972</v>
      </c>
      <c r="I212" s="85">
        <f t="shared" si="10"/>
        <v>1.0922849584742909E-2</v>
      </c>
      <c r="J212" s="82">
        <f t="shared" si="10"/>
        <v>9.6409154663274377E-2</v>
      </c>
      <c r="K212" s="84">
        <f t="shared" si="10"/>
        <v>4.0440308927927007E-2</v>
      </c>
      <c r="L212" s="85">
        <f t="shared" si="10"/>
        <v>7.2298352215601713E-2</v>
      </c>
      <c r="M212" s="85">
        <f t="shared" si="10"/>
        <v>3.4580986687096343E-3</v>
      </c>
      <c r="N212" s="85">
        <f t="shared" si="10"/>
        <v>7.5629896637404185E-3</v>
      </c>
      <c r="O212" s="141">
        <f t="shared" si="10"/>
        <v>0.13010626593663577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0.53081597671015823</v>
      </c>
      <c r="E213" s="83">
        <f t="shared" si="10"/>
        <v>0.18133902467716606</v>
      </c>
      <c r="F213" s="83">
        <f t="shared" si="10"/>
        <v>0.27228485747488923</v>
      </c>
      <c r="G213" s="84">
        <f t="shared" si="10"/>
        <v>7.7192094558102914E-2</v>
      </c>
      <c r="H213" s="85">
        <f t="shared" si="10"/>
        <v>0.12573737467919596</v>
      </c>
      <c r="I213" s="85">
        <f t="shared" si="10"/>
        <v>8.5725003444164696E-3</v>
      </c>
      <c r="J213" s="82">
        <f t="shared" si="10"/>
        <v>7.888603758604304E-2</v>
      </c>
      <c r="K213" s="84">
        <f t="shared" si="10"/>
        <v>2.6598122851921924E-2</v>
      </c>
      <c r="L213" s="85">
        <f t="shared" si="10"/>
        <v>0.13544276861526172</v>
      </c>
      <c r="M213" s="85">
        <f t="shared" si="10"/>
        <v>1.6589048307861232E-2</v>
      </c>
      <c r="N213" s="85">
        <f t="shared" si="10"/>
        <v>1.7267281318511466E-2</v>
      </c>
      <c r="O213" s="141">
        <f t="shared" si="10"/>
        <v>8.6689012438551871E-2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0.49557322982049612</v>
      </c>
      <c r="E214" s="83">
        <f t="shared" si="10"/>
        <v>0.13975578421565413</v>
      </c>
      <c r="F214" s="83">
        <f t="shared" si="10"/>
        <v>0.27838395682233602</v>
      </c>
      <c r="G214" s="84">
        <f t="shared" si="10"/>
        <v>7.7433488782505999E-2</v>
      </c>
      <c r="H214" s="85">
        <f t="shared" si="10"/>
        <v>0.14780996682819922</v>
      </c>
      <c r="I214" s="85">
        <f t="shared" si="10"/>
        <v>1.571110678051528E-2</v>
      </c>
      <c r="J214" s="82">
        <f t="shared" si="10"/>
        <v>4.2132058686896082E-2</v>
      </c>
      <c r="K214" s="84">
        <f t="shared" si="10"/>
        <v>3.5685169924280343E-5</v>
      </c>
      <c r="L214" s="85">
        <f t="shared" si="10"/>
        <v>9.5231974230337232E-2</v>
      </c>
      <c r="M214" s="85">
        <f t="shared" si="10"/>
        <v>3.0088164735070169E-2</v>
      </c>
      <c r="N214" s="85">
        <f t="shared" si="10"/>
        <v>7.9114220525304589E-4</v>
      </c>
      <c r="O214" s="141">
        <f t="shared" si="10"/>
        <v>0.17266235671323282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0.53673995538769126</v>
      </c>
      <c r="E215" s="83">
        <f t="shared" si="10"/>
        <v>0.16429622130116261</v>
      </c>
      <c r="F215" s="83">
        <f t="shared" si="10"/>
        <v>0.26387756956718433</v>
      </c>
      <c r="G215" s="84">
        <f t="shared" si="10"/>
        <v>0.10856616451934435</v>
      </c>
      <c r="H215" s="85">
        <f t="shared" si="10"/>
        <v>0.16636172413994599</v>
      </c>
      <c r="I215" s="85">
        <f t="shared" si="10"/>
        <v>9.5009516943973821E-3</v>
      </c>
      <c r="J215" s="82">
        <f t="shared" si="10"/>
        <v>5.2980461125075311E-2</v>
      </c>
      <c r="K215" s="84">
        <f t="shared" si="10"/>
        <v>1.2053834625683785E-2</v>
      </c>
      <c r="L215" s="85">
        <f t="shared" si="10"/>
        <v>0.13208181188835297</v>
      </c>
      <c r="M215" s="85">
        <f t="shared" si="10"/>
        <v>4.7891110414695183E-3</v>
      </c>
      <c r="N215" s="85">
        <f t="shared" si="10"/>
        <v>4.9975873186144904E-4</v>
      </c>
      <c r="O215" s="141">
        <f t="shared" si="10"/>
        <v>9.7046225991206089E-2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0.47884146239280823</v>
      </c>
      <c r="E216" s="83">
        <f t="shared" si="10"/>
        <v>0.14111892971048082</v>
      </c>
      <c r="F216" s="83">
        <f t="shared" si="10"/>
        <v>0.18463275336679189</v>
      </c>
      <c r="G216" s="84">
        <f t="shared" si="10"/>
        <v>0.1530897793155355</v>
      </c>
      <c r="H216" s="85">
        <f t="shared" si="10"/>
        <v>0.12744617988699161</v>
      </c>
      <c r="I216" s="85">
        <f t="shared" si="10"/>
        <v>6.4836592527091697E-3</v>
      </c>
      <c r="J216" s="82">
        <f t="shared" si="10"/>
        <v>0.1046114908313474</v>
      </c>
      <c r="K216" s="84">
        <f t="shared" si="10"/>
        <v>4.9739689283219167E-2</v>
      </c>
      <c r="L216" s="85">
        <f t="shared" si="10"/>
        <v>9.9853288097531648E-2</v>
      </c>
      <c r="M216" s="85">
        <f t="shared" si="10"/>
        <v>5.7788771775513829E-2</v>
      </c>
      <c r="N216" s="85">
        <f t="shared" si="10"/>
        <v>2.0141554670281305E-2</v>
      </c>
      <c r="O216" s="141">
        <f t="shared" si="10"/>
        <v>0.10483359309281683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0.53014506989841004</v>
      </c>
      <c r="E217" s="83">
        <f t="shared" si="10"/>
        <v>0.16613781601991487</v>
      </c>
      <c r="F217" s="83">
        <f t="shared" si="10"/>
        <v>0.29375297852154492</v>
      </c>
      <c r="G217" s="84">
        <f t="shared" si="10"/>
        <v>7.025427535695028E-2</v>
      </c>
      <c r="H217" s="85">
        <f t="shared" si="10"/>
        <v>0.15518757636908528</v>
      </c>
      <c r="I217" s="85">
        <f t="shared" si="10"/>
        <v>1.0522886281646921E-2</v>
      </c>
      <c r="J217" s="82">
        <f t="shared" si="10"/>
        <v>0.10139229743319886</v>
      </c>
      <c r="K217" s="84">
        <f t="shared" si="10"/>
        <v>3.9590106133280838E-2</v>
      </c>
      <c r="L217" s="85">
        <f t="shared" si="10"/>
        <v>0.11091476973033379</v>
      </c>
      <c r="M217" s="85">
        <f t="shared" si="10"/>
        <v>2.2651293551494398E-2</v>
      </c>
      <c r="N217" s="85">
        <f t="shared" si="10"/>
        <v>0</v>
      </c>
      <c r="O217" s="141">
        <f t="shared" si="10"/>
        <v>6.9186106735830671E-2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0.39188930235980457</v>
      </c>
      <c r="E218" s="83">
        <f t="shared" si="10"/>
        <v>0.14606201160228527</v>
      </c>
      <c r="F218" s="83">
        <f t="shared" si="10"/>
        <v>0.1648325730634331</v>
      </c>
      <c r="G218" s="84">
        <f t="shared" si="10"/>
        <v>8.0994717694086199E-2</v>
      </c>
      <c r="H218" s="85">
        <f t="shared" si="10"/>
        <v>0.11595365046638186</v>
      </c>
      <c r="I218" s="85">
        <f t="shared" si="10"/>
        <v>8.6596019439346313E-3</v>
      </c>
      <c r="J218" s="82">
        <f t="shared" si="10"/>
        <v>0.10151257514909434</v>
      </c>
      <c r="K218" s="84">
        <f t="shared" si="10"/>
        <v>3.5254061634887965E-2</v>
      </c>
      <c r="L218" s="85">
        <f t="shared" si="10"/>
        <v>9.5242518537303811E-2</v>
      </c>
      <c r="M218" s="85">
        <f t="shared" si="10"/>
        <v>7.832323629621463E-3</v>
      </c>
      <c r="N218" s="85">
        <f t="shared" si="10"/>
        <v>4.989275905248493E-3</v>
      </c>
      <c r="O218" s="141">
        <f t="shared" si="10"/>
        <v>0.27392075200861082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0.47009328049605426</v>
      </c>
      <c r="E219" s="83">
        <f t="shared" si="10"/>
        <v>0.14535409322643159</v>
      </c>
      <c r="F219" s="83">
        <f t="shared" si="10"/>
        <v>0.23581319700508657</v>
      </c>
      <c r="G219" s="84">
        <f t="shared" si="10"/>
        <v>8.8925990264536098E-2</v>
      </c>
      <c r="H219" s="85">
        <f t="shared" si="10"/>
        <v>0.16086423320832</v>
      </c>
      <c r="I219" s="85">
        <f t="shared" si="10"/>
        <v>1.563613591031994E-2</v>
      </c>
      <c r="J219" s="82">
        <f t="shared" si="10"/>
        <v>0.11023891984365074</v>
      </c>
      <c r="K219" s="84">
        <f t="shared" si="10"/>
        <v>3.8266873742116403E-2</v>
      </c>
      <c r="L219" s="85">
        <f t="shared" si="10"/>
        <v>0.10921115452715806</v>
      </c>
      <c r="M219" s="85">
        <f t="shared" si="10"/>
        <v>2.9104724782953735E-2</v>
      </c>
      <c r="N219" s="85">
        <f t="shared" si="10"/>
        <v>7.3278964227994963E-3</v>
      </c>
      <c r="O219" s="141">
        <f t="shared" si="10"/>
        <v>9.7523654808743768E-2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0.50170118096385286</v>
      </c>
      <c r="E220" s="83">
        <f t="shared" si="10"/>
        <v>0.13410770343899628</v>
      </c>
      <c r="F220" s="83">
        <f t="shared" si="10"/>
        <v>0.24592104920623961</v>
      </c>
      <c r="G220" s="84">
        <f t="shared" si="10"/>
        <v>0.12167242831861698</v>
      </c>
      <c r="H220" s="85">
        <f t="shared" si="10"/>
        <v>9.9680383319220772E-2</v>
      </c>
      <c r="I220" s="85">
        <f t="shared" si="10"/>
        <v>9.4339075018663506E-3</v>
      </c>
      <c r="J220" s="82">
        <f t="shared" si="10"/>
        <v>0.15244144103109811</v>
      </c>
      <c r="K220" s="84">
        <f t="shared" si="10"/>
        <v>7.1412029523010151E-2</v>
      </c>
      <c r="L220" s="85">
        <f t="shared" si="10"/>
        <v>8.2299131854443056E-2</v>
      </c>
      <c r="M220" s="85">
        <f t="shared" si="10"/>
        <v>6.3756919956300881E-2</v>
      </c>
      <c r="N220" s="85">
        <f t="shared" si="10"/>
        <v>4.2914938031600128E-3</v>
      </c>
      <c r="O220" s="141">
        <f t="shared" si="10"/>
        <v>8.6395541570057965E-2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0.46513900810895181</v>
      </c>
      <c r="E221" s="83">
        <f t="shared" si="10"/>
        <v>0.14908166628524744</v>
      </c>
      <c r="F221" s="83">
        <f t="shared" si="10"/>
        <v>0.24075148687834166</v>
      </c>
      <c r="G221" s="84">
        <f t="shared" si="10"/>
        <v>7.5305854945362738E-2</v>
      </c>
      <c r="H221" s="85">
        <f t="shared" si="10"/>
        <v>0.15136186947668739</v>
      </c>
      <c r="I221" s="85">
        <f t="shared" si="10"/>
        <v>1.0167618208735811E-2</v>
      </c>
      <c r="J221" s="82">
        <f t="shared" si="10"/>
        <v>0.10618136220163227</v>
      </c>
      <c r="K221" s="84">
        <f t="shared" si="10"/>
        <v>4.1664346177003951E-2</v>
      </c>
      <c r="L221" s="85">
        <f t="shared" si="10"/>
        <v>0.10991570197192357</v>
      </c>
      <c r="M221" s="85">
        <f t="shared" si="10"/>
        <v>2.8024388797984804E-2</v>
      </c>
      <c r="N221" s="85">
        <f t="shared" si="10"/>
        <v>3.4090666903575499E-3</v>
      </c>
      <c r="O221" s="141">
        <f t="shared" si="10"/>
        <v>0.12580098454372679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0.54334459835388316</v>
      </c>
      <c r="E222" s="83">
        <f t="shared" si="10"/>
        <v>0.16230449707574895</v>
      </c>
      <c r="F222" s="83">
        <f t="shared" si="10"/>
        <v>0.28278707733967134</v>
      </c>
      <c r="G222" s="84">
        <f t="shared" si="10"/>
        <v>9.8253023938462816E-2</v>
      </c>
      <c r="H222" s="85">
        <f t="shared" si="10"/>
        <v>0.15419648585289292</v>
      </c>
      <c r="I222" s="85">
        <f t="shared" si="10"/>
        <v>1.2757906292843818E-2</v>
      </c>
      <c r="J222" s="82">
        <f t="shared" si="10"/>
        <v>7.2169335924695044E-2</v>
      </c>
      <c r="K222" s="84">
        <f t="shared" si="10"/>
        <v>2.9126635222285727E-3</v>
      </c>
      <c r="L222" s="85">
        <f t="shared" si="10"/>
        <v>0.11338505602429971</v>
      </c>
      <c r="M222" s="85">
        <f t="shared" si="10"/>
        <v>7.1499212540286532E-3</v>
      </c>
      <c r="N222" s="85">
        <f t="shared" si="10"/>
        <v>8.8941400347967089E-3</v>
      </c>
      <c r="O222" s="141">
        <f t="shared" si="10"/>
        <v>8.8102556262560028E-2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0.49877369842091474</v>
      </c>
      <c r="E223" s="83">
        <f t="shared" si="10"/>
        <v>0.16744461971552471</v>
      </c>
      <c r="F223" s="83">
        <f t="shared" si="10"/>
        <v>0.25012852686557147</v>
      </c>
      <c r="G223" s="84">
        <f t="shared" si="10"/>
        <v>8.1200551839818572E-2</v>
      </c>
      <c r="H223" s="85">
        <f t="shared" si="10"/>
        <v>0.17561989315362897</v>
      </c>
      <c r="I223" s="85">
        <f t="shared" si="10"/>
        <v>3.6953953309389852E-3</v>
      </c>
      <c r="J223" s="82">
        <f t="shared" si="10"/>
        <v>0.1020529251578455</v>
      </c>
      <c r="K223" s="84">
        <f t="shared" si="10"/>
        <v>4.5513968143177694E-2</v>
      </c>
      <c r="L223" s="85">
        <f t="shared" si="10"/>
        <v>0.10553285122270886</v>
      </c>
      <c r="M223" s="85">
        <f t="shared" si="10"/>
        <v>2.0850636230578454E-2</v>
      </c>
      <c r="N223" s="85">
        <f t="shared" si="10"/>
        <v>8.1783485523711803E-3</v>
      </c>
      <c r="O223" s="141">
        <f t="shared" si="10"/>
        <v>8.5296251931013312E-2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0.51140282317157748</v>
      </c>
      <c r="E224" s="83">
        <f t="shared" si="10"/>
        <v>0.16908198647129594</v>
      </c>
      <c r="F224" s="83">
        <f t="shared" si="10"/>
        <v>0.23653085548015579</v>
      </c>
      <c r="G224" s="84">
        <f t="shared" si="10"/>
        <v>0.10578998122012574</v>
      </c>
      <c r="H224" s="85">
        <f t="shared" si="10"/>
        <v>0.16361801301007542</v>
      </c>
      <c r="I224" s="85">
        <f t="shared" si="10"/>
        <v>2.0388726513984601E-3</v>
      </c>
      <c r="J224" s="82">
        <f t="shared" si="10"/>
        <v>3.9593434867580317E-2</v>
      </c>
      <c r="K224" s="84">
        <f t="shared" si="10"/>
        <v>1.6220938450807687E-4</v>
      </c>
      <c r="L224" s="85">
        <f t="shared" si="10"/>
        <v>0.12368526259326902</v>
      </c>
      <c r="M224" s="85">
        <f t="shared" si="10"/>
        <v>3.2495229444070919E-2</v>
      </c>
      <c r="N224" s="85">
        <f t="shared" si="10"/>
        <v>8.9380681259552553E-3</v>
      </c>
      <c r="O224" s="141">
        <f t="shared" si="10"/>
        <v>0.11822829613607315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0.52363255440135603</v>
      </c>
      <c r="E225" s="88">
        <f t="shared" si="10"/>
        <v>0.16046200489418327</v>
      </c>
      <c r="F225" s="88">
        <f t="shared" si="10"/>
        <v>0.232481582304852</v>
      </c>
      <c r="G225" s="89">
        <f t="shared" si="10"/>
        <v>0.13068896720232079</v>
      </c>
      <c r="H225" s="90">
        <f t="shared" si="10"/>
        <v>0.16203737959935632</v>
      </c>
      <c r="I225" s="90">
        <f t="shared" si="10"/>
        <v>1.068955666568018E-2</v>
      </c>
      <c r="J225" s="87">
        <f t="shared" si="10"/>
        <v>0.13263089326086133</v>
      </c>
      <c r="K225" s="89">
        <f t="shared" si="10"/>
        <v>6.4068682192834181E-2</v>
      </c>
      <c r="L225" s="90">
        <f t="shared" si="10"/>
        <v>8.4870556189451385E-2</v>
      </c>
      <c r="M225" s="90">
        <f t="shared" si="10"/>
        <v>1.9669810744149779E-2</v>
      </c>
      <c r="N225" s="90">
        <f t="shared" si="10"/>
        <v>1.939187651171732E-3</v>
      </c>
      <c r="O225" s="142">
        <f t="shared" si="10"/>
        <v>6.4530061487973217E-2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0.50784458766489193</v>
      </c>
      <c r="E226" s="83">
        <f t="shared" si="10"/>
        <v>0.1698910491850735</v>
      </c>
      <c r="F226" s="83">
        <f t="shared" si="10"/>
        <v>0.27647009844224923</v>
      </c>
      <c r="G226" s="84">
        <f t="shared" si="10"/>
        <v>6.1483440037569219E-2</v>
      </c>
      <c r="H226" s="85">
        <f t="shared" si="10"/>
        <v>0.12500374671007847</v>
      </c>
      <c r="I226" s="85">
        <f t="shared" si="10"/>
        <v>2.9916833992154833E-3</v>
      </c>
      <c r="J226" s="82">
        <f t="shared" si="10"/>
        <v>8.4026128450161858E-2</v>
      </c>
      <c r="K226" s="84">
        <f t="shared" si="10"/>
        <v>2.2288428914853126E-2</v>
      </c>
      <c r="L226" s="85">
        <f t="shared" si="10"/>
        <v>9.0570747250472927E-2</v>
      </c>
      <c r="M226" s="85">
        <f t="shared" si="10"/>
        <v>6.6378328127628505E-2</v>
      </c>
      <c r="N226" s="85">
        <f t="shared" si="10"/>
        <v>8.3133760299111698E-3</v>
      </c>
      <c r="O226" s="141">
        <f t="shared" si="10"/>
        <v>0.11487140236763964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0.57860174306832202</v>
      </c>
      <c r="E227" s="88">
        <f t="shared" si="11"/>
        <v>0.18093476753982152</v>
      </c>
      <c r="F227" s="88">
        <f t="shared" si="11"/>
        <v>0.29218280945128011</v>
      </c>
      <c r="G227" s="89">
        <f t="shared" si="11"/>
        <v>0.10548416607722039</v>
      </c>
      <c r="H227" s="90">
        <f t="shared" si="11"/>
        <v>0.15426267039294544</v>
      </c>
      <c r="I227" s="90">
        <f t="shared" si="11"/>
        <v>2.1384151774112921E-3</v>
      </c>
      <c r="J227" s="87">
        <f t="shared" si="11"/>
        <v>3.5781997084508757E-2</v>
      </c>
      <c r="K227" s="89">
        <f t="shared" si="11"/>
        <v>3.2163096585630831E-3</v>
      </c>
      <c r="L227" s="90">
        <f t="shared" si="11"/>
        <v>0.10099384429787391</v>
      </c>
      <c r="M227" s="90">
        <f t="shared" si="11"/>
        <v>6.1608390078835918E-3</v>
      </c>
      <c r="N227" s="90">
        <f t="shared" si="11"/>
        <v>3.5969787740609128E-3</v>
      </c>
      <c r="O227" s="142">
        <f t="shared" si="11"/>
        <v>0.11846351219699412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0.45234656068386581</v>
      </c>
      <c r="E228" s="83">
        <f t="shared" si="11"/>
        <v>0.11984918292112105</v>
      </c>
      <c r="F228" s="83">
        <f t="shared" si="11"/>
        <v>0.25167058721031538</v>
      </c>
      <c r="G228" s="84">
        <f t="shared" si="11"/>
        <v>8.0826790552429376E-2</v>
      </c>
      <c r="H228" s="85">
        <f t="shared" si="11"/>
        <v>0.16021284537512515</v>
      </c>
      <c r="I228" s="85">
        <f t="shared" si="11"/>
        <v>2.4922784935545923E-3</v>
      </c>
      <c r="J228" s="82">
        <f t="shared" si="11"/>
        <v>0.16853648411795455</v>
      </c>
      <c r="K228" s="84">
        <f t="shared" si="11"/>
        <v>4.2855186449325622E-2</v>
      </c>
      <c r="L228" s="85">
        <f t="shared" si="11"/>
        <v>9.6679951529894642E-2</v>
      </c>
      <c r="M228" s="85">
        <f t="shared" si="11"/>
        <v>3.6513102075354159E-2</v>
      </c>
      <c r="N228" s="85">
        <f t="shared" si="11"/>
        <v>3.3744150503321499E-3</v>
      </c>
      <c r="O228" s="141">
        <f t="shared" si="11"/>
        <v>7.9844362673918964E-2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0.52446054092638195</v>
      </c>
      <c r="E229" s="83">
        <f t="shared" si="11"/>
        <v>0.17638390723210201</v>
      </c>
      <c r="F229" s="83">
        <f t="shared" si="11"/>
        <v>0.26918661007798594</v>
      </c>
      <c r="G229" s="84">
        <f t="shared" si="11"/>
        <v>7.8890023616294006E-2</v>
      </c>
      <c r="H229" s="85">
        <f t="shared" si="11"/>
        <v>0.14981906047891355</v>
      </c>
      <c r="I229" s="85">
        <f t="shared" si="11"/>
        <v>4.566179078230502E-3</v>
      </c>
      <c r="J229" s="82">
        <f t="shared" si="11"/>
        <v>5.3750526185882233E-2</v>
      </c>
      <c r="K229" s="84">
        <f t="shared" si="11"/>
        <v>8.4411409616698199E-3</v>
      </c>
      <c r="L229" s="85">
        <f t="shared" si="11"/>
        <v>0.11892635591190434</v>
      </c>
      <c r="M229" s="85">
        <f t="shared" si="11"/>
        <v>2.727204259133548E-2</v>
      </c>
      <c r="N229" s="85">
        <f t="shared" si="11"/>
        <v>2.3840578620082146E-3</v>
      </c>
      <c r="O229" s="141">
        <f t="shared" si="11"/>
        <v>0.1188212369653437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0.52862774196500628</v>
      </c>
      <c r="E230" s="83">
        <f t="shared" si="11"/>
        <v>0.14825917538858518</v>
      </c>
      <c r="F230" s="83">
        <f t="shared" si="11"/>
        <v>0.31639385338470538</v>
      </c>
      <c r="G230" s="84">
        <f t="shared" si="11"/>
        <v>6.3974713191715729E-2</v>
      </c>
      <c r="H230" s="85">
        <f t="shared" si="11"/>
        <v>0.1360312510015303</v>
      </c>
      <c r="I230" s="85">
        <f t="shared" si="11"/>
        <v>1.7340720477971817E-3</v>
      </c>
      <c r="J230" s="82">
        <f t="shared" si="11"/>
        <v>7.439641250348554E-2</v>
      </c>
      <c r="K230" s="84">
        <f t="shared" si="11"/>
        <v>2.4764898529020855E-2</v>
      </c>
      <c r="L230" s="85">
        <f t="shared" si="11"/>
        <v>0.12684300855159053</v>
      </c>
      <c r="M230" s="85">
        <f t="shared" si="11"/>
        <v>7.4569125599568522E-3</v>
      </c>
      <c r="N230" s="85">
        <f t="shared" si="11"/>
        <v>9.0482638627645984E-3</v>
      </c>
      <c r="O230" s="141">
        <f t="shared" si="11"/>
        <v>0.1158623375078687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0.48925823147451197</v>
      </c>
      <c r="E231" s="83">
        <f t="shared" si="11"/>
        <v>0.1348459217027895</v>
      </c>
      <c r="F231" s="83">
        <f t="shared" si="11"/>
        <v>0.29911575799705203</v>
      </c>
      <c r="G231" s="84">
        <f t="shared" si="11"/>
        <v>5.5296551774670466E-2</v>
      </c>
      <c r="H231" s="85">
        <f t="shared" si="11"/>
        <v>0.17049921165537754</v>
      </c>
      <c r="I231" s="85">
        <f t="shared" si="11"/>
        <v>3.7006712293262221E-3</v>
      </c>
      <c r="J231" s="82">
        <f t="shared" si="11"/>
        <v>0.10003285811159503</v>
      </c>
      <c r="K231" s="84">
        <f t="shared" si="11"/>
        <v>1.465771068769056E-2</v>
      </c>
      <c r="L231" s="85">
        <f t="shared" si="11"/>
        <v>7.0170880595258486E-2</v>
      </c>
      <c r="M231" s="85">
        <f t="shared" si="11"/>
        <v>6.7453859223102888E-2</v>
      </c>
      <c r="N231" s="85">
        <f t="shared" si="11"/>
        <v>3.3568541534244496E-3</v>
      </c>
      <c r="O231" s="141">
        <f t="shared" si="11"/>
        <v>9.5527433557403382E-2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0.51975515873639522</v>
      </c>
      <c r="E232" s="83">
        <f t="shared" si="11"/>
        <v>0.16956561620137597</v>
      </c>
      <c r="F232" s="83">
        <f t="shared" si="11"/>
        <v>0.27202962885950693</v>
      </c>
      <c r="G232" s="84">
        <f t="shared" si="11"/>
        <v>7.8159913675512283E-2</v>
      </c>
      <c r="H232" s="85">
        <f t="shared" si="11"/>
        <v>0.17571767657290735</v>
      </c>
      <c r="I232" s="85">
        <f t="shared" si="11"/>
        <v>9.045091266929324E-3</v>
      </c>
      <c r="J232" s="82">
        <f t="shared" si="11"/>
        <v>0.10634364294818556</v>
      </c>
      <c r="K232" s="84">
        <f t="shared" si="11"/>
        <v>5.2725203470226675E-2</v>
      </c>
      <c r="L232" s="85">
        <f t="shared" si="11"/>
        <v>0.12120879669982716</v>
      </c>
      <c r="M232" s="85">
        <f t="shared" si="11"/>
        <v>7.440132585579998E-3</v>
      </c>
      <c r="N232" s="85">
        <f t="shared" si="11"/>
        <v>5.918639311370598E-4</v>
      </c>
      <c r="O232" s="141">
        <f t="shared" si="11"/>
        <v>5.9897637259038343E-2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0.56500661186989787</v>
      </c>
      <c r="E233" s="83">
        <f t="shared" si="11"/>
        <v>0.17181262517851181</v>
      </c>
      <c r="F233" s="83">
        <f t="shared" si="11"/>
        <v>0.3193843745451509</v>
      </c>
      <c r="G233" s="84">
        <f t="shared" si="11"/>
        <v>7.3809612146235173E-2</v>
      </c>
      <c r="H233" s="85">
        <f t="shared" si="11"/>
        <v>0.18629262645906913</v>
      </c>
      <c r="I233" s="85">
        <f t="shared" si="11"/>
        <v>8.2057170680547974E-3</v>
      </c>
      <c r="J233" s="82">
        <f t="shared" si="11"/>
        <v>7.1458374875961517E-2</v>
      </c>
      <c r="K233" s="84">
        <f t="shared" si="11"/>
        <v>3.4050267583125481E-2</v>
      </c>
      <c r="L233" s="85">
        <f t="shared" si="11"/>
        <v>8.6203669913516467E-2</v>
      </c>
      <c r="M233" s="85">
        <f t="shared" si="11"/>
        <v>1.3353483084917206E-2</v>
      </c>
      <c r="N233" s="85">
        <f t="shared" si="11"/>
        <v>2.3987618301099978E-3</v>
      </c>
      <c r="O233" s="141">
        <f t="shared" si="11"/>
        <v>6.7080754898473025E-2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0.51293425390100411</v>
      </c>
      <c r="E234" s="83">
        <f t="shared" si="11"/>
        <v>0.14868117140429801</v>
      </c>
      <c r="F234" s="83">
        <f t="shared" si="11"/>
        <v>0.293643462245608</v>
      </c>
      <c r="G234" s="84">
        <f t="shared" si="11"/>
        <v>7.0609620251098126E-2</v>
      </c>
      <c r="H234" s="85">
        <f t="shared" si="11"/>
        <v>0.16465680391668275</v>
      </c>
      <c r="I234" s="85">
        <f t="shared" si="11"/>
        <v>8.0216448734340383E-3</v>
      </c>
      <c r="J234" s="82">
        <f t="shared" si="11"/>
        <v>0.13978873439025843</v>
      </c>
      <c r="K234" s="84">
        <f t="shared" si="11"/>
        <v>5.5380529998297234E-2</v>
      </c>
      <c r="L234" s="85">
        <f t="shared" si="11"/>
        <v>9.5213772147031139E-2</v>
      </c>
      <c r="M234" s="85">
        <f t="shared" si="11"/>
        <v>5.1789980516802414E-3</v>
      </c>
      <c r="N234" s="85">
        <f t="shared" si="11"/>
        <v>1.2965066964564071E-3</v>
      </c>
      <c r="O234" s="141">
        <f t="shared" si="11"/>
        <v>7.2909286023452841E-2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0.4852553991699336</v>
      </c>
      <c r="E235" s="83">
        <f t="shared" si="11"/>
        <v>0.14468553999711189</v>
      </c>
      <c r="F235" s="83">
        <f t="shared" si="11"/>
        <v>0.27875040680372659</v>
      </c>
      <c r="G235" s="84">
        <f t="shared" si="11"/>
        <v>6.1819452369095099E-2</v>
      </c>
      <c r="H235" s="85">
        <f t="shared" si="11"/>
        <v>0.17971790345078567</v>
      </c>
      <c r="I235" s="85">
        <f t="shared" si="11"/>
        <v>3.4114698216827456E-3</v>
      </c>
      <c r="J235" s="82">
        <f t="shared" si="11"/>
        <v>8.6298858191639419E-2</v>
      </c>
      <c r="K235" s="84">
        <f t="shared" si="11"/>
        <v>3.3928037465578403E-2</v>
      </c>
      <c r="L235" s="85">
        <f t="shared" si="11"/>
        <v>8.0408066748898568E-2</v>
      </c>
      <c r="M235" s="85">
        <f t="shared" si="11"/>
        <v>2.573691996741179E-2</v>
      </c>
      <c r="N235" s="85">
        <f t="shared" si="11"/>
        <v>0</v>
      </c>
      <c r="O235" s="141">
        <f t="shared" si="11"/>
        <v>0.13917138264964821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0.48898864454831759</v>
      </c>
      <c r="E236" s="83">
        <f t="shared" si="11"/>
        <v>0.12050624206182668</v>
      </c>
      <c r="F236" s="83">
        <f t="shared" si="11"/>
        <v>0.28880687083203321</v>
      </c>
      <c r="G236" s="84">
        <f t="shared" si="11"/>
        <v>7.9675531654457676E-2</v>
      </c>
      <c r="H236" s="85">
        <f t="shared" si="11"/>
        <v>0.11088141479788516</v>
      </c>
      <c r="I236" s="85">
        <f t="shared" si="11"/>
        <v>5.6762386373393862E-3</v>
      </c>
      <c r="J236" s="82">
        <f t="shared" si="11"/>
        <v>9.2877698711766196E-2</v>
      </c>
      <c r="K236" s="84">
        <f t="shared" si="11"/>
        <v>4.1519187842060233E-2</v>
      </c>
      <c r="L236" s="85">
        <f t="shared" si="11"/>
        <v>0.10349279002670751</v>
      </c>
      <c r="M236" s="85">
        <f t="shared" si="11"/>
        <v>4.5601571384957809E-2</v>
      </c>
      <c r="N236" s="85">
        <f t="shared" si="11"/>
        <v>1.3165761731309066E-3</v>
      </c>
      <c r="O236" s="141">
        <f t="shared" si="11"/>
        <v>0.15116506571989546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0.45524753339537138</v>
      </c>
      <c r="E237" s="88">
        <f t="shared" si="11"/>
        <v>0.13303004758394638</v>
      </c>
      <c r="F237" s="88">
        <f t="shared" si="11"/>
        <v>0.22518031607152389</v>
      </c>
      <c r="G237" s="89">
        <f t="shared" si="11"/>
        <v>9.7037169739901091E-2</v>
      </c>
      <c r="H237" s="90">
        <f t="shared" si="11"/>
        <v>0.12690028206061346</v>
      </c>
      <c r="I237" s="90">
        <f t="shared" si="11"/>
        <v>5.9897389369111603E-3</v>
      </c>
      <c r="J237" s="87">
        <f t="shared" si="11"/>
        <v>7.0751483871203225E-2</v>
      </c>
      <c r="K237" s="89">
        <f t="shared" si="11"/>
        <v>4.4921388169513757E-2</v>
      </c>
      <c r="L237" s="90">
        <f t="shared" si="11"/>
        <v>9.976439947033984E-2</v>
      </c>
      <c r="M237" s="90">
        <f t="shared" si="11"/>
        <v>1.7705778250506383E-4</v>
      </c>
      <c r="N237" s="90">
        <f t="shared" si="11"/>
        <v>2.738293465613531E-3</v>
      </c>
      <c r="O237" s="142">
        <f t="shared" si="11"/>
        <v>0.23843121101744238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0.46392359639134984</v>
      </c>
      <c r="E238" s="83">
        <f t="shared" si="11"/>
        <v>0.13983415250701775</v>
      </c>
      <c r="F238" s="83">
        <f t="shared" si="11"/>
        <v>0.23110788298029245</v>
      </c>
      <c r="G238" s="84">
        <f t="shared" si="11"/>
        <v>9.2981560904039626E-2</v>
      </c>
      <c r="H238" s="85">
        <f t="shared" si="11"/>
        <v>0.13109149801346154</v>
      </c>
      <c r="I238" s="85">
        <f t="shared" si="11"/>
        <v>5.693469230335221E-3</v>
      </c>
      <c r="J238" s="82">
        <f t="shared" si="11"/>
        <v>0.15509786020279304</v>
      </c>
      <c r="K238" s="84">
        <f t="shared" si="11"/>
        <v>9.0317216891952337E-2</v>
      </c>
      <c r="L238" s="85">
        <f t="shared" si="11"/>
        <v>8.94154497052118E-2</v>
      </c>
      <c r="M238" s="85">
        <f t="shared" si="11"/>
        <v>2.5975090059377148E-2</v>
      </c>
      <c r="N238" s="85">
        <f t="shared" si="11"/>
        <v>2.8136647546197845E-4</v>
      </c>
      <c r="O238" s="141">
        <f t="shared" si="11"/>
        <v>0.12852166992200947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0.53071994816343737</v>
      </c>
      <c r="E239" s="93">
        <f t="shared" si="11"/>
        <v>0.17310897332241187</v>
      </c>
      <c r="F239" s="93">
        <f t="shared" si="11"/>
        <v>0.24000916130885661</v>
      </c>
      <c r="G239" s="94">
        <f t="shared" si="11"/>
        <v>0.11760181353216889</v>
      </c>
      <c r="H239" s="95">
        <f t="shared" si="11"/>
        <v>0.15784927892328457</v>
      </c>
      <c r="I239" s="95">
        <f t="shared" si="11"/>
        <v>1.4753714812628963E-3</v>
      </c>
      <c r="J239" s="92">
        <f t="shared" si="11"/>
        <v>0.12693546795428876</v>
      </c>
      <c r="K239" s="94">
        <f t="shared" si="11"/>
        <v>6.1650604354123832E-2</v>
      </c>
      <c r="L239" s="95">
        <f t="shared" si="11"/>
        <v>8.7483595375594719E-2</v>
      </c>
      <c r="M239" s="95">
        <f t="shared" si="11"/>
        <v>2.6137191326885915E-2</v>
      </c>
      <c r="N239" s="95">
        <f t="shared" si="11"/>
        <v>2.0679391410431984E-3</v>
      </c>
      <c r="O239" s="143">
        <f t="shared" si="11"/>
        <v>6.7331207634202556E-2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0.46367547919992813</v>
      </c>
      <c r="E240" s="83">
        <f t="shared" si="11"/>
        <v>0.14625500849215062</v>
      </c>
      <c r="F240" s="83">
        <f t="shared" si="11"/>
        <v>0.21969817006553768</v>
      </c>
      <c r="G240" s="84">
        <f t="shared" si="11"/>
        <v>9.7722300642239843E-2</v>
      </c>
      <c r="H240" s="85">
        <f t="shared" si="11"/>
        <v>0.16093996109830921</v>
      </c>
      <c r="I240" s="85">
        <f t="shared" si="11"/>
        <v>6.658630290502599E-3</v>
      </c>
      <c r="J240" s="82">
        <f t="shared" si="11"/>
        <v>0.11371643187579342</v>
      </c>
      <c r="K240" s="84">
        <f t="shared" si="11"/>
        <v>4.4178118000008045E-2</v>
      </c>
      <c r="L240" s="85">
        <f t="shared" si="11"/>
        <v>0.12429073450735473</v>
      </c>
      <c r="M240" s="85">
        <f t="shared" si="11"/>
        <v>5.3511641686204647E-2</v>
      </c>
      <c r="N240" s="85">
        <f t="shared" si="11"/>
        <v>6.8183524289427509E-3</v>
      </c>
      <c r="O240" s="141">
        <f t="shared" si="11"/>
        <v>7.03887689129645E-2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0.51588888296571889</v>
      </c>
      <c r="E241" s="83">
        <f t="shared" si="11"/>
        <v>0.14380891894591269</v>
      </c>
      <c r="F241" s="83">
        <f t="shared" si="11"/>
        <v>0.29217850514304761</v>
      </c>
      <c r="G241" s="84">
        <f t="shared" si="11"/>
        <v>7.9901458876758646E-2</v>
      </c>
      <c r="H241" s="85">
        <f t="shared" si="11"/>
        <v>0.14379660283736181</v>
      </c>
      <c r="I241" s="85">
        <f t="shared" si="11"/>
        <v>4.7526392317689421E-3</v>
      </c>
      <c r="J241" s="82">
        <f t="shared" si="11"/>
        <v>0.11336270204392256</v>
      </c>
      <c r="K241" s="84">
        <f t="shared" si="11"/>
        <v>5.997972437651998E-2</v>
      </c>
      <c r="L241" s="85">
        <f t="shared" si="11"/>
        <v>8.5204891639690708E-2</v>
      </c>
      <c r="M241" s="85">
        <f t="shared" si="11"/>
        <v>8.7635239756643502E-3</v>
      </c>
      <c r="N241" s="85">
        <f t="shared" si="11"/>
        <v>1.0836337299610481E-4</v>
      </c>
      <c r="O241" s="141">
        <f t="shared" si="11"/>
        <v>0.12812239393287658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0.52326171831118873</v>
      </c>
      <c r="E242" s="83">
        <f t="shared" si="11"/>
        <v>0.14617077220254074</v>
      </c>
      <c r="F242" s="83">
        <f t="shared" si="11"/>
        <v>0.28116250986856028</v>
      </c>
      <c r="G242" s="84">
        <f t="shared" si="11"/>
        <v>9.5928436240087678E-2</v>
      </c>
      <c r="H242" s="85">
        <f t="shared" si="11"/>
        <v>0.14155701889974065</v>
      </c>
      <c r="I242" s="85">
        <f t="shared" si="11"/>
        <v>1.7443730701554708E-2</v>
      </c>
      <c r="J242" s="82">
        <f t="shared" si="11"/>
        <v>4.4193886012185546E-2</v>
      </c>
      <c r="K242" s="84">
        <f t="shared" si="11"/>
        <v>9.0600480448451062E-3</v>
      </c>
      <c r="L242" s="85">
        <f t="shared" si="11"/>
        <v>0.1078079796311871</v>
      </c>
      <c r="M242" s="85">
        <f t="shared" si="11"/>
        <v>7.3956074827068341E-2</v>
      </c>
      <c r="N242" s="85">
        <f t="shared" si="11"/>
        <v>7.4117611816252238E-3</v>
      </c>
      <c r="O242" s="141">
        <f t="shared" si="11"/>
        <v>8.4367830435449737E-2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0.48937601257533636</v>
      </c>
      <c r="E243" s="98">
        <f t="shared" si="12"/>
        <v>0.19602744385684254</v>
      </c>
      <c r="F243" s="98">
        <f t="shared" si="12"/>
        <v>0.21025571901919854</v>
      </c>
      <c r="G243" s="99">
        <f t="shared" si="12"/>
        <v>8.3092849699295257E-2</v>
      </c>
      <c r="H243" s="100">
        <f t="shared" si="12"/>
        <v>0.11407845575743497</v>
      </c>
      <c r="I243" s="100">
        <f t="shared" si="12"/>
        <v>3.4121038662459067E-3</v>
      </c>
      <c r="J243" s="97">
        <f t="shared" si="12"/>
        <v>6.8643458066266885E-2</v>
      </c>
      <c r="K243" s="99">
        <f t="shared" si="12"/>
        <v>3.3249017473084543E-2</v>
      </c>
      <c r="L243" s="100">
        <f t="shared" si="12"/>
        <v>0.21829630363203362</v>
      </c>
      <c r="M243" s="100">
        <f t="shared" si="12"/>
        <v>4.0181604306851061E-2</v>
      </c>
      <c r="N243" s="100">
        <f t="shared" si="12"/>
        <v>7.0955755597145224E-4</v>
      </c>
      <c r="O243" s="144">
        <f t="shared" si="12"/>
        <v>6.5302504239859754E-2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0.4937178006504368</v>
      </c>
      <c r="E244" s="83">
        <f t="shared" si="12"/>
        <v>0.15930178270026576</v>
      </c>
      <c r="F244" s="83">
        <f t="shared" si="12"/>
        <v>0.23744964543505087</v>
      </c>
      <c r="G244" s="84">
        <f t="shared" si="12"/>
        <v>9.696637251512015E-2</v>
      </c>
      <c r="H244" s="85">
        <f t="shared" si="12"/>
        <v>0.15938736004123394</v>
      </c>
      <c r="I244" s="85">
        <f t="shared" si="12"/>
        <v>1.594801125784796E-2</v>
      </c>
      <c r="J244" s="82">
        <f t="shared" si="12"/>
        <v>8.4238029331292361E-2</v>
      </c>
      <c r="K244" s="84">
        <f t="shared" si="12"/>
        <v>4.8889197363993893E-2</v>
      </c>
      <c r="L244" s="85">
        <f t="shared" si="12"/>
        <v>0.12686877549535366</v>
      </c>
      <c r="M244" s="85">
        <f t="shared" si="12"/>
        <v>3.5611514152969655E-2</v>
      </c>
      <c r="N244" s="85">
        <f t="shared" si="12"/>
        <v>4.0601110643381647E-4</v>
      </c>
      <c r="O244" s="141">
        <f t="shared" si="12"/>
        <v>8.3822497964431822E-2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0.44164430450788983</v>
      </c>
      <c r="E245" s="83">
        <f t="shared" si="12"/>
        <v>0.14367184261169369</v>
      </c>
      <c r="F245" s="83">
        <f t="shared" si="12"/>
        <v>0.22879870142201417</v>
      </c>
      <c r="G245" s="84">
        <f t="shared" si="12"/>
        <v>6.9173760474181972E-2</v>
      </c>
      <c r="H245" s="85">
        <f t="shared" si="12"/>
        <v>0.14869968368196876</v>
      </c>
      <c r="I245" s="85">
        <f t="shared" si="12"/>
        <v>7.1203840341052017E-3</v>
      </c>
      <c r="J245" s="82">
        <f t="shared" si="12"/>
        <v>0.10089730079370204</v>
      </c>
      <c r="K245" s="84">
        <f t="shared" si="12"/>
        <v>5.0737622563376814E-2</v>
      </c>
      <c r="L245" s="85">
        <f t="shared" si="12"/>
        <v>0.12977757235917392</v>
      </c>
      <c r="M245" s="85">
        <f t="shared" si="12"/>
        <v>9.865780302271138E-3</v>
      </c>
      <c r="N245" s="85">
        <f t="shared" si="12"/>
        <v>1.8113713805074821E-3</v>
      </c>
      <c r="O245" s="141">
        <f t="shared" si="12"/>
        <v>0.16018360294038164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0.51046345324909004</v>
      </c>
      <c r="E246" s="98">
        <f t="shared" si="12"/>
        <v>0.179800392172665</v>
      </c>
      <c r="F246" s="98">
        <f t="shared" si="12"/>
        <v>0.24485869539614677</v>
      </c>
      <c r="G246" s="99">
        <f t="shared" si="12"/>
        <v>8.5804365680278244E-2</v>
      </c>
      <c r="H246" s="100">
        <f t="shared" si="12"/>
        <v>0.1265430386431986</v>
      </c>
      <c r="I246" s="100">
        <f t="shared" si="12"/>
        <v>9.5455091402160356E-3</v>
      </c>
      <c r="J246" s="97">
        <f t="shared" si="12"/>
        <v>0.14219821480262013</v>
      </c>
      <c r="K246" s="99">
        <f t="shared" si="12"/>
        <v>8.31474766610934E-2</v>
      </c>
      <c r="L246" s="100">
        <f t="shared" si="12"/>
        <v>0.10960628363937634</v>
      </c>
      <c r="M246" s="100">
        <f t="shared" si="12"/>
        <v>3.4456240511284451E-2</v>
      </c>
      <c r="N246" s="100">
        <f t="shared" si="12"/>
        <v>1.3599802843008489E-3</v>
      </c>
      <c r="O246" s="144">
        <f t="shared" si="12"/>
        <v>6.5827279729913604E-2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0.4684052927562054</v>
      </c>
      <c r="E247" s="98">
        <f t="shared" si="12"/>
        <v>0.15316071799025952</v>
      </c>
      <c r="F247" s="98">
        <f t="shared" si="12"/>
        <v>0.24488255363670997</v>
      </c>
      <c r="G247" s="99">
        <f t="shared" si="12"/>
        <v>7.0362021129235897E-2</v>
      </c>
      <c r="H247" s="100">
        <f t="shared" si="12"/>
        <v>0.16012680830787246</v>
      </c>
      <c r="I247" s="100">
        <f t="shared" si="12"/>
        <v>1.1927945781241817E-2</v>
      </c>
      <c r="J247" s="97">
        <f t="shared" si="12"/>
        <v>9.2028022863376982E-2</v>
      </c>
      <c r="K247" s="99">
        <f t="shared" si="12"/>
        <v>4.7600191460831463E-2</v>
      </c>
      <c r="L247" s="100">
        <f t="shared" si="12"/>
        <v>9.8120806309929129E-2</v>
      </c>
      <c r="M247" s="100">
        <f t="shared" si="12"/>
        <v>4.9463694987641305E-2</v>
      </c>
      <c r="N247" s="100">
        <f t="shared" si="12"/>
        <v>3.0353815665030303E-4</v>
      </c>
      <c r="O247" s="144">
        <f t="shared" si="12"/>
        <v>0.11962389083708262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0.40597110569064865</v>
      </c>
      <c r="E248" s="83">
        <f t="shared" si="12"/>
        <v>0.12809233116155652</v>
      </c>
      <c r="F248" s="83">
        <f t="shared" si="12"/>
        <v>0.21409975207974705</v>
      </c>
      <c r="G248" s="84">
        <f t="shared" si="12"/>
        <v>6.3779022449345052E-2</v>
      </c>
      <c r="H248" s="85">
        <f t="shared" si="12"/>
        <v>0.12896717135305458</v>
      </c>
      <c r="I248" s="85">
        <f t="shared" si="12"/>
        <v>2.1451138630407874E-3</v>
      </c>
      <c r="J248" s="82">
        <f t="shared" si="12"/>
        <v>7.9495548666960666E-2</v>
      </c>
      <c r="K248" s="84">
        <f t="shared" si="12"/>
        <v>4.8204656823129521E-2</v>
      </c>
      <c r="L248" s="85">
        <f t="shared" si="12"/>
        <v>8.0416623001087512E-2</v>
      </c>
      <c r="M248" s="85">
        <f t="shared" si="12"/>
        <v>3.0080008371762804E-3</v>
      </c>
      <c r="N248" s="85">
        <f t="shared" si="12"/>
        <v>1.2883914412558004E-3</v>
      </c>
      <c r="O248" s="141">
        <f t="shared" si="12"/>
        <v>0.29870804514677574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0.49153810634928835</v>
      </c>
      <c r="E249" s="83">
        <f t="shared" si="12"/>
        <v>0.13371307500285909</v>
      </c>
      <c r="F249" s="83">
        <f t="shared" si="12"/>
        <v>0.26147817765585246</v>
      </c>
      <c r="G249" s="84">
        <f t="shared" si="12"/>
        <v>9.6346853690576856E-2</v>
      </c>
      <c r="H249" s="85">
        <f t="shared" si="12"/>
        <v>0.17493986880457046</v>
      </c>
      <c r="I249" s="85">
        <f t="shared" si="12"/>
        <v>3.5744834660355017E-3</v>
      </c>
      <c r="J249" s="82">
        <f t="shared" si="12"/>
        <v>8.4539358137474083E-2</v>
      </c>
      <c r="K249" s="84">
        <f t="shared" si="12"/>
        <v>3.8731700272428546E-2</v>
      </c>
      <c r="L249" s="85">
        <f t="shared" si="12"/>
        <v>9.0639116464405187E-2</v>
      </c>
      <c r="M249" s="85">
        <f t="shared" si="12"/>
        <v>2.9290840087408447E-2</v>
      </c>
      <c r="N249" s="85">
        <f t="shared" si="12"/>
        <v>3.1370998497243826E-4</v>
      </c>
      <c r="O249" s="141">
        <f t="shared" si="12"/>
        <v>0.1251645167058455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0.46333690853845794</v>
      </c>
      <c r="E250" s="103">
        <f t="shared" si="12"/>
        <v>0.16812560519392064</v>
      </c>
      <c r="F250" s="103">
        <f t="shared" si="12"/>
        <v>0.20463194499948589</v>
      </c>
      <c r="G250" s="104">
        <f t="shared" si="12"/>
        <v>9.0579358345051375E-2</v>
      </c>
      <c r="H250" s="105">
        <f t="shared" si="12"/>
        <v>0.13022086754631568</v>
      </c>
      <c r="I250" s="105">
        <f t="shared" si="12"/>
        <v>4.273756733831055E-3</v>
      </c>
      <c r="J250" s="102">
        <f t="shared" si="12"/>
        <v>0.132066523753855</v>
      </c>
      <c r="K250" s="104">
        <f t="shared" si="12"/>
        <v>8.1941970748185433E-2</v>
      </c>
      <c r="L250" s="105">
        <f t="shared" si="12"/>
        <v>0.12193391410145529</v>
      </c>
      <c r="M250" s="105">
        <f t="shared" si="12"/>
        <v>5.2381831362200851E-3</v>
      </c>
      <c r="N250" s="105">
        <f t="shared" si="12"/>
        <v>9.7437456225541407E-4</v>
      </c>
      <c r="O250" s="145">
        <f t="shared" si="12"/>
        <v>0.14195547162760958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0.55806801007029228</v>
      </c>
      <c r="E251" s="108">
        <f t="shared" si="12"/>
        <v>0.22399526729400998</v>
      </c>
      <c r="F251" s="108">
        <f t="shared" si="12"/>
        <v>0.23475966067342918</v>
      </c>
      <c r="G251" s="109">
        <f t="shared" si="12"/>
        <v>9.931308210285314E-2</v>
      </c>
      <c r="H251" s="110">
        <f t="shared" si="12"/>
        <v>0.1971796043896977</v>
      </c>
      <c r="I251" s="110">
        <f t="shared" si="12"/>
        <v>1.4199392552306352E-2</v>
      </c>
      <c r="J251" s="107">
        <f t="shared" si="12"/>
        <v>4.5501220822194773E-2</v>
      </c>
      <c r="K251" s="109">
        <f t="shared" si="12"/>
        <v>3.5092891099419146E-3</v>
      </c>
      <c r="L251" s="110">
        <f t="shared" si="12"/>
        <v>0.11667644301602213</v>
      </c>
      <c r="M251" s="110">
        <f t="shared" si="12"/>
        <v>2.9688753386633328E-2</v>
      </c>
      <c r="N251" s="110">
        <f t="shared" si="12"/>
        <v>1.0333220411415122E-3</v>
      </c>
      <c r="O251" s="146">
        <f t="shared" si="12"/>
        <v>3.7653253721711896E-2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0.45874821808901484</v>
      </c>
      <c r="E252" s="83">
        <f t="shared" si="12"/>
        <v>0.17076204308219181</v>
      </c>
      <c r="F252" s="83">
        <f t="shared" si="12"/>
        <v>0.17058667352360063</v>
      </c>
      <c r="G252" s="84">
        <f t="shared" si="12"/>
        <v>0.11739950148322237</v>
      </c>
      <c r="H252" s="85">
        <f t="shared" si="12"/>
        <v>0.14946861129566219</v>
      </c>
      <c r="I252" s="85">
        <f t="shared" si="12"/>
        <v>3.6903374530184007E-3</v>
      </c>
      <c r="J252" s="82">
        <f t="shared" si="12"/>
        <v>0.12639354475862061</v>
      </c>
      <c r="K252" s="84">
        <f t="shared" si="12"/>
        <v>5.8683216123013145E-2</v>
      </c>
      <c r="L252" s="85">
        <f t="shared" si="12"/>
        <v>0.10996863078993804</v>
      </c>
      <c r="M252" s="85">
        <f t="shared" si="12"/>
        <v>5.733905817865375E-2</v>
      </c>
      <c r="N252" s="85">
        <f t="shared" si="12"/>
        <v>2.8412709762749139E-4</v>
      </c>
      <c r="O252" s="141">
        <f t="shared" si="12"/>
        <v>9.4107472337464693E-2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0.47974662269174972</v>
      </c>
      <c r="E253" s="83">
        <f t="shared" si="12"/>
        <v>0.1811483102079311</v>
      </c>
      <c r="F253" s="83">
        <f t="shared" si="12"/>
        <v>0.2070386825192862</v>
      </c>
      <c r="G253" s="84">
        <f t="shared" si="12"/>
        <v>9.1559629964532444E-2</v>
      </c>
      <c r="H253" s="85">
        <f t="shared" si="12"/>
        <v>0.11880475155550951</v>
      </c>
      <c r="I253" s="85">
        <f t="shared" si="12"/>
        <v>1.6500443927677997E-3</v>
      </c>
      <c r="J253" s="82">
        <f t="shared" si="12"/>
        <v>0.13808364462187037</v>
      </c>
      <c r="K253" s="84">
        <f t="shared" si="12"/>
        <v>0.10820347036042698</v>
      </c>
      <c r="L253" s="85">
        <f t="shared" si="12"/>
        <v>0.14969616642036276</v>
      </c>
      <c r="M253" s="85">
        <f t="shared" si="12"/>
        <v>3.5133586304196066E-2</v>
      </c>
      <c r="N253" s="85">
        <f t="shared" si="12"/>
        <v>3.369765160547536E-3</v>
      </c>
      <c r="O253" s="141">
        <f t="shared" si="12"/>
        <v>7.3515418852996228E-2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0.43001302100159883</v>
      </c>
      <c r="E254" s="83">
        <f t="shared" si="12"/>
        <v>0.21442446811095195</v>
      </c>
      <c r="F254" s="83">
        <f t="shared" si="12"/>
        <v>0.15331286019041987</v>
      </c>
      <c r="G254" s="84">
        <f t="shared" si="12"/>
        <v>6.2275692700226974E-2</v>
      </c>
      <c r="H254" s="85">
        <f t="shared" si="12"/>
        <v>0.13525481412636522</v>
      </c>
      <c r="I254" s="85">
        <f t="shared" si="12"/>
        <v>5.3794983580305053E-3</v>
      </c>
      <c r="J254" s="82">
        <f t="shared" si="12"/>
        <v>0.16378755556152877</v>
      </c>
      <c r="K254" s="84">
        <f t="shared" si="12"/>
        <v>0.11619137512425261</v>
      </c>
      <c r="L254" s="85">
        <f t="shared" si="12"/>
        <v>0.14816648893525011</v>
      </c>
      <c r="M254" s="85">
        <f t="shared" si="12"/>
        <v>3.3511374896811531E-2</v>
      </c>
      <c r="N254" s="85">
        <f t="shared" si="12"/>
        <v>2.9722413335904105E-3</v>
      </c>
      <c r="O254" s="141">
        <f t="shared" si="12"/>
        <v>8.0915005786824645E-2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0.50514659626848968</v>
      </c>
      <c r="E255" s="83">
        <f t="shared" si="12"/>
        <v>0.16465390566128146</v>
      </c>
      <c r="F255" s="83">
        <f t="shared" si="12"/>
        <v>0.22557952391192135</v>
      </c>
      <c r="G255" s="84">
        <f t="shared" si="12"/>
        <v>0.11491316669528681</v>
      </c>
      <c r="H255" s="85">
        <f t="shared" si="12"/>
        <v>0.18639919361095958</v>
      </c>
      <c r="I255" s="85">
        <f t="shared" si="12"/>
        <v>8.2695462117637515E-3</v>
      </c>
      <c r="J255" s="82">
        <f t="shared" si="12"/>
        <v>0.15024231062996671</v>
      </c>
      <c r="K255" s="84">
        <f t="shared" si="12"/>
        <v>9.0662493070200759E-2</v>
      </c>
      <c r="L255" s="85">
        <f t="shared" si="12"/>
        <v>9.5128259478285668E-2</v>
      </c>
      <c r="M255" s="85">
        <f t="shared" si="12"/>
        <v>3.001278783499856E-5</v>
      </c>
      <c r="N255" s="85">
        <f t="shared" si="12"/>
        <v>0</v>
      </c>
      <c r="O255" s="141">
        <f t="shared" si="12"/>
        <v>5.4784081012699673E-2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0.4723968443530201</v>
      </c>
      <c r="E256" s="83">
        <f t="shared" si="12"/>
        <v>0.17855706739673133</v>
      </c>
      <c r="F256" s="83">
        <f t="shared" si="12"/>
        <v>0.18097531638134057</v>
      </c>
      <c r="G256" s="84">
        <f t="shared" si="12"/>
        <v>0.11286446057494821</v>
      </c>
      <c r="H256" s="85">
        <f t="shared" si="12"/>
        <v>0.1372360676479325</v>
      </c>
      <c r="I256" s="85">
        <f t="shared" si="12"/>
        <v>4.6494502069305416E-3</v>
      </c>
      <c r="J256" s="82">
        <f t="shared" si="12"/>
        <v>0.13127362174453319</v>
      </c>
      <c r="K256" s="84">
        <f t="shared" si="12"/>
        <v>8.9277658155648573E-2</v>
      </c>
      <c r="L256" s="85">
        <f t="shared" si="12"/>
        <v>0.12191900497594804</v>
      </c>
      <c r="M256" s="85">
        <f t="shared" si="12"/>
        <v>2.8336860443903343E-2</v>
      </c>
      <c r="N256" s="85">
        <f t="shared" si="12"/>
        <v>0</v>
      </c>
      <c r="O256" s="141">
        <f t="shared" si="12"/>
        <v>0.10418815062773229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0.49216076475065063</v>
      </c>
      <c r="E257" s="83">
        <f t="shared" si="12"/>
        <v>0.21138382205018033</v>
      </c>
      <c r="F257" s="83">
        <f t="shared" si="12"/>
        <v>0.1756890348721897</v>
      </c>
      <c r="G257" s="84">
        <f t="shared" si="12"/>
        <v>0.10508790782828059</v>
      </c>
      <c r="H257" s="85">
        <f t="shared" si="12"/>
        <v>0.13647489652945696</v>
      </c>
      <c r="I257" s="85">
        <f t="shared" si="12"/>
        <v>1.9060888400832376E-3</v>
      </c>
      <c r="J257" s="82">
        <f t="shared" si="12"/>
        <v>0.14651182748582103</v>
      </c>
      <c r="K257" s="84">
        <f t="shared" si="12"/>
        <v>9.8943983984019504E-2</v>
      </c>
      <c r="L257" s="85">
        <f t="shared" si="12"/>
        <v>0.13461437819215274</v>
      </c>
      <c r="M257" s="85">
        <f t="shared" si="12"/>
        <v>3.9771628581109728E-4</v>
      </c>
      <c r="N257" s="85">
        <f t="shared" si="12"/>
        <v>0</v>
      </c>
      <c r="O257" s="141">
        <f t="shared" si="12"/>
        <v>8.7934327916024319E-2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0.4176706766358147</v>
      </c>
      <c r="E258" s="83">
        <f t="shared" si="12"/>
        <v>0.19562528124547066</v>
      </c>
      <c r="F258" s="83">
        <f t="shared" si="12"/>
        <v>0.13466317700954394</v>
      </c>
      <c r="G258" s="84">
        <f t="shared" si="12"/>
        <v>8.7382218380800111E-2</v>
      </c>
      <c r="H258" s="85">
        <f t="shared" si="12"/>
        <v>0.1910200265746142</v>
      </c>
      <c r="I258" s="85">
        <f t="shared" si="12"/>
        <v>1.9549870655540032E-2</v>
      </c>
      <c r="J258" s="82">
        <f t="shared" si="12"/>
        <v>0.12864936154906781</v>
      </c>
      <c r="K258" s="84">
        <f t="shared" si="12"/>
        <v>8.3139689740241107E-2</v>
      </c>
      <c r="L258" s="85">
        <f t="shared" si="12"/>
        <v>0.13166393357408832</v>
      </c>
      <c r="M258" s="85">
        <f t="shared" si="12"/>
        <v>4.7401766126700662E-3</v>
      </c>
      <c r="N258" s="85">
        <f t="shared" si="12"/>
        <v>0</v>
      </c>
      <c r="O258" s="141">
        <f t="shared" si="12"/>
        <v>0.10670595439820489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0.40873015285145031</v>
      </c>
      <c r="E259" s="83">
        <f t="shared" si="13"/>
        <v>0.18763997704369076</v>
      </c>
      <c r="F259" s="83">
        <f t="shared" si="13"/>
        <v>0.13029172112173038</v>
      </c>
      <c r="G259" s="84">
        <f t="shared" si="13"/>
        <v>9.079845468602922E-2</v>
      </c>
      <c r="H259" s="85">
        <f t="shared" si="13"/>
        <v>0.15214406535852049</v>
      </c>
      <c r="I259" s="85">
        <f t="shared" si="13"/>
        <v>9.1305253433446708E-3</v>
      </c>
      <c r="J259" s="82">
        <f t="shared" si="13"/>
        <v>0.13140931531948469</v>
      </c>
      <c r="K259" s="84">
        <f t="shared" si="13"/>
        <v>7.2940650474192376E-2</v>
      </c>
      <c r="L259" s="85">
        <f t="shared" si="13"/>
        <v>0.13984801074454825</v>
      </c>
      <c r="M259" s="85">
        <f t="shared" si="13"/>
        <v>6.0220016728358541E-2</v>
      </c>
      <c r="N259" s="85">
        <f t="shared" si="13"/>
        <v>0</v>
      </c>
      <c r="O259" s="141">
        <f t="shared" si="13"/>
        <v>9.8517913654293035E-2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0.36812625950842481</v>
      </c>
      <c r="E260" s="83">
        <f t="shared" si="13"/>
        <v>0.16118384248954551</v>
      </c>
      <c r="F260" s="83">
        <f t="shared" si="13"/>
        <v>0.11266586681163217</v>
      </c>
      <c r="G260" s="84">
        <f t="shared" si="13"/>
        <v>9.4276550207247137E-2</v>
      </c>
      <c r="H260" s="85">
        <f t="shared" si="13"/>
        <v>0.11253127792966101</v>
      </c>
      <c r="I260" s="85">
        <f t="shared" si="13"/>
        <v>2.3092358905440285E-3</v>
      </c>
      <c r="J260" s="82">
        <f t="shared" si="13"/>
        <v>0.13695669199614069</v>
      </c>
      <c r="K260" s="84">
        <f t="shared" si="13"/>
        <v>8.4105217573293353E-2</v>
      </c>
      <c r="L260" s="85">
        <f t="shared" si="13"/>
        <v>0.11585256298035726</v>
      </c>
      <c r="M260" s="85">
        <f t="shared" si="13"/>
        <v>2.0379191834897286E-3</v>
      </c>
      <c r="N260" s="85">
        <f t="shared" si="13"/>
        <v>4.9360225661789002E-4</v>
      </c>
      <c r="O260" s="141">
        <f t="shared" si="13"/>
        <v>0.26169245025476456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0.41763023347018635</v>
      </c>
      <c r="E261" s="83">
        <f t="shared" si="13"/>
        <v>0.17843219118709019</v>
      </c>
      <c r="F261" s="83">
        <f t="shared" si="13"/>
        <v>0.12250961999047769</v>
      </c>
      <c r="G261" s="84">
        <f t="shared" si="13"/>
        <v>0.11668842229261847</v>
      </c>
      <c r="H261" s="85">
        <f t="shared" si="13"/>
        <v>0.16561343629388328</v>
      </c>
      <c r="I261" s="85">
        <f t="shared" si="13"/>
        <v>5.9420354872367796E-3</v>
      </c>
      <c r="J261" s="82">
        <f t="shared" si="13"/>
        <v>0.14083029309314352</v>
      </c>
      <c r="K261" s="84">
        <f t="shared" si="13"/>
        <v>8.3801549618022345E-2</v>
      </c>
      <c r="L261" s="85">
        <f t="shared" si="13"/>
        <v>8.7160948699655141E-2</v>
      </c>
      <c r="M261" s="85">
        <f t="shared" si="13"/>
        <v>2.8448616443490605E-2</v>
      </c>
      <c r="N261" s="85">
        <f t="shared" si="13"/>
        <v>2.4927316431479184E-3</v>
      </c>
      <c r="O261" s="141">
        <f t="shared" si="13"/>
        <v>0.1518817048692564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0.40821877354431096</v>
      </c>
      <c r="E262" s="83">
        <f t="shared" si="13"/>
        <v>0.20611371328786465</v>
      </c>
      <c r="F262" s="83">
        <f t="shared" si="13"/>
        <v>0.11161984241548452</v>
      </c>
      <c r="G262" s="84">
        <f t="shared" si="13"/>
        <v>9.0485217840961779E-2</v>
      </c>
      <c r="H262" s="85">
        <f t="shared" si="13"/>
        <v>0.17433393250499576</v>
      </c>
      <c r="I262" s="85">
        <f t="shared" si="13"/>
        <v>1.9655590073911567E-3</v>
      </c>
      <c r="J262" s="82">
        <f t="shared" si="13"/>
        <v>0.15508918534792063</v>
      </c>
      <c r="K262" s="84">
        <f t="shared" si="13"/>
        <v>7.6113129458456524E-2</v>
      </c>
      <c r="L262" s="85">
        <f t="shared" si="13"/>
        <v>0.12793370416282723</v>
      </c>
      <c r="M262" s="85">
        <f t="shared" si="13"/>
        <v>3.0540765038935862E-2</v>
      </c>
      <c r="N262" s="85">
        <f t="shared" si="13"/>
        <v>1.0853975615700624E-2</v>
      </c>
      <c r="O262" s="141">
        <f t="shared" si="13"/>
        <v>9.1064104777917779E-2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0.41351969977462977</v>
      </c>
      <c r="E263" s="83">
        <f t="shared" si="13"/>
        <v>0.16015675305859625</v>
      </c>
      <c r="F263" s="83">
        <f t="shared" si="13"/>
        <v>0.16765760825820991</v>
      </c>
      <c r="G263" s="84">
        <f t="shared" si="13"/>
        <v>8.5705338457823563E-2</v>
      </c>
      <c r="H263" s="85">
        <f t="shared" si="13"/>
        <v>0.11163197239214424</v>
      </c>
      <c r="I263" s="85">
        <f t="shared" si="13"/>
        <v>5.9818194623309721E-2</v>
      </c>
      <c r="J263" s="82">
        <f t="shared" si="13"/>
        <v>0.21682907075016097</v>
      </c>
      <c r="K263" s="84">
        <f t="shared" si="13"/>
        <v>8.3733600289761748E-2</v>
      </c>
      <c r="L263" s="85">
        <f t="shared" si="13"/>
        <v>9.6691886670959432E-2</v>
      </c>
      <c r="M263" s="85">
        <f t="shared" si="13"/>
        <v>2.1022818737926594E-3</v>
      </c>
      <c r="N263" s="85">
        <f t="shared" si="13"/>
        <v>1.229475209272376E-2</v>
      </c>
      <c r="O263" s="141">
        <f t="shared" si="13"/>
        <v>8.7112141822279457E-2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0.42473619321480827</v>
      </c>
      <c r="E264" s="83">
        <f t="shared" si="13"/>
        <v>0.18772359841357722</v>
      </c>
      <c r="F264" s="83">
        <f t="shared" si="13"/>
        <v>0.13799755939568215</v>
      </c>
      <c r="G264" s="84">
        <f t="shared" si="13"/>
        <v>9.9015035405548887E-2</v>
      </c>
      <c r="H264" s="85">
        <f t="shared" si="13"/>
        <v>0.13047161336175409</v>
      </c>
      <c r="I264" s="85">
        <f t="shared" si="13"/>
        <v>4.0766665097949403E-3</v>
      </c>
      <c r="J264" s="82">
        <f t="shared" si="13"/>
        <v>0.21943976410489144</v>
      </c>
      <c r="K264" s="84">
        <f t="shared" si="13"/>
        <v>8.0600193222002375E-2</v>
      </c>
      <c r="L264" s="85">
        <f t="shared" si="13"/>
        <v>8.8195382635618852E-2</v>
      </c>
      <c r="M264" s="85">
        <f t="shared" si="13"/>
        <v>2.8286370235058794E-2</v>
      </c>
      <c r="N264" s="85">
        <f t="shared" si="13"/>
        <v>6.6545585674593882E-3</v>
      </c>
      <c r="O264" s="141">
        <f t="shared" si="13"/>
        <v>9.813945137061425E-2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0.38223453196521812</v>
      </c>
      <c r="E265" s="83">
        <f t="shared" si="13"/>
        <v>0.17807938719136823</v>
      </c>
      <c r="F265" s="83">
        <f t="shared" si="13"/>
        <v>0.10383276106637956</v>
      </c>
      <c r="G265" s="84">
        <f t="shared" si="13"/>
        <v>0.10032238370747033</v>
      </c>
      <c r="H265" s="85">
        <f t="shared" si="13"/>
        <v>0.19418496301085938</v>
      </c>
      <c r="I265" s="85">
        <f t="shared" si="13"/>
        <v>1.0276840518364245E-2</v>
      </c>
      <c r="J265" s="82">
        <f t="shared" si="13"/>
        <v>0.16216478891803601</v>
      </c>
      <c r="K265" s="84">
        <f t="shared" si="13"/>
        <v>5.3702116744233731E-2</v>
      </c>
      <c r="L265" s="85">
        <f t="shared" si="13"/>
        <v>7.9972402191315711E-2</v>
      </c>
      <c r="M265" s="85">
        <f t="shared" si="13"/>
        <v>8.9432965328033895E-2</v>
      </c>
      <c r="N265" s="85">
        <f t="shared" si="13"/>
        <v>1.5782200981455947E-2</v>
      </c>
      <c r="O265" s="141">
        <f t="shared" si="13"/>
        <v>6.5951307086716676E-2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0.3439479020394221</v>
      </c>
      <c r="E266" s="83">
        <f t="shared" si="13"/>
        <v>0.211487280960829</v>
      </c>
      <c r="F266" s="83">
        <f t="shared" si="13"/>
        <v>6.9839381801589759E-2</v>
      </c>
      <c r="G266" s="84">
        <f t="shared" si="13"/>
        <v>6.262123927700336E-2</v>
      </c>
      <c r="H266" s="85">
        <f t="shared" si="13"/>
        <v>0.23010033647610131</v>
      </c>
      <c r="I266" s="85">
        <f t="shared" si="13"/>
        <v>8.0872503399373741E-3</v>
      </c>
      <c r="J266" s="82">
        <f t="shared" si="13"/>
        <v>0.15256631873720655</v>
      </c>
      <c r="K266" s="84">
        <f t="shared" si="13"/>
        <v>9.4684748825314885E-2</v>
      </c>
      <c r="L266" s="85">
        <f t="shared" si="13"/>
        <v>0.11448019520565769</v>
      </c>
      <c r="M266" s="85">
        <f t="shared" si="13"/>
        <v>6.8290146591202514E-2</v>
      </c>
      <c r="N266" s="85">
        <f t="shared" si="13"/>
        <v>0</v>
      </c>
      <c r="O266" s="141">
        <f t="shared" si="13"/>
        <v>8.252785061047245E-2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0.42154746430984563</v>
      </c>
      <c r="E267" s="83">
        <f t="shared" si="13"/>
        <v>0.16358224858600687</v>
      </c>
      <c r="F267" s="83">
        <f t="shared" si="13"/>
        <v>0.18483872835141019</v>
      </c>
      <c r="G267" s="84">
        <f t="shared" si="13"/>
        <v>7.3126487372428564E-2</v>
      </c>
      <c r="H267" s="85">
        <f t="shared" si="13"/>
        <v>0.11738788682989661</v>
      </c>
      <c r="I267" s="85">
        <f t="shared" si="13"/>
        <v>3.1996088849331153E-2</v>
      </c>
      <c r="J267" s="82">
        <f t="shared" si="13"/>
        <v>0.13763379002620399</v>
      </c>
      <c r="K267" s="84">
        <f t="shared" si="13"/>
        <v>7.559266505480948E-2</v>
      </c>
      <c r="L267" s="85">
        <f t="shared" si="13"/>
        <v>0.146716994239103</v>
      </c>
      <c r="M267" s="85">
        <f t="shared" si="13"/>
        <v>8.0590824353696827E-2</v>
      </c>
      <c r="N267" s="85">
        <f t="shared" si="13"/>
        <v>4.3417028701369536E-4</v>
      </c>
      <c r="O267" s="141">
        <f t="shared" si="13"/>
        <v>6.3692781104909113E-2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0.39792987968300164</v>
      </c>
      <c r="E268" s="83">
        <f t="shared" si="13"/>
        <v>0.18154039733904412</v>
      </c>
      <c r="F268" s="83">
        <f t="shared" si="13"/>
        <v>0.10620690547362935</v>
      </c>
      <c r="G268" s="84">
        <f t="shared" si="13"/>
        <v>0.11018257687032819</v>
      </c>
      <c r="H268" s="85">
        <f t="shared" si="13"/>
        <v>0.1380771306805367</v>
      </c>
      <c r="I268" s="85">
        <f t="shared" si="13"/>
        <v>2.899537017099166E-3</v>
      </c>
      <c r="J268" s="82">
        <f t="shared" si="13"/>
        <v>0.12375255990444499</v>
      </c>
      <c r="K268" s="84">
        <f t="shared" si="13"/>
        <v>7.1066062429071222E-2</v>
      </c>
      <c r="L268" s="85">
        <f t="shared" si="13"/>
        <v>0.10288181705681503</v>
      </c>
      <c r="M268" s="85">
        <f t="shared" si="13"/>
        <v>3.3970576695341453E-2</v>
      </c>
      <c r="N268" s="85">
        <f t="shared" si="13"/>
        <v>8.1705868745309365E-5</v>
      </c>
      <c r="O268" s="141">
        <f t="shared" si="13"/>
        <v>0.20040679309401571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0.42432638495334873</v>
      </c>
      <c r="E269" s="83">
        <f t="shared" si="13"/>
        <v>0.12668104975512637</v>
      </c>
      <c r="F269" s="83">
        <f t="shared" si="13"/>
        <v>0.20656483571226822</v>
      </c>
      <c r="G269" s="84">
        <f t="shared" si="13"/>
        <v>9.1080499485954133E-2</v>
      </c>
      <c r="H269" s="85">
        <f t="shared" si="13"/>
        <v>0.12484582099910238</v>
      </c>
      <c r="I269" s="85">
        <f t="shared" si="13"/>
        <v>7.9941537911002742E-3</v>
      </c>
      <c r="J269" s="82">
        <f t="shared" si="13"/>
        <v>0.19885687493696749</v>
      </c>
      <c r="K269" s="84">
        <f t="shared" si="13"/>
        <v>9.6939328257079183E-2</v>
      </c>
      <c r="L269" s="85">
        <f t="shared" si="13"/>
        <v>8.4680513517539968E-2</v>
      </c>
      <c r="M269" s="85">
        <f t="shared" si="13"/>
        <v>9.3668642603423863E-2</v>
      </c>
      <c r="N269" s="85">
        <f t="shared" si="13"/>
        <v>3.812698435446096E-4</v>
      </c>
      <c r="O269" s="141">
        <f t="shared" si="13"/>
        <v>6.5246339354972704E-2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0.45006675844875915</v>
      </c>
      <c r="E270" s="83">
        <f t="shared" si="13"/>
        <v>0.15928634517733561</v>
      </c>
      <c r="F270" s="83">
        <f t="shared" si="13"/>
        <v>0.20891478003563649</v>
      </c>
      <c r="G270" s="84">
        <f t="shared" si="13"/>
        <v>8.1865633235787036E-2</v>
      </c>
      <c r="H270" s="85">
        <f t="shared" si="13"/>
        <v>0.17044143324874472</v>
      </c>
      <c r="I270" s="85">
        <f t="shared" si="13"/>
        <v>7.3964167370892528E-3</v>
      </c>
      <c r="J270" s="82">
        <f t="shared" si="13"/>
        <v>0.11215795521960421</v>
      </c>
      <c r="K270" s="84">
        <f t="shared" si="13"/>
        <v>2.9366100812921285E-2</v>
      </c>
      <c r="L270" s="85">
        <f t="shared" si="13"/>
        <v>0.14186849746897134</v>
      </c>
      <c r="M270" s="85">
        <f t="shared" si="13"/>
        <v>1.4327654171394548E-2</v>
      </c>
      <c r="N270" s="85">
        <f t="shared" si="13"/>
        <v>1.2224238803702138E-3</v>
      </c>
      <c r="O270" s="141">
        <f t="shared" si="13"/>
        <v>0.10251886082506653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0.39393732887835903</v>
      </c>
      <c r="E271" s="83">
        <f t="shared" si="13"/>
        <v>0.15254834601115547</v>
      </c>
      <c r="F271" s="83">
        <f t="shared" si="13"/>
        <v>0.17236715796545449</v>
      </c>
      <c r="G271" s="84">
        <f t="shared" si="13"/>
        <v>6.9021824901749088E-2</v>
      </c>
      <c r="H271" s="85">
        <f t="shared" si="13"/>
        <v>0.15382528205962284</v>
      </c>
      <c r="I271" s="85">
        <f t="shared" si="13"/>
        <v>5.7109321420797674E-3</v>
      </c>
      <c r="J271" s="82">
        <f t="shared" si="13"/>
        <v>0.12551598921037785</v>
      </c>
      <c r="K271" s="84">
        <f t="shared" si="13"/>
        <v>9.2449339789603333E-2</v>
      </c>
      <c r="L271" s="85">
        <f t="shared" si="13"/>
        <v>0.17587711529635022</v>
      </c>
      <c r="M271" s="85">
        <f t="shared" si="13"/>
        <v>5.1175511862744577E-2</v>
      </c>
      <c r="N271" s="85">
        <f t="shared" si="13"/>
        <v>5.7915309477695603E-4</v>
      </c>
      <c r="O271" s="141">
        <f t="shared" si="13"/>
        <v>9.3378687455688753E-2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0.46795288613205727</v>
      </c>
      <c r="E272" s="83">
        <f t="shared" si="13"/>
        <v>0.20019716744424404</v>
      </c>
      <c r="F272" s="83">
        <f t="shared" si="13"/>
        <v>0.18426678668645552</v>
      </c>
      <c r="G272" s="84">
        <f t="shared" si="13"/>
        <v>8.3488932001357707E-2</v>
      </c>
      <c r="H272" s="85">
        <f t="shared" si="13"/>
        <v>0.19367225612799743</v>
      </c>
      <c r="I272" s="85">
        <f t="shared" si="13"/>
        <v>1.1864405369609924E-2</v>
      </c>
      <c r="J272" s="82">
        <f t="shared" si="13"/>
        <v>9.7561446360472009E-2</v>
      </c>
      <c r="K272" s="84">
        <f t="shared" si="13"/>
        <v>6.7334262876614773E-2</v>
      </c>
      <c r="L272" s="85">
        <f t="shared" si="13"/>
        <v>0.1433238437834852</v>
      </c>
      <c r="M272" s="85">
        <f t="shared" si="13"/>
        <v>4.1685523749941762E-3</v>
      </c>
      <c r="N272" s="85">
        <f t="shared" si="13"/>
        <v>7.0714062281618337E-4</v>
      </c>
      <c r="O272" s="141">
        <f t="shared" si="13"/>
        <v>8.0749469228567822E-2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0.48757084591280958</v>
      </c>
      <c r="E273" s="113">
        <f t="shared" si="13"/>
        <v>0.19700769165232834</v>
      </c>
      <c r="F273" s="113">
        <f t="shared" si="13"/>
        <v>0.20850679514969023</v>
      </c>
      <c r="G273" s="114">
        <f t="shared" si="13"/>
        <v>8.2056359110791025E-2</v>
      </c>
      <c r="H273" s="115">
        <f t="shared" si="13"/>
        <v>0.15327190276982991</v>
      </c>
      <c r="I273" s="115">
        <f t="shared" si="13"/>
        <v>9.3453974020369646E-3</v>
      </c>
      <c r="J273" s="112">
        <f t="shared" si="13"/>
        <v>0.12213795545266444</v>
      </c>
      <c r="K273" s="114">
        <f t="shared" si="13"/>
        <v>8.3576395081918553E-2</v>
      </c>
      <c r="L273" s="115">
        <f t="shared" si="13"/>
        <v>0.15186723313630146</v>
      </c>
      <c r="M273" s="115">
        <f t="shared" si="13"/>
        <v>2.3661080731577046E-2</v>
      </c>
      <c r="N273" s="115">
        <f t="shared" si="13"/>
        <v>0</v>
      </c>
      <c r="O273" s="147">
        <f t="shared" si="13"/>
        <v>5.2145584594780567E-2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0.51178085140991836</v>
      </c>
      <c r="E274" s="118">
        <f t="shared" si="13"/>
        <v>0.17240697150416393</v>
      </c>
      <c r="F274" s="118">
        <f t="shared" si="13"/>
        <v>0.25088953430769095</v>
      </c>
      <c r="G274" s="119">
        <f t="shared" si="13"/>
        <v>8.8484345598063466E-2</v>
      </c>
      <c r="H274" s="120">
        <f t="shared" si="13"/>
        <v>0.14508340631495237</v>
      </c>
      <c r="I274" s="120">
        <f t="shared" si="13"/>
        <v>9.1664151211631201E-3</v>
      </c>
      <c r="J274" s="117">
        <f t="shared" si="13"/>
        <v>8.1412146016382206E-2</v>
      </c>
      <c r="K274" s="119">
        <f t="shared" si="13"/>
        <v>2.8194139081677234E-2</v>
      </c>
      <c r="L274" s="120">
        <f t="shared" si="13"/>
        <v>9.483023478081791E-2</v>
      </c>
      <c r="M274" s="120">
        <f t="shared" si="13"/>
        <v>2.2849671013975704E-2</v>
      </c>
      <c r="N274" s="120">
        <f t="shared" si="13"/>
        <v>1.1760165529596387E-2</v>
      </c>
      <c r="O274" s="148">
        <f t="shared" si="13"/>
        <v>0.12311710981319397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平成２９年度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3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18</v>
      </c>
      <c r="H280" s="43">
        <f t="shared" si="14"/>
        <v>49</v>
      </c>
      <c r="I280" s="43">
        <f t="shared" si="14"/>
        <v>12</v>
      </c>
      <c r="J280" s="40">
        <f t="shared" si="14"/>
        <v>61</v>
      </c>
      <c r="K280" s="42">
        <f t="shared" si="14"/>
        <v>63</v>
      </c>
      <c r="L280" s="43">
        <f t="shared" si="14"/>
        <v>63</v>
      </c>
      <c r="M280" s="43">
        <f t="shared" si="14"/>
        <v>51</v>
      </c>
      <c r="N280" s="43">
        <f t="shared" si="14"/>
        <v>1</v>
      </c>
      <c r="O280" s="131">
        <f t="shared" si="14"/>
        <v>10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14</v>
      </c>
      <c r="E281" s="5">
        <f t="shared" si="15"/>
        <v>31</v>
      </c>
      <c r="F281" s="5">
        <f t="shared" si="15"/>
        <v>17</v>
      </c>
      <c r="G281" s="6">
        <f t="shared" si="15"/>
        <v>29</v>
      </c>
      <c r="H281" s="20">
        <f t="shared" si="15"/>
        <v>26</v>
      </c>
      <c r="I281" s="20">
        <f t="shared" si="15"/>
        <v>13</v>
      </c>
      <c r="J281" s="17">
        <f t="shared" si="15"/>
        <v>42</v>
      </c>
      <c r="K281" s="6">
        <f t="shared" si="15"/>
        <v>42</v>
      </c>
      <c r="L281" s="20">
        <f t="shared" si="15"/>
        <v>61</v>
      </c>
      <c r="M281" s="20">
        <f t="shared" si="15"/>
        <v>57</v>
      </c>
      <c r="N281" s="20">
        <f t="shared" si="15"/>
        <v>12</v>
      </c>
      <c r="O281" s="132">
        <f t="shared" si="15"/>
        <v>13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7</v>
      </c>
      <c r="E282" s="5">
        <f t="shared" si="15"/>
        <v>14</v>
      </c>
      <c r="F282" s="5">
        <f t="shared" si="15"/>
        <v>14</v>
      </c>
      <c r="G282" s="6">
        <f t="shared" si="15"/>
        <v>48</v>
      </c>
      <c r="H282" s="20">
        <f t="shared" si="15"/>
        <v>53</v>
      </c>
      <c r="I282" s="20">
        <f t="shared" si="15"/>
        <v>25</v>
      </c>
      <c r="J282" s="17">
        <f t="shared" si="15"/>
        <v>50</v>
      </c>
      <c r="K282" s="6">
        <f t="shared" si="15"/>
        <v>51</v>
      </c>
      <c r="L282" s="20">
        <f t="shared" si="15"/>
        <v>10</v>
      </c>
      <c r="M282" s="20">
        <f t="shared" si="15"/>
        <v>41</v>
      </c>
      <c r="N282" s="20">
        <f t="shared" si="15"/>
        <v>3</v>
      </c>
      <c r="O282" s="132">
        <f t="shared" si="15"/>
        <v>39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24</v>
      </c>
      <c r="E283" s="5">
        <f t="shared" si="15"/>
        <v>55</v>
      </c>
      <c r="F283" s="5">
        <f t="shared" si="15"/>
        <v>12</v>
      </c>
      <c r="G283" s="6">
        <f t="shared" si="15"/>
        <v>47</v>
      </c>
      <c r="H283" s="20">
        <f t="shared" si="15"/>
        <v>37</v>
      </c>
      <c r="I283" s="20">
        <f t="shared" si="15"/>
        <v>6</v>
      </c>
      <c r="J283" s="17">
        <f t="shared" si="15"/>
        <v>60</v>
      </c>
      <c r="K283" s="6">
        <f t="shared" si="15"/>
        <v>62</v>
      </c>
      <c r="L283" s="20">
        <f t="shared" si="15"/>
        <v>44</v>
      </c>
      <c r="M283" s="20">
        <f t="shared" si="15"/>
        <v>25</v>
      </c>
      <c r="N283" s="20">
        <f t="shared" si="15"/>
        <v>39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33</v>
      </c>
      <c r="F284" s="5">
        <f t="shared" si="15"/>
        <v>18</v>
      </c>
      <c r="G284" s="6">
        <f t="shared" si="15"/>
        <v>10</v>
      </c>
      <c r="H284" s="20">
        <f t="shared" si="15"/>
        <v>15</v>
      </c>
      <c r="I284" s="20">
        <f t="shared" si="15"/>
        <v>19</v>
      </c>
      <c r="J284" s="17">
        <f t="shared" si="15"/>
        <v>57</v>
      </c>
      <c r="K284" s="6">
        <f t="shared" si="15"/>
        <v>55</v>
      </c>
      <c r="L284" s="20">
        <f t="shared" si="15"/>
        <v>12</v>
      </c>
      <c r="M284" s="20">
        <f t="shared" si="15"/>
        <v>54</v>
      </c>
      <c r="N284" s="20">
        <f t="shared" si="15"/>
        <v>44</v>
      </c>
      <c r="O284" s="132">
        <f t="shared" si="15"/>
        <v>31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34</v>
      </c>
      <c r="E285" s="5">
        <f t="shared" si="15"/>
        <v>53</v>
      </c>
      <c r="F285" s="5">
        <f t="shared" si="15"/>
        <v>46</v>
      </c>
      <c r="G285" s="6">
        <f t="shared" si="15"/>
        <v>1</v>
      </c>
      <c r="H285" s="20">
        <f t="shared" si="15"/>
        <v>50</v>
      </c>
      <c r="I285" s="20">
        <f t="shared" si="15"/>
        <v>34</v>
      </c>
      <c r="J285" s="17">
        <f t="shared" si="15"/>
        <v>35</v>
      </c>
      <c r="K285" s="6">
        <f t="shared" si="15"/>
        <v>32</v>
      </c>
      <c r="L285" s="20">
        <f t="shared" si="15"/>
        <v>38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9</v>
      </c>
      <c r="E286" s="5">
        <f t="shared" si="15"/>
        <v>30</v>
      </c>
      <c r="F286" s="5">
        <f t="shared" si="15"/>
        <v>4</v>
      </c>
      <c r="G286" s="6">
        <f t="shared" si="15"/>
        <v>54</v>
      </c>
      <c r="H286" s="20">
        <f t="shared" si="15"/>
        <v>27</v>
      </c>
      <c r="I286" s="20">
        <f t="shared" si="15"/>
        <v>15</v>
      </c>
      <c r="J286" s="17">
        <f t="shared" si="15"/>
        <v>38</v>
      </c>
      <c r="K286" s="6">
        <f t="shared" si="15"/>
        <v>43</v>
      </c>
      <c r="L286" s="20">
        <f t="shared" si="15"/>
        <v>28</v>
      </c>
      <c r="M286" s="20">
        <f t="shared" si="15"/>
        <v>38</v>
      </c>
      <c r="N286" s="20">
        <f t="shared" si="15"/>
        <v>55</v>
      </c>
      <c r="O286" s="132">
        <f t="shared" si="15"/>
        <v>51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60</v>
      </c>
      <c r="E287" s="5">
        <f t="shared" si="15"/>
        <v>48</v>
      </c>
      <c r="F287" s="5">
        <f t="shared" si="15"/>
        <v>53</v>
      </c>
      <c r="G287" s="6">
        <f t="shared" si="15"/>
        <v>41</v>
      </c>
      <c r="H287" s="20">
        <f t="shared" si="15"/>
        <v>58</v>
      </c>
      <c r="I287" s="20">
        <f t="shared" si="15"/>
        <v>24</v>
      </c>
      <c r="J287" s="17">
        <f t="shared" si="15"/>
        <v>37</v>
      </c>
      <c r="K287" s="6">
        <f t="shared" si="15"/>
        <v>46</v>
      </c>
      <c r="L287" s="20">
        <f t="shared" si="15"/>
        <v>43</v>
      </c>
      <c r="M287" s="20">
        <f t="shared" si="15"/>
        <v>46</v>
      </c>
      <c r="N287" s="20">
        <f t="shared" si="15"/>
        <v>17</v>
      </c>
      <c r="O287" s="132">
        <f t="shared" si="15"/>
        <v>2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36</v>
      </c>
      <c r="E288" s="5">
        <f t="shared" si="15"/>
        <v>49</v>
      </c>
      <c r="F288" s="5">
        <f t="shared" si="15"/>
        <v>29</v>
      </c>
      <c r="G288" s="6">
        <f t="shared" si="15"/>
        <v>32</v>
      </c>
      <c r="H288" s="20">
        <f t="shared" si="15"/>
        <v>21</v>
      </c>
      <c r="I288" s="20">
        <f t="shared" si="15"/>
        <v>7</v>
      </c>
      <c r="J288" s="17">
        <f t="shared" si="15"/>
        <v>32</v>
      </c>
      <c r="K288" s="6">
        <f t="shared" si="15"/>
        <v>45</v>
      </c>
      <c r="L288" s="20">
        <f t="shared" si="15"/>
        <v>32</v>
      </c>
      <c r="M288" s="20">
        <f t="shared" si="15"/>
        <v>28</v>
      </c>
      <c r="N288" s="20">
        <f t="shared" si="15"/>
        <v>14</v>
      </c>
      <c r="O288" s="132">
        <f t="shared" si="15"/>
        <v>30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22</v>
      </c>
      <c r="E289" s="5">
        <f t="shared" si="15"/>
        <v>57</v>
      </c>
      <c r="F289" s="5">
        <f t="shared" si="15"/>
        <v>22</v>
      </c>
      <c r="G289" s="6">
        <f t="shared" si="15"/>
        <v>3</v>
      </c>
      <c r="H289" s="20">
        <f t="shared" si="15"/>
        <v>63</v>
      </c>
      <c r="I289" s="20">
        <f t="shared" si="15"/>
        <v>20</v>
      </c>
      <c r="J289" s="17">
        <f t="shared" si="15"/>
        <v>10</v>
      </c>
      <c r="K289" s="6">
        <f t="shared" si="15"/>
        <v>21</v>
      </c>
      <c r="L289" s="20">
        <f t="shared" si="15"/>
        <v>57</v>
      </c>
      <c r="M289" s="20">
        <f t="shared" si="15"/>
        <v>8</v>
      </c>
      <c r="N289" s="20">
        <f t="shared" si="15"/>
        <v>18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43</v>
      </c>
      <c r="F290" s="5">
        <f t="shared" si="15"/>
        <v>25</v>
      </c>
      <c r="G290" s="6">
        <f t="shared" si="15"/>
        <v>49</v>
      </c>
      <c r="H290" s="20">
        <f t="shared" si="15"/>
        <v>33</v>
      </c>
      <c r="I290" s="20">
        <f t="shared" si="15"/>
        <v>17</v>
      </c>
      <c r="J290" s="17">
        <f t="shared" si="15"/>
        <v>34</v>
      </c>
      <c r="K290" s="6">
        <f t="shared" si="15"/>
        <v>40</v>
      </c>
      <c r="L290" s="20">
        <f t="shared" si="15"/>
        <v>30</v>
      </c>
      <c r="M290" s="20">
        <f t="shared" si="15"/>
        <v>32</v>
      </c>
      <c r="N290" s="20">
        <f t="shared" si="15"/>
        <v>20</v>
      </c>
      <c r="O290" s="132">
        <f t="shared" si="15"/>
        <v>16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35</v>
      </c>
      <c r="F291" s="5">
        <f t="shared" si="15"/>
        <v>9</v>
      </c>
      <c r="G291" s="6">
        <f t="shared" si="15"/>
        <v>17</v>
      </c>
      <c r="H291" s="20">
        <f t="shared" si="15"/>
        <v>29</v>
      </c>
      <c r="I291" s="20">
        <f t="shared" si="15"/>
        <v>9</v>
      </c>
      <c r="J291" s="17">
        <f t="shared" si="15"/>
        <v>52</v>
      </c>
      <c r="K291" s="6">
        <f t="shared" si="15"/>
        <v>60</v>
      </c>
      <c r="L291" s="20">
        <f t="shared" si="15"/>
        <v>27</v>
      </c>
      <c r="M291" s="20">
        <f t="shared" si="15"/>
        <v>49</v>
      </c>
      <c r="N291" s="20">
        <f t="shared" si="15"/>
        <v>9</v>
      </c>
      <c r="O291" s="132">
        <f t="shared" si="15"/>
        <v>36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23</v>
      </c>
      <c r="E292" s="5">
        <f t="shared" si="15"/>
        <v>29</v>
      </c>
      <c r="F292" s="5">
        <f t="shared" si="15"/>
        <v>21</v>
      </c>
      <c r="G292" s="6">
        <f t="shared" si="15"/>
        <v>40</v>
      </c>
      <c r="H292" s="20">
        <f t="shared" si="15"/>
        <v>10</v>
      </c>
      <c r="I292" s="20">
        <f t="shared" si="15"/>
        <v>47</v>
      </c>
      <c r="J292" s="17">
        <f t="shared" si="15"/>
        <v>36</v>
      </c>
      <c r="K292" s="6">
        <f t="shared" si="15"/>
        <v>36</v>
      </c>
      <c r="L292" s="20">
        <f t="shared" si="15"/>
        <v>34</v>
      </c>
      <c r="M292" s="20">
        <f t="shared" si="15"/>
        <v>39</v>
      </c>
      <c r="N292" s="20">
        <f t="shared" si="15"/>
        <v>11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18</v>
      </c>
      <c r="E293" s="5">
        <f t="shared" si="15"/>
        <v>27</v>
      </c>
      <c r="F293" s="5">
        <f t="shared" si="15"/>
        <v>28</v>
      </c>
      <c r="G293" s="6">
        <f t="shared" si="15"/>
        <v>11</v>
      </c>
      <c r="H293" s="20">
        <f t="shared" si="15"/>
        <v>18</v>
      </c>
      <c r="I293" s="20">
        <f t="shared" si="15"/>
        <v>58</v>
      </c>
      <c r="J293" s="17">
        <f t="shared" si="15"/>
        <v>62</v>
      </c>
      <c r="K293" s="6">
        <f t="shared" si="15"/>
        <v>61</v>
      </c>
      <c r="L293" s="20">
        <f t="shared" si="15"/>
        <v>19</v>
      </c>
      <c r="M293" s="20">
        <f t="shared" si="15"/>
        <v>23</v>
      </c>
      <c r="N293" s="20">
        <f t="shared" si="15"/>
        <v>8</v>
      </c>
      <c r="O293" s="132">
        <f t="shared" si="15"/>
        <v>21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12</v>
      </c>
      <c r="E294" s="68">
        <f t="shared" si="15"/>
        <v>37</v>
      </c>
      <c r="F294" s="68">
        <f t="shared" si="15"/>
        <v>32</v>
      </c>
      <c r="G294" s="69">
        <f t="shared" si="15"/>
        <v>2</v>
      </c>
      <c r="H294" s="70">
        <f t="shared" si="15"/>
        <v>19</v>
      </c>
      <c r="I294" s="70">
        <f t="shared" si="15"/>
        <v>14</v>
      </c>
      <c r="J294" s="67">
        <f t="shared" si="15"/>
        <v>19</v>
      </c>
      <c r="K294" s="69">
        <f t="shared" si="15"/>
        <v>24</v>
      </c>
      <c r="L294" s="70">
        <f t="shared" si="15"/>
        <v>55</v>
      </c>
      <c r="M294" s="70">
        <f t="shared" si="15"/>
        <v>40</v>
      </c>
      <c r="N294" s="70">
        <f t="shared" si="15"/>
        <v>30</v>
      </c>
      <c r="O294" s="133">
        <f t="shared" si="15"/>
        <v>58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20</v>
      </c>
      <c r="E295" s="5">
        <f t="shared" si="15"/>
        <v>25</v>
      </c>
      <c r="F295" s="5">
        <f t="shared" si="15"/>
        <v>13</v>
      </c>
      <c r="G295" s="6">
        <f t="shared" si="15"/>
        <v>62</v>
      </c>
      <c r="H295" s="20">
        <f t="shared" si="15"/>
        <v>54</v>
      </c>
      <c r="I295" s="20">
        <f t="shared" si="15"/>
        <v>52</v>
      </c>
      <c r="J295" s="17">
        <f t="shared" si="15"/>
        <v>48</v>
      </c>
      <c r="K295" s="6">
        <f t="shared" si="15"/>
        <v>53</v>
      </c>
      <c r="L295" s="20">
        <f t="shared" si="15"/>
        <v>48</v>
      </c>
      <c r="M295" s="20">
        <f t="shared" si="15"/>
        <v>7</v>
      </c>
      <c r="N295" s="20">
        <f t="shared" si="15"/>
        <v>10</v>
      </c>
      <c r="O295" s="132">
        <f t="shared" si="15"/>
        <v>23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6</v>
      </c>
      <c r="G296" s="69">
        <f t="shared" si="15"/>
        <v>12</v>
      </c>
      <c r="H296" s="70">
        <f t="shared" si="15"/>
        <v>28</v>
      </c>
      <c r="I296" s="70">
        <f t="shared" si="15"/>
        <v>57</v>
      </c>
      <c r="J296" s="67">
        <f t="shared" si="15"/>
        <v>63</v>
      </c>
      <c r="K296" s="69">
        <f t="shared" si="15"/>
        <v>59</v>
      </c>
      <c r="L296" s="70">
        <f t="shared" si="15"/>
        <v>37</v>
      </c>
      <c r="M296" s="70">
        <f t="shared" si="15"/>
        <v>50</v>
      </c>
      <c r="N296" s="70">
        <f t="shared" si="15"/>
        <v>19</v>
      </c>
      <c r="O296" s="133">
        <f t="shared" si="15"/>
        <v>20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45</v>
      </c>
      <c r="E297" s="5">
        <f t="shared" si="16"/>
        <v>63</v>
      </c>
      <c r="F297" s="5">
        <f t="shared" si="16"/>
        <v>20</v>
      </c>
      <c r="G297" s="6">
        <f t="shared" si="16"/>
        <v>42</v>
      </c>
      <c r="H297" s="20">
        <f t="shared" si="16"/>
        <v>22</v>
      </c>
      <c r="I297" s="20">
        <f t="shared" si="16"/>
        <v>54</v>
      </c>
      <c r="J297" s="17">
        <f t="shared" si="16"/>
        <v>4</v>
      </c>
      <c r="K297" s="6">
        <f t="shared" si="16"/>
        <v>39</v>
      </c>
      <c r="L297" s="20">
        <f t="shared" si="16"/>
        <v>42</v>
      </c>
      <c r="M297" s="20">
        <f t="shared" si="16"/>
        <v>17</v>
      </c>
      <c r="N297" s="20">
        <f t="shared" si="16"/>
        <v>21</v>
      </c>
      <c r="O297" s="132">
        <f t="shared" si="16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11</v>
      </c>
      <c r="E298" s="5">
        <f t="shared" si="16"/>
        <v>21</v>
      </c>
      <c r="F298" s="5">
        <f t="shared" si="16"/>
        <v>16</v>
      </c>
      <c r="G298" s="6">
        <f t="shared" si="16"/>
        <v>45</v>
      </c>
      <c r="H298" s="20">
        <f t="shared" si="16"/>
        <v>34</v>
      </c>
      <c r="I298" s="20">
        <f t="shared" si="16"/>
        <v>43</v>
      </c>
      <c r="J298" s="17">
        <f t="shared" si="16"/>
        <v>56</v>
      </c>
      <c r="K298" s="6">
        <f t="shared" si="16"/>
        <v>57</v>
      </c>
      <c r="L298" s="20">
        <f t="shared" si="16"/>
        <v>23</v>
      </c>
      <c r="M298" s="20">
        <f t="shared" si="16"/>
        <v>33</v>
      </c>
      <c r="N298" s="20">
        <f t="shared" si="16"/>
        <v>28</v>
      </c>
      <c r="O298" s="132">
        <f t="shared" si="16"/>
        <v>19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10</v>
      </c>
      <c r="E299" s="5">
        <f t="shared" si="16"/>
        <v>45</v>
      </c>
      <c r="F299" s="5">
        <f t="shared" si="16"/>
        <v>2</v>
      </c>
      <c r="G299" s="6">
        <f t="shared" si="16"/>
        <v>57</v>
      </c>
      <c r="H299" s="20">
        <f t="shared" si="16"/>
        <v>43</v>
      </c>
      <c r="I299" s="20">
        <f t="shared" si="16"/>
        <v>61</v>
      </c>
      <c r="J299" s="17">
        <f t="shared" si="16"/>
        <v>51</v>
      </c>
      <c r="K299" s="6">
        <f t="shared" si="16"/>
        <v>52</v>
      </c>
      <c r="L299" s="20">
        <f t="shared" si="16"/>
        <v>17</v>
      </c>
      <c r="M299" s="20">
        <f t="shared" si="16"/>
        <v>47</v>
      </c>
      <c r="N299" s="20">
        <f t="shared" si="16"/>
        <v>7</v>
      </c>
      <c r="O299" s="132">
        <f t="shared" si="16"/>
        <v>22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29</v>
      </c>
      <c r="E300" s="5">
        <f t="shared" si="16"/>
        <v>56</v>
      </c>
      <c r="F300" s="5">
        <f t="shared" si="16"/>
        <v>3</v>
      </c>
      <c r="G300" s="6">
        <f t="shared" si="16"/>
        <v>63</v>
      </c>
      <c r="H300" s="20">
        <f t="shared" si="16"/>
        <v>13</v>
      </c>
      <c r="I300" s="20">
        <f t="shared" si="16"/>
        <v>46</v>
      </c>
      <c r="J300" s="17">
        <f t="shared" si="16"/>
        <v>40</v>
      </c>
      <c r="K300" s="6">
        <f t="shared" si="16"/>
        <v>54</v>
      </c>
      <c r="L300" s="20">
        <f t="shared" si="16"/>
        <v>62</v>
      </c>
      <c r="M300" s="20">
        <f t="shared" si="16"/>
        <v>6</v>
      </c>
      <c r="N300" s="20">
        <f t="shared" si="16"/>
        <v>23</v>
      </c>
      <c r="O300" s="132">
        <f t="shared" si="16"/>
        <v>32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15</v>
      </c>
      <c r="E301" s="5">
        <f t="shared" si="16"/>
        <v>26</v>
      </c>
      <c r="F301" s="5">
        <f t="shared" si="16"/>
        <v>15</v>
      </c>
      <c r="G301" s="6">
        <f t="shared" si="16"/>
        <v>46</v>
      </c>
      <c r="H301" s="20">
        <f t="shared" si="16"/>
        <v>9</v>
      </c>
      <c r="I301" s="20">
        <f t="shared" si="16"/>
        <v>23</v>
      </c>
      <c r="J301" s="17">
        <f t="shared" si="16"/>
        <v>33</v>
      </c>
      <c r="K301" s="6">
        <f t="shared" si="16"/>
        <v>30</v>
      </c>
      <c r="L301" s="20">
        <f t="shared" si="16"/>
        <v>22</v>
      </c>
      <c r="M301" s="20">
        <f t="shared" si="16"/>
        <v>48</v>
      </c>
      <c r="N301" s="20">
        <f t="shared" si="16"/>
        <v>42</v>
      </c>
      <c r="O301" s="132">
        <f t="shared" si="16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2</v>
      </c>
      <c r="E302" s="5">
        <f t="shared" si="16"/>
        <v>23</v>
      </c>
      <c r="F302" s="5">
        <f t="shared" si="16"/>
        <v>1</v>
      </c>
      <c r="G302" s="6">
        <f t="shared" si="16"/>
        <v>50</v>
      </c>
      <c r="H302" s="20">
        <f t="shared" si="16"/>
        <v>7</v>
      </c>
      <c r="I302" s="20">
        <f t="shared" si="16"/>
        <v>27</v>
      </c>
      <c r="J302" s="17">
        <f t="shared" si="16"/>
        <v>53</v>
      </c>
      <c r="K302" s="6">
        <f t="shared" si="16"/>
        <v>47</v>
      </c>
      <c r="L302" s="20">
        <f t="shared" si="16"/>
        <v>53</v>
      </c>
      <c r="M302" s="20">
        <f t="shared" si="16"/>
        <v>43</v>
      </c>
      <c r="N302" s="20">
        <f t="shared" si="16"/>
        <v>27</v>
      </c>
      <c r="O302" s="132">
        <f t="shared" si="16"/>
        <v>53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17</v>
      </c>
      <c r="E303" s="5">
        <f t="shared" si="16"/>
        <v>44</v>
      </c>
      <c r="F303" s="5">
        <f t="shared" si="16"/>
        <v>5</v>
      </c>
      <c r="G303" s="6">
        <f t="shared" si="16"/>
        <v>52</v>
      </c>
      <c r="H303" s="20">
        <f t="shared" si="16"/>
        <v>17</v>
      </c>
      <c r="I303" s="20">
        <f t="shared" si="16"/>
        <v>29</v>
      </c>
      <c r="J303" s="17">
        <f t="shared" si="16"/>
        <v>15</v>
      </c>
      <c r="K303" s="6">
        <f t="shared" si="16"/>
        <v>28</v>
      </c>
      <c r="L303" s="20">
        <f t="shared" si="16"/>
        <v>45</v>
      </c>
      <c r="M303" s="20">
        <f t="shared" si="16"/>
        <v>53</v>
      </c>
      <c r="N303" s="20">
        <f t="shared" si="16"/>
        <v>34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32</v>
      </c>
      <c r="E304" s="5">
        <f t="shared" si="16"/>
        <v>50</v>
      </c>
      <c r="F304" s="5">
        <f t="shared" si="16"/>
        <v>11</v>
      </c>
      <c r="G304" s="6">
        <f t="shared" si="16"/>
        <v>61</v>
      </c>
      <c r="H304" s="20">
        <f t="shared" si="16"/>
        <v>8</v>
      </c>
      <c r="I304" s="20">
        <f t="shared" si="16"/>
        <v>51</v>
      </c>
      <c r="J304" s="17">
        <f t="shared" si="16"/>
        <v>45</v>
      </c>
      <c r="K304" s="6">
        <f t="shared" si="16"/>
        <v>48</v>
      </c>
      <c r="L304" s="20">
        <f t="shared" si="16"/>
        <v>59</v>
      </c>
      <c r="M304" s="20">
        <f t="shared" si="16"/>
        <v>36</v>
      </c>
      <c r="N304" s="20">
        <f t="shared" si="16"/>
        <v>55</v>
      </c>
      <c r="O304" s="132">
        <f t="shared" si="16"/>
        <v>12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30</v>
      </c>
      <c r="E305" s="5">
        <f t="shared" si="16"/>
        <v>62</v>
      </c>
      <c r="F305" s="5">
        <f t="shared" si="16"/>
        <v>8</v>
      </c>
      <c r="G305" s="6">
        <f t="shared" si="16"/>
        <v>44</v>
      </c>
      <c r="H305" s="20">
        <f t="shared" si="16"/>
        <v>62</v>
      </c>
      <c r="I305" s="20">
        <f t="shared" si="16"/>
        <v>39</v>
      </c>
      <c r="J305" s="17">
        <f t="shared" si="16"/>
        <v>43</v>
      </c>
      <c r="K305" s="6">
        <f t="shared" si="16"/>
        <v>41</v>
      </c>
      <c r="L305" s="20">
        <f t="shared" si="16"/>
        <v>35</v>
      </c>
      <c r="M305" s="20">
        <f t="shared" si="16"/>
        <v>15</v>
      </c>
      <c r="N305" s="20">
        <f t="shared" si="16"/>
        <v>33</v>
      </c>
      <c r="O305" s="132">
        <f t="shared" si="16"/>
        <v>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44</v>
      </c>
      <c r="E306" s="68">
        <f t="shared" si="16"/>
        <v>59</v>
      </c>
      <c r="F306" s="68">
        <f t="shared" si="16"/>
        <v>36</v>
      </c>
      <c r="G306" s="69">
        <f t="shared" si="16"/>
        <v>20</v>
      </c>
      <c r="H306" s="70">
        <f t="shared" si="16"/>
        <v>51</v>
      </c>
      <c r="I306" s="70">
        <f t="shared" si="16"/>
        <v>35</v>
      </c>
      <c r="J306" s="67">
        <f t="shared" si="16"/>
        <v>54</v>
      </c>
      <c r="K306" s="69">
        <f t="shared" si="16"/>
        <v>37</v>
      </c>
      <c r="L306" s="70">
        <f t="shared" si="16"/>
        <v>39</v>
      </c>
      <c r="M306" s="70">
        <f t="shared" si="16"/>
        <v>62</v>
      </c>
      <c r="N306" s="70">
        <f t="shared" si="16"/>
        <v>25</v>
      </c>
      <c r="O306" s="133">
        <f t="shared" si="16"/>
        <v>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40</v>
      </c>
      <c r="E307" s="5">
        <f t="shared" si="16"/>
        <v>54</v>
      </c>
      <c r="F307" s="5">
        <f t="shared" si="16"/>
        <v>33</v>
      </c>
      <c r="G307" s="6">
        <f t="shared" si="16"/>
        <v>25</v>
      </c>
      <c r="H307" s="20">
        <f t="shared" si="16"/>
        <v>45</v>
      </c>
      <c r="I307" s="20">
        <f t="shared" si="16"/>
        <v>38</v>
      </c>
      <c r="J307" s="17">
        <f t="shared" si="16"/>
        <v>7</v>
      </c>
      <c r="K307" s="6">
        <f t="shared" si="16"/>
        <v>8</v>
      </c>
      <c r="L307" s="20">
        <f t="shared" si="16"/>
        <v>49</v>
      </c>
      <c r="M307" s="20">
        <f t="shared" si="16"/>
        <v>35</v>
      </c>
      <c r="N307" s="20">
        <f t="shared" si="16"/>
        <v>52</v>
      </c>
      <c r="O307" s="132">
        <f t="shared" si="16"/>
        <v>14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8</v>
      </c>
      <c r="E308" s="54">
        <f t="shared" si="16"/>
        <v>22</v>
      </c>
      <c r="F308" s="54">
        <f t="shared" si="16"/>
        <v>26</v>
      </c>
      <c r="G308" s="55">
        <f t="shared" si="16"/>
        <v>4</v>
      </c>
      <c r="H308" s="56">
        <f t="shared" si="16"/>
        <v>25</v>
      </c>
      <c r="I308" s="56">
        <f t="shared" si="16"/>
        <v>63</v>
      </c>
      <c r="J308" s="53">
        <f t="shared" si="16"/>
        <v>24</v>
      </c>
      <c r="K308" s="55">
        <f t="shared" si="16"/>
        <v>25</v>
      </c>
      <c r="L308" s="56">
        <f t="shared" si="16"/>
        <v>51</v>
      </c>
      <c r="M308" s="56">
        <f t="shared" si="16"/>
        <v>34</v>
      </c>
      <c r="N308" s="56">
        <f t="shared" si="16"/>
        <v>29</v>
      </c>
      <c r="O308" s="134">
        <f t="shared" si="16"/>
        <v>52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41</v>
      </c>
      <c r="E309" s="5">
        <f t="shared" si="16"/>
        <v>46</v>
      </c>
      <c r="F309" s="5">
        <f t="shared" si="16"/>
        <v>37</v>
      </c>
      <c r="G309" s="6">
        <f t="shared" si="16"/>
        <v>19</v>
      </c>
      <c r="H309" s="20">
        <f t="shared" si="16"/>
        <v>20</v>
      </c>
      <c r="I309" s="20">
        <f t="shared" si="16"/>
        <v>33</v>
      </c>
      <c r="J309" s="17">
        <f t="shared" si="16"/>
        <v>29</v>
      </c>
      <c r="K309" s="6">
        <f t="shared" si="16"/>
        <v>38</v>
      </c>
      <c r="L309" s="20">
        <f t="shared" si="16"/>
        <v>18</v>
      </c>
      <c r="M309" s="20">
        <f t="shared" si="16"/>
        <v>12</v>
      </c>
      <c r="N309" s="20">
        <f t="shared" si="16"/>
        <v>15</v>
      </c>
      <c r="O309" s="132">
        <f t="shared" si="16"/>
        <v>50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16</v>
      </c>
      <c r="E310" s="5">
        <f t="shared" si="16"/>
        <v>51</v>
      </c>
      <c r="F310" s="5">
        <f t="shared" si="16"/>
        <v>7</v>
      </c>
      <c r="G310" s="6">
        <f t="shared" si="16"/>
        <v>43</v>
      </c>
      <c r="H310" s="20">
        <f t="shared" si="16"/>
        <v>38</v>
      </c>
      <c r="I310" s="20">
        <f t="shared" si="16"/>
        <v>41</v>
      </c>
      <c r="J310" s="17">
        <f t="shared" si="16"/>
        <v>30</v>
      </c>
      <c r="K310" s="6">
        <f t="shared" si="16"/>
        <v>26</v>
      </c>
      <c r="L310" s="20">
        <f t="shared" si="16"/>
        <v>54</v>
      </c>
      <c r="M310" s="20">
        <f t="shared" si="16"/>
        <v>45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47</v>
      </c>
      <c r="F311" s="5">
        <f t="shared" si="16"/>
        <v>10</v>
      </c>
      <c r="G311" s="6">
        <f t="shared" si="16"/>
        <v>23</v>
      </c>
      <c r="H311" s="20">
        <f t="shared" si="16"/>
        <v>39</v>
      </c>
      <c r="I311" s="20">
        <f t="shared" si="16"/>
        <v>4</v>
      </c>
      <c r="J311" s="17">
        <f t="shared" si="16"/>
        <v>59</v>
      </c>
      <c r="K311" s="6">
        <f t="shared" si="16"/>
        <v>56</v>
      </c>
      <c r="L311" s="20">
        <f t="shared" si="16"/>
        <v>33</v>
      </c>
      <c r="M311" s="20">
        <f t="shared" si="16"/>
        <v>4</v>
      </c>
      <c r="N311" s="20">
        <f t="shared" si="16"/>
        <v>13</v>
      </c>
      <c r="O311" s="132">
        <f t="shared" si="16"/>
        <v>42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28</v>
      </c>
      <c r="E312" s="61">
        <f t="shared" si="16"/>
        <v>9</v>
      </c>
      <c r="F312" s="61">
        <f t="shared" si="16"/>
        <v>39</v>
      </c>
      <c r="G312" s="62">
        <f t="shared" si="16"/>
        <v>37</v>
      </c>
      <c r="H312" s="63">
        <f t="shared" si="16"/>
        <v>59</v>
      </c>
      <c r="I312" s="63">
        <f t="shared" si="16"/>
        <v>50</v>
      </c>
      <c r="J312" s="60">
        <f t="shared" si="16"/>
        <v>55</v>
      </c>
      <c r="K312" s="62">
        <f t="shared" si="16"/>
        <v>49</v>
      </c>
      <c r="L312" s="63">
        <f t="shared" si="16"/>
        <v>1</v>
      </c>
      <c r="M312" s="63">
        <f t="shared" si="16"/>
        <v>16</v>
      </c>
      <c r="N312" s="63">
        <f t="shared" si="16"/>
        <v>40</v>
      </c>
      <c r="O312" s="135">
        <f t="shared" si="16"/>
        <v>56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25</v>
      </c>
      <c r="E313" s="5">
        <f t="shared" si="17"/>
        <v>39</v>
      </c>
      <c r="F313" s="5">
        <f t="shared" si="17"/>
        <v>27</v>
      </c>
      <c r="G313" s="6">
        <f t="shared" si="17"/>
        <v>21</v>
      </c>
      <c r="H313" s="20">
        <f t="shared" si="17"/>
        <v>24</v>
      </c>
      <c r="I313" s="20">
        <f t="shared" si="17"/>
        <v>5</v>
      </c>
      <c r="J313" s="17">
        <f t="shared" si="17"/>
        <v>47</v>
      </c>
      <c r="K313" s="6">
        <f t="shared" si="17"/>
        <v>33</v>
      </c>
      <c r="L313" s="20">
        <f t="shared" si="17"/>
        <v>16</v>
      </c>
      <c r="M313" s="20">
        <f t="shared" si="17"/>
        <v>18</v>
      </c>
      <c r="N313" s="20">
        <f t="shared" si="17"/>
        <v>47</v>
      </c>
      <c r="O313" s="132">
        <f t="shared" si="17"/>
        <v>43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47</v>
      </c>
      <c r="E314" s="5">
        <f t="shared" si="17"/>
        <v>52</v>
      </c>
      <c r="F314" s="5">
        <f t="shared" si="17"/>
        <v>34</v>
      </c>
      <c r="G314" s="6">
        <f t="shared" si="17"/>
        <v>55</v>
      </c>
      <c r="H314" s="20">
        <f t="shared" si="17"/>
        <v>36</v>
      </c>
      <c r="I314" s="20">
        <f t="shared" si="17"/>
        <v>32</v>
      </c>
      <c r="J314" s="17">
        <f t="shared" si="17"/>
        <v>39</v>
      </c>
      <c r="K314" s="6">
        <f t="shared" si="17"/>
        <v>31</v>
      </c>
      <c r="L314" s="20">
        <f t="shared" si="17"/>
        <v>14</v>
      </c>
      <c r="M314" s="20">
        <f t="shared" si="17"/>
        <v>44</v>
      </c>
      <c r="N314" s="20">
        <f t="shared" si="17"/>
        <v>31</v>
      </c>
      <c r="O314" s="132">
        <f t="shared" si="17"/>
        <v>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19</v>
      </c>
      <c r="E315" s="61">
        <f t="shared" si="17"/>
        <v>17</v>
      </c>
      <c r="F315" s="61">
        <f t="shared" si="17"/>
        <v>24</v>
      </c>
      <c r="G315" s="62">
        <f t="shared" si="17"/>
        <v>34</v>
      </c>
      <c r="H315" s="63">
        <f t="shared" si="17"/>
        <v>52</v>
      </c>
      <c r="I315" s="63">
        <f t="shared" si="17"/>
        <v>18</v>
      </c>
      <c r="J315" s="60">
        <f t="shared" si="17"/>
        <v>13</v>
      </c>
      <c r="K315" s="62">
        <f t="shared" si="17"/>
        <v>14</v>
      </c>
      <c r="L315" s="63">
        <f t="shared" si="17"/>
        <v>31</v>
      </c>
      <c r="M315" s="63">
        <f t="shared" si="17"/>
        <v>20</v>
      </c>
      <c r="N315" s="63">
        <f t="shared" si="17"/>
        <v>32</v>
      </c>
      <c r="O315" s="135">
        <f t="shared" si="17"/>
        <v>55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37</v>
      </c>
      <c r="E316" s="61">
        <f t="shared" si="17"/>
        <v>41</v>
      </c>
      <c r="F316" s="61">
        <f t="shared" si="17"/>
        <v>23</v>
      </c>
      <c r="G316" s="62">
        <f t="shared" si="17"/>
        <v>53</v>
      </c>
      <c r="H316" s="63">
        <f t="shared" si="17"/>
        <v>23</v>
      </c>
      <c r="I316" s="63">
        <f t="shared" si="17"/>
        <v>10</v>
      </c>
      <c r="J316" s="60">
        <f t="shared" si="17"/>
        <v>44</v>
      </c>
      <c r="K316" s="62">
        <f t="shared" si="17"/>
        <v>35</v>
      </c>
      <c r="L316" s="63">
        <f t="shared" si="17"/>
        <v>40</v>
      </c>
      <c r="M316" s="63">
        <f t="shared" si="17"/>
        <v>14</v>
      </c>
      <c r="N316" s="63">
        <f t="shared" si="17"/>
        <v>50</v>
      </c>
      <c r="O316" s="135">
        <f t="shared" si="17"/>
        <v>18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57</v>
      </c>
      <c r="E317" s="5">
        <f t="shared" si="17"/>
        <v>60</v>
      </c>
      <c r="F317" s="5">
        <f t="shared" si="17"/>
        <v>38</v>
      </c>
      <c r="G317" s="6">
        <f t="shared" si="17"/>
        <v>58</v>
      </c>
      <c r="H317" s="20">
        <f t="shared" si="17"/>
        <v>48</v>
      </c>
      <c r="I317" s="20">
        <f t="shared" si="17"/>
        <v>56</v>
      </c>
      <c r="J317" s="17">
        <f t="shared" si="17"/>
        <v>49</v>
      </c>
      <c r="K317" s="6">
        <f t="shared" si="17"/>
        <v>34</v>
      </c>
      <c r="L317" s="20">
        <f t="shared" si="17"/>
        <v>58</v>
      </c>
      <c r="M317" s="20">
        <f t="shared" si="17"/>
        <v>58</v>
      </c>
      <c r="N317" s="20">
        <f t="shared" si="17"/>
        <v>35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27</v>
      </c>
      <c r="E318" s="5">
        <f t="shared" si="17"/>
        <v>58</v>
      </c>
      <c r="F318" s="5">
        <f t="shared" si="17"/>
        <v>19</v>
      </c>
      <c r="G318" s="6">
        <f t="shared" si="17"/>
        <v>22</v>
      </c>
      <c r="H318" s="20">
        <f t="shared" si="17"/>
        <v>11</v>
      </c>
      <c r="I318" s="20">
        <f t="shared" si="17"/>
        <v>49</v>
      </c>
      <c r="J318" s="17">
        <f t="shared" si="17"/>
        <v>46</v>
      </c>
      <c r="K318" s="6">
        <f t="shared" si="17"/>
        <v>44</v>
      </c>
      <c r="L318" s="20">
        <f t="shared" si="17"/>
        <v>47</v>
      </c>
      <c r="M318" s="20">
        <f t="shared" si="17"/>
        <v>27</v>
      </c>
      <c r="N318" s="20">
        <f t="shared" si="17"/>
        <v>49</v>
      </c>
      <c r="O318" s="132">
        <f t="shared" si="17"/>
        <v>17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44</v>
      </c>
      <c r="G319" s="9">
        <f t="shared" si="17"/>
        <v>30</v>
      </c>
      <c r="H319" s="21">
        <f t="shared" si="17"/>
        <v>47</v>
      </c>
      <c r="I319" s="21">
        <f t="shared" si="17"/>
        <v>44</v>
      </c>
      <c r="J319" s="18">
        <f t="shared" si="17"/>
        <v>20</v>
      </c>
      <c r="K319" s="9">
        <f t="shared" si="17"/>
        <v>16</v>
      </c>
      <c r="L319" s="21">
        <f t="shared" si="17"/>
        <v>20</v>
      </c>
      <c r="M319" s="21">
        <f t="shared" si="17"/>
        <v>52</v>
      </c>
      <c r="N319" s="21">
        <f t="shared" si="17"/>
        <v>38</v>
      </c>
      <c r="O319" s="136">
        <f t="shared" si="17"/>
        <v>11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2</v>
      </c>
      <c r="F320" s="11">
        <f t="shared" si="17"/>
        <v>30</v>
      </c>
      <c r="G320" s="12">
        <f t="shared" si="17"/>
        <v>15</v>
      </c>
      <c r="H320" s="19">
        <f t="shared" si="17"/>
        <v>2</v>
      </c>
      <c r="I320" s="19">
        <f t="shared" si="17"/>
        <v>8</v>
      </c>
      <c r="J320" s="16">
        <f t="shared" si="17"/>
        <v>58</v>
      </c>
      <c r="K320" s="12">
        <f t="shared" si="17"/>
        <v>58</v>
      </c>
      <c r="L320" s="19">
        <f t="shared" si="17"/>
        <v>24</v>
      </c>
      <c r="M320" s="19">
        <f t="shared" si="17"/>
        <v>26</v>
      </c>
      <c r="N320" s="19">
        <f t="shared" si="17"/>
        <v>37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43</v>
      </c>
      <c r="E321" s="5">
        <f t="shared" si="17"/>
        <v>24</v>
      </c>
      <c r="F321" s="5">
        <f t="shared" si="17"/>
        <v>51</v>
      </c>
      <c r="G321" s="6">
        <f t="shared" si="17"/>
        <v>5</v>
      </c>
      <c r="H321" s="20">
        <f t="shared" si="17"/>
        <v>35</v>
      </c>
      <c r="I321" s="20">
        <f t="shared" si="17"/>
        <v>48</v>
      </c>
      <c r="J321" s="17">
        <f t="shared" si="17"/>
        <v>25</v>
      </c>
      <c r="K321" s="6">
        <f t="shared" si="17"/>
        <v>27</v>
      </c>
      <c r="L321" s="20">
        <f t="shared" si="17"/>
        <v>29</v>
      </c>
      <c r="M321" s="20">
        <f t="shared" si="17"/>
        <v>11</v>
      </c>
      <c r="N321" s="20">
        <f t="shared" si="17"/>
        <v>51</v>
      </c>
      <c r="O321" s="132">
        <f t="shared" si="17"/>
        <v>33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42</v>
      </c>
      <c r="G322" s="6">
        <f t="shared" si="17"/>
        <v>26</v>
      </c>
      <c r="H322" s="20">
        <f t="shared" si="17"/>
        <v>56</v>
      </c>
      <c r="I322" s="20">
        <f t="shared" si="17"/>
        <v>62</v>
      </c>
      <c r="J322" s="17">
        <f t="shared" si="17"/>
        <v>16</v>
      </c>
      <c r="K322" s="6">
        <f t="shared" si="17"/>
        <v>2</v>
      </c>
      <c r="L322" s="20">
        <f t="shared" si="17"/>
        <v>4</v>
      </c>
      <c r="M322" s="20">
        <f t="shared" si="17"/>
        <v>19</v>
      </c>
      <c r="N322" s="20">
        <f t="shared" si="17"/>
        <v>22</v>
      </c>
      <c r="O322" s="132">
        <f t="shared" si="17"/>
        <v>48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48</v>
      </c>
      <c r="E323" s="5">
        <f t="shared" si="17"/>
        <v>3</v>
      </c>
      <c r="F323" s="5">
        <f t="shared" si="17"/>
        <v>54</v>
      </c>
      <c r="G323" s="6">
        <f t="shared" si="17"/>
        <v>60</v>
      </c>
      <c r="H323" s="20">
        <f t="shared" si="17"/>
        <v>44</v>
      </c>
      <c r="I323" s="20">
        <f t="shared" si="17"/>
        <v>40</v>
      </c>
      <c r="J323" s="17">
        <f t="shared" si="17"/>
        <v>5</v>
      </c>
      <c r="K323" s="6">
        <f t="shared" si="17"/>
        <v>1</v>
      </c>
      <c r="L323" s="20">
        <f t="shared" si="17"/>
        <v>5</v>
      </c>
      <c r="M323" s="20">
        <f t="shared" si="17"/>
        <v>22</v>
      </c>
      <c r="N323" s="20">
        <f t="shared" si="17"/>
        <v>24</v>
      </c>
      <c r="O323" s="132">
        <f t="shared" si="17"/>
        <v>45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21</v>
      </c>
      <c r="E324" s="5">
        <f t="shared" si="17"/>
        <v>32</v>
      </c>
      <c r="F324" s="5">
        <f t="shared" si="17"/>
        <v>35</v>
      </c>
      <c r="G324" s="6">
        <f t="shared" si="17"/>
        <v>7</v>
      </c>
      <c r="H324" s="20">
        <f t="shared" si="17"/>
        <v>6</v>
      </c>
      <c r="I324" s="20">
        <f t="shared" si="17"/>
        <v>26</v>
      </c>
      <c r="J324" s="17">
        <f t="shared" si="17"/>
        <v>11</v>
      </c>
      <c r="K324" s="6">
        <f t="shared" si="17"/>
        <v>7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61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35</v>
      </c>
      <c r="E325" s="5">
        <f t="shared" si="17"/>
        <v>18</v>
      </c>
      <c r="F325" s="5">
        <f t="shared" si="17"/>
        <v>48</v>
      </c>
      <c r="G325" s="6">
        <f t="shared" si="17"/>
        <v>8</v>
      </c>
      <c r="H325" s="20">
        <f t="shared" si="17"/>
        <v>41</v>
      </c>
      <c r="I325" s="20">
        <f t="shared" si="17"/>
        <v>42</v>
      </c>
      <c r="J325" s="17">
        <f t="shared" si="17"/>
        <v>22</v>
      </c>
      <c r="K325" s="6">
        <f t="shared" si="17"/>
        <v>9</v>
      </c>
      <c r="L325" s="20">
        <f t="shared" si="17"/>
        <v>21</v>
      </c>
      <c r="M325" s="20">
        <f t="shared" si="17"/>
        <v>30</v>
      </c>
      <c r="N325" s="20">
        <f t="shared" si="17"/>
        <v>55</v>
      </c>
      <c r="O325" s="132">
        <f t="shared" si="17"/>
        <v>26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5</v>
      </c>
      <c r="F326" s="5">
        <f t="shared" si="17"/>
        <v>49</v>
      </c>
      <c r="G326" s="6">
        <f t="shared" si="17"/>
        <v>13</v>
      </c>
      <c r="H326" s="20">
        <f t="shared" si="17"/>
        <v>42</v>
      </c>
      <c r="I326" s="20">
        <f t="shared" si="17"/>
        <v>60</v>
      </c>
      <c r="J326" s="17">
        <f t="shared" si="17"/>
        <v>12</v>
      </c>
      <c r="K326" s="6">
        <f t="shared" si="17"/>
        <v>3</v>
      </c>
      <c r="L326" s="20">
        <f t="shared" si="17"/>
        <v>11</v>
      </c>
      <c r="M326" s="20">
        <f t="shared" si="17"/>
        <v>61</v>
      </c>
      <c r="N326" s="20">
        <f t="shared" si="17"/>
        <v>55</v>
      </c>
      <c r="O326" s="132">
        <f t="shared" si="17"/>
        <v>37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52</v>
      </c>
      <c r="E327" s="5">
        <f t="shared" si="17"/>
        <v>10</v>
      </c>
      <c r="F327" s="5">
        <f t="shared" si="17"/>
        <v>56</v>
      </c>
      <c r="G327" s="6">
        <f t="shared" si="17"/>
        <v>33</v>
      </c>
      <c r="H327" s="20">
        <f t="shared" si="17"/>
        <v>5</v>
      </c>
      <c r="I327" s="20">
        <f t="shared" si="17"/>
        <v>3</v>
      </c>
      <c r="J327" s="17">
        <f t="shared" si="17"/>
        <v>23</v>
      </c>
      <c r="K327" s="6">
        <f t="shared" si="17"/>
        <v>15</v>
      </c>
      <c r="L327" s="20">
        <f t="shared" si="17"/>
        <v>13</v>
      </c>
      <c r="M327" s="20">
        <f t="shared" si="17"/>
        <v>55</v>
      </c>
      <c r="N327" s="20">
        <f t="shared" si="17"/>
        <v>55</v>
      </c>
      <c r="O327" s="132">
        <f t="shared" si="17"/>
        <v>24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55</v>
      </c>
      <c r="E328" s="5">
        <f t="shared" si="17"/>
        <v>12</v>
      </c>
      <c r="F328" s="5">
        <f t="shared" si="17"/>
        <v>57</v>
      </c>
      <c r="G328" s="6">
        <f t="shared" si="17"/>
        <v>28</v>
      </c>
      <c r="H328" s="20">
        <f t="shared" si="17"/>
        <v>32</v>
      </c>
      <c r="I328" s="20">
        <f t="shared" si="17"/>
        <v>22</v>
      </c>
      <c r="J328" s="17">
        <f t="shared" si="17"/>
        <v>21</v>
      </c>
      <c r="K328" s="6">
        <f t="shared" si="17"/>
        <v>20</v>
      </c>
      <c r="L328" s="20">
        <f t="shared" si="17"/>
        <v>9</v>
      </c>
      <c r="M328" s="20">
        <f t="shared" si="17"/>
        <v>9</v>
      </c>
      <c r="N328" s="20">
        <f t="shared" si="17"/>
        <v>55</v>
      </c>
      <c r="O328" s="132">
        <f t="shared" si="17"/>
        <v>28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62</v>
      </c>
      <c r="E329" s="5">
        <f t="shared" si="18"/>
        <v>36</v>
      </c>
      <c r="F329" s="5">
        <f t="shared" si="18"/>
        <v>59</v>
      </c>
      <c r="G329" s="6">
        <f t="shared" si="18"/>
        <v>24</v>
      </c>
      <c r="H329" s="20">
        <f t="shared" si="18"/>
        <v>60</v>
      </c>
      <c r="I329" s="20">
        <f t="shared" si="18"/>
        <v>55</v>
      </c>
      <c r="J329" s="17">
        <f t="shared" si="18"/>
        <v>18</v>
      </c>
      <c r="K329" s="6">
        <f t="shared" si="18"/>
        <v>10</v>
      </c>
      <c r="L329" s="20">
        <f t="shared" si="18"/>
        <v>25</v>
      </c>
      <c r="M329" s="20">
        <f t="shared" si="18"/>
        <v>60</v>
      </c>
      <c r="N329" s="20">
        <f t="shared" si="18"/>
        <v>45</v>
      </c>
      <c r="O329" s="132">
        <f t="shared" si="18"/>
        <v>3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53</v>
      </c>
      <c r="E330" s="5">
        <f t="shared" si="18"/>
        <v>19</v>
      </c>
      <c r="F330" s="5">
        <f t="shared" si="18"/>
        <v>58</v>
      </c>
      <c r="G330" s="6">
        <f t="shared" si="18"/>
        <v>6</v>
      </c>
      <c r="H330" s="20">
        <f t="shared" si="18"/>
        <v>16</v>
      </c>
      <c r="I330" s="20">
        <f t="shared" si="18"/>
        <v>36</v>
      </c>
      <c r="J330" s="17">
        <f t="shared" si="18"/>
        <v>14</v>
      </c>
      <c r="K330" s="6">
        <f t="shared" si="18"/>
        <v>11</v>
      </c>
      <c r="L330" s="20">
        <f t="shared" si="18"/>
        <v>52</v>
      </c>
      <c r="M330" s="20">
        <f t="shared" si="18"/>
        <v>29</v>
      </c>
      <c r="N330" s="20">
        <f t="shared" si="18"/>
        <v>26</v>
      </c>
      <c r="O330" s="132">
        <f t="shared" si="18"/>
        <v>8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56</v>
      </c>
      <c r="E331" s="5">
        <f t="shared" si="18"/>
        <v>6</v>
      </c>
      <c r="F331" s="5">
        <f t="shared" si="18"/>
        <v>60</v>
      </c>
      <c r="G331" s="6">
        <f t="shared" si="18"/>
        <v>31</v>
      </c>
      <c r="H331" s="20">
        <f t="shared" si="18"/>
        <v>12</v>
      </c>
      <c r="I331" s="20">
        <f t="shared" si="18"/>
        <v>59</v>
      </c>
      <c r="J331" s="17">
        <f t="shared" si="18"/>
        <v>8</v>
      </c>
      <c r="K331" s="6">
        <f t="shared" si="18"/>
        <v>18</v>
      </c>
      <c r="L331" s="20">
        <f t="shared" si="18"/>
        <v>15</v>
      </c>
      <c r="M331" s="20">
        <f t="shared" si="18"/>
        <v>24</v>
      </c>
      <c r="N331" s="20">
        <f t="shared" si="18"/>
        <v>6</v>
      </c>
      <c r="O331" s="132">
        <f t="shared" si="18"/>
        <v>35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38</v>
      </c>
      <c r="F332" s="5">
        <f t="shared" si="18"/>
        <v>52</v>
      </c>
      <c r="G332" s="6">
        <f t="shared" si="18"/>
        <v>35</v>
      </c>
      <c r="H332" s="20">
        <f t="shared" si="18"/>
        <v>61</v>
      </c>
      <c r="I332" s="20">
        <f t="shared" si="18"/>
        <v>1</v>
      </c>
      <c r="J332" s="17">
        <f t="shared" si="18"/>
        <v>2</v>
      </c>
      <c r="K332" s="6">
        <f t="shared" si="18"/>
        <v>12</v>
      </c>
      <c r="L332" s="20">
        <f t="shared" si="18"/>
        <v>41</v>
      </c>
      <c r="M332" s="20">
        <f t="shared" si="18"/>
        <v>59</v>
      </c>
      <c r="N332" s="20">
        <f t="shared" si="18"/>
        <v>5</v>
      </c>
      <c r="O332" s="132">
        <f t="shared" si="18"/>
        <v>38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11</v>
      </c>
      <c r="F333" s="5">
        <f t="shared" si="18"/>
        <v>55</v>
      </c>
      <c r="G333" s="6">
        <f t="shared" si="18"/>
        <v>16</v>
      </c>
      <c r="H333" s="20">
        <f t="shared" si="18"/>
        <v>46</v>
      </c>
      <c r="I333" s="20">
        <f t="shared" si="18"/>
        <v>45</v>
      </c>
      <c r="J333" s="17">
        <f t="shared" si="18"/>
        <v>1</v>
      </c>
      <c r="K333" s="6">
        <f t="shared" si="18"/>
        <v>17</v>
      </c>
      <c r="L333" s="20">
        <f t="shared" si="18"/>
        <v>50</v>
      </c>
      <c r="M333" s="20">
        <f t="shared" si="18"/>
        <v>31</v>
      </c>
      <c r="N333" s="20">
        <f t="shared" si="18"/>
        <v>16</v>
      </c>
      <c r="O333" s="132">
        <f t="shared" si="18"/>
        <v>29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14</v>
      </c>
      <c r="H334" s="20">
        <f t="shared" si="18"/>
        <v>3</v>
      </c>
      <c r="I334" s="20">
        <f t="shared" si="18"/>
        <v>16</v>
      </c>
      <c r="J334" s="17">
        <f t="shared" si="18"/>
        <v>6</v>
      </c>
      <c r="K334" s="6">
        <f t="shared" si="18"/>
        <v>29</v>
      </c>
      <c r="L334" s="20">
        <f t="shared" si="18"/>
        <v>60</v>
      </c>
      <c r="M334" s="20">
        <f t="shared" si="18"/>
        <v>2</v>
      </c>
      <c r="N334" s="20">
        <f t="shared" si="18"/>
        <v>4</v>
      </c>
      <c r="O334" s="132">
        <f t="shared" si="18"/>
        <v>54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59</v>
      </c>
      <c r="H335" s="20">
        <f t="shared" si="18"/>
        <v>1</v>
      </c>
      <c r="I335" s="20">
        <f t="shared" si="18"/>
        <v>28</v>
      </c>
      <c r="J335" s="17">
        <f t="shared" si="18"/>
        <v>9</v>
      </c>
      <c r="K335" s="6">
        <f t="shared" si="18"/>
        <v>5</v>
      </c>
      <c r="L335" s="20">
        <f t="shared" si="18"/>
        <v>26</v>
      </c>
      <c r="M335" s="20">
        <f t="shared" si="18"/>
        <v>5</v>
      </c>
      <c r="N335" s="20">
        <f t="shared" si="18"/>
        <v>55</v>
      </c>
      <c r="O335" s="132">
        <f t="shared" si="18"/>
        <v>44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51</v>
      </c>
      <c r="E336" s="5">
        <f t="shared" si="18"/>
        <v>34</v>
      </c>
      <c r="F336" s="5">
        <f t="shared" si="18"/>
        <v>45</v>
      </c>
      <c r="G336" s="6">
        <f t="shared" si="18"/>
        <v>51</v>
      </c>
      <c r="H336" s="20">
        <f t="shared" si="18"/>
        <v>57</v>
      </c>
      <c r="I336" s="20">
        <f t="shared" si="18"/>
        <v>2</v>
      </c>
      <c r="J336" s="17">
        <f t="shared" si="18"/>
        <v>17</v>
      </c>
      <c r="K336" s="6">
        <f t="shared" si="18"/>
        <v>19</v>
      </c>
      <c r="L336" s="20">
        <f t="shared" si="18"/>
        <v>6</v>
      </c>
      <c r="M336" s="20">
        <f t="shared" si="18"/>
        <v>3</v>
      </c>
      <c r="N336" s="20">
        <f t="shared" si="18"/>
        <v>46</v>
      </c>
      <c r="O336" s="132">
        <f t="shared" si="18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58</v>
      </c>
      <c r="E337" s="5">
        <f t="shared" si="18"/>
        <v>13</v>
      </c>
      <c r="F337" s="5">
        <f t="shared" si="18"/>
        <v>61</v>
      </c>
      <c r="G337" s="6">
        <f t="shared" si="18"/>
        <v>9</v>
      </c>
      <c r="H337" s="20">
        <f t="shared" si="18"/>
        <v>40</v>
      </c>
      <c r="I337" s="20">
        <f t="shared" si="18"/>
        <v>53</v>
      </c>
      <c r="J337" s="17">
        <f t="shared" si="18"/>
        <v>27</v>
      </c>
      <c r="K337" s="6">
        <f t="shared" si="18"/>
        <v>22</v>
      </c>
      <c r="L337" s="20">
        <f t="shared" si="18"/>
        <v>36</v>
      </c>
      <c r="M337" s="20">
        <f t="shared" si="18"/>
        <v>21</v>
      </c>
      <c r="N337" s="20">
        <f t="shared" si="18"/>
        <v>54</v>
      </c>
      <c r="O337" s="132">
        <f t="shared" si="18"/>
        <v>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50</v>
      </c>
      <c r="E338" s="5">
        <f t="shared" si="18"/>
        <v>61</v>
      </c>
      <c r="F338" s="5">
        <f t="shared" si="18"/>
        <v>43</v>
      </c>
      <c r="G338" s="6">
        <f t="shared" si="18"/>
        <v>27</v>
      </c>
      <c r="H338" s="20">
        <f t="shared" si="18"/>
        <v>55</v>
      </c>
      <c r="I338" s="20">
        <f t="shared" si="18"/>
        <v>30</v>
      </c>
      <c r="J338" s="17">
        <f t="shared" si="18"/>
        <v>3</v>
      </c>
      <c r="K338" s="6">
        <f t="shared" si="18"/>
        <v>4</v>
      </c>
      <c r="L338" s="20">
        <f t="shared" si="18"/>
        <v>56</v>
      </c>
      <c r="M338" s="20">
        <f t="shared" si="18"/>
        <v>1</v>
      </c>
      <c r="N338" s="20">
        <f t="shared" si="18"/>
        <v>48</v>
      </c>
      <c r="O338" s="132">
        <f t="shared" si="18"/>
        <v>57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46</v>
      </c>
      <c r="E339" s="5">
        <f t="shared" si="18"/>
        <v>40</v>
      </c>
      <c r="F339" s="5">
        <f t="shared" si="18"/>
        <v>40</v>
      </c>
      <c r="G339" s="6">
        <f t="shared" si="18"/>
        <v>39</v>
      </c>
      <c r="H339" s="20">
        <f t="shared" si="18"/>
        <v>14</v>
      </c>
      <c r="I339" s="20">
        <f t="shared" si="18"/>
        <v>31</v>
      </c>
      <c r="J339" s="17">
        <f t="shared" si="18"/>
        <v>31</v>
      </c>
      <c r="K339" s="6">
        <f t="shared" si="18"/>
        <v>50</v>
      </c>
      <c r="L339" s="20">
        <f t="shared" si="18"/>
        <v>8</v>
      </c>
      <c r="M339" s="20">
        <f t="shared" si="18"/>
        <v>42</v>
      </c>
      <c r="N339" s="20">
        <f t="shared" si="18"/>
        <v>36</v>
      </c>
      <c r="O339" s="132">
        <f t="shared" si="18"/>
        <v>27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59</v>
      </c>
      <c r="E340" s="5">
        <f t="shared" si="18"/>
        <v>42</v>
      </c>
      <c r="F340" s="5">
        <f t="shared" si="18"/>
        <v>50</v>
      </c>
      <c r="G340" s="6">
        <f t="shared" si="18"/>
        <v>56</v>
      </c>
      <c r="H340" s="20">
        <f t="shared" si="18"/>
        <v>30</v>
      </c>
      <c r="I340" s="20">
        <f t="shared" si="18"/>
        <v>37</v>
      </c>
      <c r="J340" s="17">
        <f t="shared" si="18"/>
        <v>26</v>
      </c>
      <c r="K340" s="6">
        <f t="shared" si="18"/>
        <v>6</v>
      </c>
      <c r="L340" s="20">
        <f t="shared" si="18"/>
        <v>2</v>
      </c>
      <c r="M340" s="20">
        <f t="shared" si="18"/>
        <v>13</v>
      </c>
      <c r="N340" s="20">
        <f t="shared" si="18"/>
        <v>43</v>
      </c>
      <c r="O340" s="132">
        <f t="shared" si="18"/>
        <v>34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38</v>
      </c>
      <c r="E341" s="5">
        <f t="shared" si="18"/>
        <v>7</v>
      </c>
      <c r="F341" s="5">
        <f t="shared" si="18"/>
        <v>47</v>
      </c>
      <c r="G341" s="6">
        <f t="shared" si="18"/>
        <v>36</v>
      </c>
      <c r="H341" s="20">
        <f t="shared" si="18"/>
        <v>4</v>
      </c>
      <c r="I341" s="20">
        <f t="shared" si="18"/>
        <v>11</v>
      </c>
      <c r="J341" s="17">
        <f t="shared" si="18"/>
        <v>41</v>
      </c>
      <c r="K341" s="6">
        <f t="shared" si="18"/>
        <v>23</v>
      </c>
      <c r="L341" s="20">
        <f t="shared" si="18"/>
        <v>7</v>
      </c>
      <c r="M341" s="20">
        <f t="shared" si="18"/>
        <v>56</v>
      </c>
      <c r="N341" s="20">
        <f t="shared" si="18"/>
        <v>41</v>
      </c>
      <c r="O341" s="132">
        <f t="shared" si="18"/>
        <v>46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8</v>
      </c>
      <c r="F342" s="8">
        <f t="shared" si="18"/>
        <v>41</v>
      </c>
      <c r="G342" s="9">
        <f t="shared" si="18"/>
        <v>38</v>
      </c>
      <c r="H342" s="21">
        <f t="shared" si="18"/>
        <v>31</v>
      </c>
      <c r="I342" s="21">
        <f t="shared" si="18"/>
        <v>21</v>
      </c>
      <c r="J342" s="18">
        <f t="shared" si="18"/>
        <v>28</v>
      </c>
      <c r="K342" s="9">
        <f t="shared" si="18"/>
        <v>13</v>
      </c>
      <c r="L342" s="21">
        <f t="shared" si="18"/>
        <v>3</v>
      </c>
      <c r="M342" s="21">
        <f t="shared" si="18"/>
        <v>37</v>
      </c>
      <c r="N342" s="21">
        <f t="shared" si="18"/>
        <v>55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F14-6154-4C00-B938-DDE1E2D172DC}">
  <sheetPr>
    <pageSetUpPr fitToPage="1"/>
  </sheetPr>
  <dimension ref="B1:Q343"/>
  <sheetViews>
    <sheetView topLeftCell="A127" zoomScaleNormal="100" workbookViewId="0">
      <selection activeCell="O5" sqref="O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129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241755305</v>
      </c>
      <c r="E5" s="41">
        <v>74193544</v>
      </c>
      <c r="F5" s="41">
        <v>117639749</v>
      </c>
      <c r="G5" s="42">
        <v>49922012</v>
      </c>
      <c r="H5" s="43">
        <v>66115345</v>
      </c>
      <c r="I5" s="43">
        <v>6645213</v>
      </c>
      <c r="J5" s="40">
        <v>21753067</v>
      </c>
      <c r="K5" s="42">
        <v>19523</v>
      </c>
      <c r="L5" s="43">
        <v>32396424</v>
      </c>
      <c r="M5" s="43">
        <v>1664625</v>
      </c>
      <c r="N5" s="43">
        <v>21588681</v>
      </c>
      <c r="O5" s="131">
        <v>60312027</v>
      </c>
      <c r="P5" s="44">
        <v>452230687</v>
      </c>
    </row>
    <row r="6" spans="2:17" x14ac:dyDescent="0.15">
      <c r="B6" s="4" t="s">
        <v>12</v>
      </c>
      <c r="C6" s="14" t="s">
        <v>13</v>
      </c>
      <c r="D6" s="17">
        <v>55917300</v>
      </c>
      <c r="E6" s="5">
        <v>18155134</v>
      </c>
      <c r="F6" s="5">
        <v>28539421</v>
      </c>
      <c r="G6" s="6">
        <v>9222745</v>
      </c>
      <c r="H6" s="20">
        <v>16848963</v>
      </c>
      <c r="I6" s="20">
        <v>1337184</v>
      </c>
      <c r="J6" s="17">
        <v>10425791</v>
      </c>
      <c r="K6" s="6">
        <v>4247769</v>
      </c>
      <c r="L6" s="20">
        <v>9766984</v>
      </c>
      <c r="M6" s="20">
        <v>569241</v>
      </c>
      <c r="N6" s="20">
        <v>946505</v>
      </c>
      <c r="O6" s="132">
        <v>12740252</v>
      </c>
      <c r="P6" s="23">
        <v>108552220</v>
      </c>
    </row>
    <row r="7" spans="2:17" x14ac:dyDescent="0.15">
      <c r="B7" s="4" t="s">
        <v>14</v>
      </c>
      <c r="C7" s="14" t="s">
        <v>15</v>
      </c>
      <c r="D7" s="17">
        <v>32466733</v>
      </c>
      <c r="E7" s="5">
        <v>11420139</v>
      </c>
      <c r="F7" s="5">
        <v>16435430</v>
      </c>
      <c r="G7" s="6">
        <v>4611164</v>
      </c>
      <c r="H7" s="20">
        <v>8054420</v>
      </c>
      <c r="I7" s="20">
        <v>597756</v>
      </c>
      <c r="J7" s="17">
        <v>5316116</v>
      </c>
      <c r="K7" s="6">
        <v>2211551</v>
      </c>
      <c r="L7" s="20">
        <v>8634946</v>
      </c>
      <c r="M7" s="20">
        <v>507361</v>
      </c>
      <c r="N7" s="20">
        <v>1072900</v>
      </c>
      <c r="O7" s="132">
        <v>5150567</v>
      </c>
      <c r="P7" s="23">
        <v>61800799</v>
      </c>
    </row>
    <row r="8" spans="2:17" x14ac:dyDescent="0.15">
      <c r="B8" s="4" t="s">
        <v>16</v>
      </c>
      <c r="C8" s="14" t="s">
        <v>17</v>
      </c>
      <c r="D8" s="17">
        <v>97355627</v>
      </c>
      <c r="E8" s="5">
        <v>27473590</v>
      </c>
      <c r="F8" s="5">
        <v>54152011</v>
      </c>
      <c r="G8" s="6">
        <v>15730026</v>
      </c>
      <c r="H8" s="20">
        <v>29071733</v>
      </c>
      <c r="I8" s="20">
        <v>3220917</v>
      </c>
      <c r="J8" s="17">
        <v>7927872</v>
      </c>
      <c r="K8" s="6">
        <v>8265</v>
      </c>
      <c r="L8" s="20">
        <v>19688385</v>
      </c>
      <c r="M8" s="20">
        <v>8551687</v>
      </c>
      <c r="N8" s="20">
        <v>158753</v>
      </c>
      <c r="O8" s="132">
        <v>25161772</v>
      </c>
      <c r="P8" s="23">
        <v>191136746</v>
      </c>
    </row>
    <row r="9" spans="2:17" x14ac:dyDescent="0.15">
      <c r="B9" s="4" t="s">
        <v>18</v>
      </c>
      <c r="C9" s="14" t="s">
        <v>19</v>
      </c>
      <c r="D9" s="17">
        <v>14115148</v>
      </c>
      <c r="E9" s="5">
        <v>4587584</v>
      </c>
      <c r="F9" s="5">
        <v>6773974</v>
      </c>
      <c r="G9" s="6">
        <v>2753590</v>
      </c>
      <c r="H9" s="20">
        <v>4277861</v>
      </c>
      <c r="I9" s="20">
        <v>286588</v>
      </c>
      <c r="J9" s="17">
        <v>1446872</v>
      </c>
      <c r="K9" s="6">
        <v>324930</v>
      </c>
      <c r="L9" s="20">
        <v>3809703</v>
      </c>
      <c r="M9" s="20">
        <v>212581</v>
      </c>
      <c r="N9" s="20">
        <v>1460</v>
      </c>
      <c r="O9" s="132">
        <v>2614828</v>
      </c>
      <c r="P9" s="23">
        <v>26765041</v>
      </c>
    </row>
    <row r="10" spans="2:17" x14ac:dyDescent="0.15">
      <c r="B10" s="4" t="s">
        <v>20</v>
      </c>
      <c r="C10" s="14" t="s">
        <v>21</v>
      </c>
      <c r="D10" s="17">
        <v>12669323</v>
      </c>
      <c r="E10" s="5">
        <v>4048416</v>
      </c>
      <c r="F10" s="5">
        <v>5723770</v>
      </c>
      <c r="G10" s="6">
        <v>2897137</v>
      </c>
      <c r="H10" s="20">
        <v>3589524</v>
      </c>
      <c r="I10" s="20">
        <v>141835</v>
      </c>
      <c r="J10" s="17">
        <v>3154514</v>
      </c>
      <c r="K10" s="6">
        <v>1454231</v>
      </c>
      <c r="L10" s="20">
        <v>2999270</v>
      </c>
      <c r="M10" s="20">
        <v>2417373</v>
      </c>
      <c r="N10" s="20">
        <v>408961</v>
      </c>
      <c r="O10" s="132">
        <v>7595988</v>
      </c>
      <c r="P10" s="23">
        <v>32976788</v>
      </c>
    </row>
    <row r="11" spans="2:17" x14ac:dyDescent="0.15">
      <c r="B11" s="4" t="s">
        <v>22</v>
      </c>
      <c r="C11" s="14" t="s">
        <v>23</v>
      </c>
      <c r="D11" s="17">
        <v>52267613</v>
      </c>
      <c r="E11" s="5">
        <v>16420969</v>
      </c>
      <c r="F11" s="5">
        <v>29172765</v>
      </c>
      <c r="G11" s="6">
        <v>6673879</v>
      </c>
      <c r="H11" s="20">
        <v>14535347</v>
      </c>
      <c r="I11" s="20">
        <v>1382884</v>
      </c>
      <c r="J11" s="17">
        <v>9551815</v>
      </c>
      <c r="K11" s="6">
        <v>3908451</v>
      </c>
      <c r="L11" s="20">
        <v>10594982</v>
      </c>
      <c r="M11" s="20">
        <v>3427047</v>
      </c>
      <c r="N11" s="20">
        <v>0</v>
      </c>
      <c r="O11" s="132">
        <v>10180520</v>
      </c>
      <c r="P11" s="23">
        <v>101940208</v>
      </c>
    </row>
    <row r="12" spans="2:17" x14ac:dyDescent="0.15">
      <c r="B12" s="4" t="s">
        <v>24</v>
      </c>
      <c r="C12" s="14" t="s">
        <v>25</v>
      </c>
      <c r="D12" s="17">
        <v>12659627</v>
      </c>
      <c r="E12" s="5">
        <v>4462653</v>
      </c>
      <c r="F12" s="5">
        <v>5614862</v>
      </c>
      <c r="G12" s="6">
        <v>2582112</v>
      </c>
      <c r="H12" s="20">
        <v>4212406</v>
      </c>
      <c r="I12" s="20">
        <v>354906</v>
      </c>
      <c r="J12" s="17">
        <v>2583228</v>
      </c>
      <c r="K12" s="6">
        <v>1183473</v>
      </c>
      <c r="L12" s="20">
        <v>3200807</v>
      </c>
      <c r="M12" s="20">
        <v>218978</v>
      </c>
      <c r="N12" s="20">
        <v>122720</v>
      </c>
      <c r="O12" s="132">
        <v>7088760</v>
      </c>
      <c r="P12" s="23">
        <v>30441432</v>
      </c>
    </row>
    <row r="13" spans="2:17" x14ac:dyDescent="0.15">
      <c r="B13" s="4" t="s">
        <v>26</v>
      </c>
      <c r="C13" s="14" t="s">
        <v>27</v>
      </c>
      <c r="D13" s="17">
        <v>18393002</v>
      </c>
      <c r="E13" s="5">
        <v>5771230</v>
      </c>
      <c r="F13" s="5">
        <v>8994052</v>
      </c>
      <c r="G13" s="6">
        <v>3627720</v>
      </c>
      <c r="H13" s="20">
        <v>6484843</v>
      </c>
      <c r="I13" s="20">
        <v>595375</v>
      </c>
      <c r="J13" s="17">
        <v>4078648</v>
      </c>
      <c r="K13" s="6">
        <v>1479893</v>
      </c>
      <c r="L13" s="20">
        <v>4152307</v>
      </c>
      <c r="M13" s="20">
        <v>3410482</v>
      </c>
      <c r="N13" s="20">
        <v>313724</v>
      </c>
      <c r="O13" s="132">
        <v>4112412</v>
      </c>
      <c r="P13" s="23">
        <v>41540793</v>
      </c>
    </row>
    <row r="14" spans="2:17" x14ac:dyDescent="0.15">
      <c r="B14" s="4" t="s">
        <v>28</v>
      </c>
      <c r="C14" s="14" t="s">
        <v>29</v>
      </c>
      <c r="D14" s="17">
        <v>13537671</v>
      </c>
      <c r="E14" s="5">
        <v>3803417</v>
      </c>
      <c r="F14" s="5">
        <v>6757358</v>
      </c>
      <c r="G14" s="6">
        <v>2976896</v>
      </c>
      <c r="H14" s="20">
        <v>2618917</v>
      </c>
      <c r="I14" s="20">
        <v>216960</v>
      </c>
      <c r="J14" s="17">
        <v>4138623</v>
      </c>
      <c r="K14" s="6">
        <v>1956684</v>
      </c>
      <c r="L14" s="20">
        <v>2214079</v>
      </c>
      <c r="M14" s="20">
        <v>1657906</v>
      </c>
      <c r="N14" s="20">
        <v>121868</v>
      </c>
      <c r="O14" s="132">
        <v>5279238</v>
      </c>
      <c r="P14" s="23">
        <v>29785262</v>
      </c>
    </row>
    <row r="15" spans="2:17" x14ac:dyDescent="0.15">
      <c r="B15" s="4" t="s">
        <v>30</v>
      </c>
      <c r="C15" s="14" t="s">
        <v>31</v>
      </c>
      <c r="D15" s="17">
        <v>13701311</v>
      </c>
      <c r="E15" s="5">
        <v>4407236</v>
      </c>
      <c r="F15" s="5">
        <v>7041518</v>
      </c>
      <c r="G15" s="6">
        <v>2252557</v>
      </c>
      <c r="H15" s="20">
        <v>4497378</v>
      </c>
      <c r="I15" s="20">
        <v>293854</v>
      </c>
      <c r="J15" s="17">
        <v>2970929</v>
      </c>
      <c r="K15" s="6">
        <v>1194917</v>
      </c>
      <c r="L15" s="20">
        <v>3079289</v>
      </c>
      <c r="M15" s="20">
        <v>1620214</v>
      </c>
      <c r="N15" s="20">
        <v>239223</v>
      </c>
      <c r="O15" s="132">
        <v>3900833</v>
      </c>
      <c r="P15" s="23">
        <v>30303031</v>
      </c>
    </row>
    <row r="16" spans="2:17" x14ac:dyDescent="0.15">
      <c r="B16" s="4" t="s">
        <v>32</v>
      </c>
      <c r="C16" s="14" t="s">
        <v>33</v>
      </c>
      <c r="D16" s="17">
        <v>36824541</v>
      </c>
      <c r="E16" s="5">
        <v>11156276</v>
      </c>
      <c r="F16" s="5">
        <v>19099669</v>
      </c>
      <c r="G16" s="6">
        <v>6568596</v>
      </c>
      <c r="H16" s="20">
        <v>10255879</v>
      </c>
      <c r="I16" s="20">
        <v>874698</v>
      </c>
      <c r="J16" s="17">
        <v>5251874</v>
      </c>
      <c r="K16" s="6">
        <v>200572</v>
      </c>
      <c r="L16" s="20">
        <v>8651996</v>
      </c>
      <c r="M16" s="20">
        <v>125068</v>
      </c>
      <c r="N16" s="20">
        <v>1247184</v>
      </c>
      <c r="O16" s="132">
        <v>6011835</v>
      </c>
      <c r="P16" s="23">
        <v>69243075</v>
      </c>
    </row>
    <row r="17" spans="2:16" x14ac:dyDescent="0.15">
      <c r="B17" s="4" t="s">
        <v>34</v>
      </c>
      <c r="C17" s="14" t="s">
        <v>35</v>
      </c>
      <c r="D17" s="17">
        <v>21277659</v>
      </c>
      <c r="E17" s="5">
        <v>7319788</v>
      </c>
      <c r="F17" s="5">
        <v>10607322</v>
      </c>
      <c r="G17" s="6">
        <v>3350549</v>
      </c>
      <c r="H17" s="20">
        <v>7805681</v>
      </c>
      <c r="I17" s="20">
        <v>199929</v>
      </c>
      <c r="J17" s="17">
        <v>4473592</v>
      </c>
      <c r="K17" s="6">
        <v>1932178</v>
      </c>
      <c r="L17" s="20">
        <v>4506454</v>
      </c>
      <c r="M17" s="20">
        <v>1327952</v>
      </c>
      <c r="N17" s="20">
        <v>363508</v>
      </c>
      <c r="O17" s="132">
        <v>4669373</v>
      </c>
      <c r="P17" s="23">
        <v>44624148</v>
      </c>
    </row>
    <row r="18" spans="2:16" x14ac:dyDescent="0.15">
      <c r="B18" s="4" t="s">
        <v>36</v>
      </c>
      <c r="C18" s="14" t="s">
        <v>37</v>
      </c>
      <c r="D18" s="17">
        <v>9149101</v>
      </c>
      <c r="E18" s="5">
        <v>3061334</v>
      </c>
      <c r="F18" s="5">
        <v>4287905</v>
      </c>
      <c r="G18" s="6">
        <v>1799862</v>
      </c>
      <c r="H18" s="20">
        <v>2950335</v>
      </c>
      <c r="I18" s="20">
        <v>21896</v>
      </c>
      <c r="J18" s="17">
        <v>774271</v>
      </c>
      <c r="K18" s="6">
        <v>2833</v>
      </c>
      <c r="L18" s="20">
        <v>2158479</v>
      </c>
      <c r="M18" s="20">
        <v>398306</v>
      </c>
      <c r="N18" s="20">
        <v>160800</v>
      </c>
      <c r="O18" s="132">
        <v>2382207</v>
      </c>
      <c r="P18" s="23">
        <v>17995395</v>
      </c>
    </row>
    <row r="19" spans="2:16" x14ac:dyDescent="0.15">
      <c r="B19" s="65" t="s">
        <v>38</v>
      </c>
      <c r="C19" s="66" t="s">
        <v>39</v>
      </c>
      <c r="D19" s="67">
        <v>18090012</v>
      </c>
      <c r="E19" s="68">
        <v>5742158</v>
      </c>
      <c r="F19" s="68">
        <v>7983132</v>
      </c>
      <c r="G19" s="69">
        <v>4364722</v>
      </c>
      <c r="H19" s="70">
        <v>5664053</v>
      </c>
      <c r="I19" s="70">
        <v>360272</v>
      </c>
      <c r="J19" s="67">
        <v>4869885</v>
      </c>
      <c r="K19" s="69">
        <v>2276930</v>
      </c>
      <c r="L19" s="70">
        <v>2811274</v>
      </c>
      <c r="M19" s="70">
        <v>1117684</v>
      </c>
      <c r="N19" s="70">
        <v>69160</v>
      </c>
      <c r="O19" s="133">
        <v>3003780</v>
      </c>
      <c r="P19" s="71">
        <v>35986120</v>
      </c>
    </row>
    <row r="20" spans="2:16" x14ac:dyDescent="0.15">
      <c r="B20" s="4" t="s">
        <v>40</v>
      </c>
      <c r="C20" s="14" t="s">
        <v>41</v>
      </c>
      <c r="D20" s="17">
        <v>24380673</v>
      </c>
      <c r="E20" s="5">
        <v>8175108</v>
      </c>
      <c r="F20" s="5">
        <v>13114678</v>
      </c>
      <c r="G20" s="6">
        <v>3090887</v>
      </c>
      <c r="H20" s="20">
        <v>5807635</v>
      </c>
      <c r="I20" s="20">
        <v>164915</v>
      </c>
      <c r="J20" s="17">
        <v>4408604</v>
      </c>
      <c r="K20" s="6">
        <v>1483962</v>
      </c>
      <c r="L20" s="20">
        <v>4016150</v>
      </c>
      <c r="M20" s="20">
        <v>2737513</v>
      </c>
      <c r="N20" s="20">
        <v>416316</v>
      </c>
      <c r="O20" s="132">
        <v>5282047</v>
      </c>
      <c r="P20" s="23">
        <v>47213853</v>
      </c>
    </row>
    <row r="21" spans="2:16" x14ac:dyDescent="0.15">
      <c r="B21" s="65" t="s">
        <v>42</v>
      </c>
      <c r="C21" s="66" t="s">
        <v>43</v>
      </c>
      <c r="D21" s="67">
        <v>34579748</v>
      </c>
      <c r="E21" s="68">
        <v>11094520</v>
      </c>
      <c r="F21" s="68">
        <v>16924976</v>
      </c>
      <c r="G21" s="69">
        <v>6560252</v>
      </c>
      <c r="H21" s="70">
        <v>9605260</v>
      </c>
      <c r="I21" s="70">
        <v>98638</v>
      </c>
      <c r="J21" s="67">
        <v>2090023</v>
      </c>
      <c r="K21" s="69">
        <v>197553</v>
      </c>
      <c r="L21" s="70">
        <v>6959385</v>
      </c>
      <c r="M21" s="70">
        <v>438682</v>
      </c>
      <c r="N21" s="70">
        <v>218914</v>
      </c>
      <c r="O21" s="133">
        <v>6757438</v>
      </c>
      <c r="P21" s="71">
        <v>60748088</v>
      </c>
    </row>
    <row r="22" spans="2:16" x14ac:dyDescent="0.15">
      <c r="B22" s="4" t="s">
        <v>44</v>
      </c>
      <c r="C22" s="14" t="s">
        <v>45</v>
      </c>
      <c r="D22" s="17">
        <v>31597570</v>
      </c>
      <c r="E22" s="5">
        <v>8380292</v>
      </c>
      <c r="F22" s="5">
        <v>17736316</v>
      </c>
      <c r="G22" s="6">
        <v>5480962</v>
      </c>
      <c r="H22" s="20">
        <v>11881324</v>
      </c>
      <c r="I22" s="20">
        <v>143260</v>
      </c>
      <c r="J22" s="17">
        <v>10706341</v>
      </c>
      <c r="K22" s="6">
        <v>3022807</v>
      </c>
      <c r="L22" s="20">
        <v>9167263</v>
      </c>
      <c r="M22" s="20">
        <v>1319731</v>
      </c>
      <c r="N22" s="20">
        <v>240524</v>
      </c>
      <c r="O22" s="132">
        <v>5365630</v>
      </c>
      <c r="P22" s="23">
        <v>70421643</v>
      </c>
    </row>
    <row r="23" spans="2:16" x14ac:dyDescent="0.15">
      <c r="B23" s="4" t="s">
        <v>46</v>
      </c>
      <c r="C23" s="14" t="s">
        <v>47</v>
      </c>
      <c r="D23" s="17">
        <v>50905484</v>
      </c>
      <c r="E23" s="5">
        <v>17536317</v>
      </c>
      <c r="F23" s="5">
        <v>25690948</v>
      </c>
      <c r="G23" s="6">
        <v>7678219</v>
      </c>
      <c r="H23" s="20">
        <v>14412275</v>
      </c>
      <c r="I23" s="20">
        <v>473206</v>
      </c>
      <c r="J23" s="17">
        <v>5292210</v>
      </c>
      <c r="K23" s="6">
        <v>1034758</v>
      </c>
      <c r="L23" s="20">
        <v>11524864</v>
      </c>
      <c r="M23" s="20">
        <v>2835736</v>
      </c>
      <c r="N23" s="20">
        <v>266026</v>
      </c>
      <c r="O23" s="132">
        <v>8991039</v>
      </c>
      <c r="P23" s="23">
        <v>94700840</v>
      </c>
    </row>
    <row r="24" spans="2:16" x14ac:dyDescent="0.15">
      <c r="B24" s="4" t="s">
        <v>48</v>
      </c>
      <c r="C24" s="14" t="s">
        <v>49</v>
      </c>
      <c r="D24" s="17">
        <v>12322584</v>
      </c>
      <c r="E24" s="5">
        <v>3675225</v>
      </c>
      <c r="F24" s="5">
        <v>7211504</v>
      </c>
      <c r="G24" s="6">
        <v>1435855</v>
      </c>
      <c r="H24" s="20">
        <v>3226554</v>
      </c>
      <c r="I24" s="20">
        <v>50067</v>
      </c>
      <c r="J24" s="17">
        <v>1866526</v>
      </c>
      <c r="K24" s="6">
        <v>599392</v>
      </c>
      <c r="L24" s="20">
        <v>3102231</v>
      </c>
      <c r="M24" s="20">
        <v>230560</v>
      </c>
      <c r="N24" s="20">
        <v>210440</v>
      </c>
      <c r="O24" s="132">
        <v>2399843</v>
      </c>
      <c r="P24" s="23">
        <v>23408805</v>
      </c>
    </row>
    <row r="25" spans="2:16" x14ac:dyDescent="0.15">
      <c r="B25" s="4" t="s">
        <v>50</v>
      </c>
      <c r="C25" s="14" t="s">
        <v>51</v>
      </c>
      <c r="D25" s="17">
        <v>24142300</v>
      </c>
      <c r="E25" s="5">
        <v>6886115</v>
      </c>
      <c r="F25" s="5">
        <v>14894738</v>
      </c>
      <c r="G25" s="6">
        <v>2361447</v>
      </c>
      <c r="H25" s="20">
        <v>8910007</v>
      </c>
      <c r="I25" s="20">
        <v>222108</v>
      </c>
      <c r="J25" s="17">
        <v>4357555</v>
      </c>
      <c r="K25" s="6">
        <v>777140</v>
      </c>
      <c r="L25" s="20">
        <v>4142714</v>
      </c>
      <c r="M25" s="20">
        <v>2257910</v>
      </c>
      <c r="N25" s="20">
        <v>208063</v>
      </c>
      <c r="O25" s="132">
        <v>4774561</v>
      </c>
      <c r="P25" s="23">
        <v>49015218</v>
      </c>
    </row>
    <row r="26" spans="2:16" x14ac:dyDescent="0.15">
      <c r="B26" s="4" t="s">
        <v>52</v>
      </c>
      <c r="C26" s="14" t="s">
        <v>53</v>
      </c>
      <c r="D26" s="17">
        <v>20087300</v>
      </c>
      <c r="E26" s="5">
        <v>6583216</v>
      </c>
      <c r="F26" s="5">
        <v>10560788</v>
      </c>
      <c r="G26" s="6">
        <v>2943296</v>
      </c>
      <c r="H26" s="20">
        <v>6908966</v>
      </c>
      <c r="I26" s="20">
        <v>355310</v>
      </c>
      <c r="J26" s="17">
        <v>4325017</v>
      </c>
      <c r="K26" s="6">
        <v>2074080</v>
      </c>
      <c r="L26" s="20">
        <v>4751852</v>
      </c>
      <c r="M26" s="20">
        <v>197092</v>
      </c>
      <c r="N26" s="20">
        <v>24560</v>
      </c>
      <c r="O26" s="132">
        <v>2532005</v>
      </c>
      <c r="P26" s="23">
        <v>39182102</v>
      </c>
    </row>
    <row r="27" spans="2:16" x14ac:dyDescent="0.15">
      <c r="B27" s="4" t="s">
        <v>54</v>
      </c>
      <c r="C27" s="14" t="s">
        <v>55</v>
      </c>
      <c r="D27" s="17">
        <v>21871828</v>
      </c>
      <c r="E27" s="5">
        <v>6863347</v>
      </c>
      <c r="F27" s="5">
        <v>12026862</v>
      </c>
      <c r="G27" s="6">
        <v>2981619</v>
      </c>
      <c r="H27" s="20">
        <v>7363660</v>
      </c>
      <c r="I27" s="20">
        <v>361669</v>
      </c>
      <c r="J27" s="17">
        <v>2751172</v>
      </c>
      <c r="K27" s="6">
        <v>1279056</v>
      </c>
      <c r="L27" s="20">
        <v>3492488</v>
      </c>
      <c r="M27" s="20">
        <v>518761</v>
      </c>
      <c r="N27" s="20">
        <v>102844</v>
      </c>
      <c r="O27" s="132">
        <v>2645543</v>
      </c>
      <c r="P27" s="23">
        <v>39107965</v>
      </c>
    </row>
    <row r="28" spans="2:16" x14ac:dyDescent="0.15">
      <c r="B28" s="4" t="s">
        <v>56</v>
      </c>
      <c r="C28" s="14" t="s">
        <v>57</v>
      </c>
      <c r="D28" s="17">
        <v>10992537</v>
      </c>
      <c r="E28" s="5">
        <v>3261339</v>
      </c>
      <c r="F28" s="5">
        <v>6246714</v>
      </c>
      <c r="G28" s="6">
        <v>1484484</v>
      </c>
      <c r="H28" s="20">
        <v>3520286</v>
      </c>
      <c r="I28" s="20">
        <v>188595</v>
      </c>
      <c r="J28" s="17">
        <v>3308185</v>
      </c>
      <c r="K28" s="6">
        <v>1173756</v>
      </c>
      <c r="L28" s="20">
        <v>2001331</v>
      </c>
      <c r="M28" s="20">
        <v>580485</v>
      </c>
      <c r="N28" s="20">
        <v>39462</v>
      </c>
      <c r="O28" s="132">
        <v>1154363</v>
      </c>
      <c r="P28" s="23">
        <v>21785244</v>
      </c>
    </row>
    <row r="29" spans="2:16" x14ac:dyDescent="0.15">
      <c r="B29" s="4" t="s">
        <v>58</v>
      </c>
      <c r="C29" s="14" t="s">
        <v>59</v>
      </c>
      <c r="D29" s="17">
        <v>12063764</v>
      </c>
      <c r="E29" s="5">
        <v>3635445</v>
      </c>
      <c r="F29" s="5">
        <v>6831331</v>
      </c>
      <c r="G29" s="6">
        <v>1596988</v>
      </c>
      <c r="H29" s="20">
        <v>4760983</v>
      </c>
      <c r="I29" s="20">
        <v>78278</v>
      </c>
      <c r="J29" s="17">
        <v>2094266</v>
      </c>
      <c r="K29" s="6">
        <v>836022</v>
      </c>
      <c r="L29" s="20">
        <v>2033115</v>
      </c>
      <c r="M29" s="20">
        <v>770427</v>
      </c>
      <c r="N29" s="20">
        <v>0</v>
      </c>
      <c r="O29" s="132">
        <v>3800550</v>
      </c>
      <c r="P29" s="23">
        <v>25601383</v>
      </c>
    </row>
    <row r="30" spans="2:16" x14ac:dyDescent="0.15">
      <c r="B30" s="4" t="s">
        <v>60</v>
      </c>
      <c r="C30" s="14" t="s">
        <v>61</v>
      </c>
      <c r="D30" s="17">
        <v>27045752</v>
      </c>
      <c r="E30" s="5">
        <v>6825458</v>
      </c>
      <c r="F30" s="5">
        <v>15819368</v>
      </c>
      <c r="G30" s="6">
        <v>4400926</v>
      </c>
      <c r="H30" s="20">
        <v>5360496</v>
      </c>
      <c r="I30" s="20">
        <v>294772</v>
      </c>
      <c r="J30" s="17">
        <v>5138532</v>
      </c>
      <c r="K30" s="6">
        <v>2256783</v>
      </c>
      <c r="L30" s="20">
        <v>5700032</v>
      </c>
      <c r="M30" s="20">
        <v>1976632</v>
      </c>
      <c r="N30" s="20">
        <v>83270</v>
      </c>
      <c r="O30" s="132">
        <v>5161218</v>
      </c>
      <c r="P30" s="23">
        <v>50760704</v>
      </c>
    </row>
    <row r="31" spans="2:16" x14ac:dyDescent="0.15">
      <c r="B31" s="65" t="s">
        <v>62</v>
      </c>
      <c r="C31" s="66" t="s">
        <v>63</v>
      </c>
      <c r="D31" s="67">
        <v>12008444</v>
      </c>
      <c r="E31" s="68">
        <v>3543969</v>
      </c>
      <c r="F31" s="68">
        <v>5809730</v>
      </c>
      <c r="G31" s="69">
        <v>2654745</v>
      </c>
      <c r="H31" s="70">
        <v>3405409</v>
      </c>
      <c r="I31" s="70">
        <v>147031</v>
      </c>
      <c r="J31" s="67">
        <v>1784305</v>
      </c>
      <c r="K31" s="69">
        <v>1142502</v>
      </c>
      <c r="L31" s="70">
        <v>2744563</v>
      </c>
      <c r="M31" s="70">
        <v>5975</v>
      </c>
      <c r="N31" s="70">
        <v>102693</v>
      </c>
      <c r="O31" s="133">
        <v>3182733</v>
      </c>
      <c r="P31" s="71">
        <v>23381153</v>
      </c>
    </row>
    <row r="32" spans="2:16" x14ac:dyDescent="0.15">
      <c r="B32" s="4" t="s">
        <v>64</v>
      </c>
      <c r="C32" s="14" t="s">
        <v>65</v>
      </c>
      <c r="D32" s="17">
        <v>23630940</v>
      </c>
      <c r="E32" s="5">
        <v>7258050</v>
      </c>
      <c r="F32" s="5">
        <v>11353481</v>
      </c>
      <c r="G32" s="6">
        <v>5019409</v>
      </c>
      <c r="H32" s="20">
        <v>6556136</v>
      </c>
      <c r="I32" s="20">
        <v>347533</v>
      </c>
      <c r="J32" s="17">
        <v>6110897</v>
      </c>
      <c r="K32" s="6">
        <v>4462359</v>
      </c>
      <c r="L32" s="20">
        <v>6227137</v>
      </c>
      <c r="M32" s="20">
        <v>666286</v>
      </c>
      <c r="N32" s="20">
        <v>14264</v>
      </c>
      <c r="O32" s="132">
        <v>3681944</v>
      </c>
      <c r="P32" s="23">
        <v>47235137</v>
      </c>
    </row>
    <row r="33" spans="2:16" x14ac:dyDescent="0.15">
      <c r="B33" s="51" t="s">
        <v>66</v>
      </c>
      <c r="C33" s="52" t="s">
        <v>67</v>
      </c>
      <c r="D33" s="53">
        <v>10114658</v>
      </c>
      <c r="E33" s="54">
        <v>3398725</v>
      </c>
      <c r="F33" s="54">
        <v>4510908</v>
      </c>
      <c r="G33" s="55">
        <v>2205025</v>
      </c>
      <c r="H33" s="56">
        <v>3323981</v>
      </c>
      <c r="I33" s="56">
        <v>25372</v>
      </c>
      <c r="J33" s="53">
        <v>1940376</v>
      </c>
      <c r="K33" s="55">
        <v>1198226</v>
      </c>
      <c r="L33" s="56">
        <v>2288165</v>
      </c>
      <c r="M33" s="56">
        <v>733594</v>
      </c>
      <c r="N33" s="56">
        <v>53110</v>
      </c>
      <c r="O33" s="134">
        <v>1164482</v>
      </c>
      <c r="P33" s="57">
        <v>19643738</v>
      </c>
    </row>
    <row r="34" spans="2:16" x14ac:dyDescent="0.15">
      <c r="B34" s="4" t="s">
        <v>68</v>
      </c>
      <c r="C34" s="14" t="s">
        <v>69</v>
      </c>
      <c r="D34" s="17">
        <v>13761053</v>
      </c>
      <c r="E34" s="5">
        <v>4355953</v>
      </c>
      <c r="F34" s="5">
        <v>6378377</v>
      </c>
      <c r="G34" s="6">
        <v>3026723</v>
      </c>
      <c r="H34" s="20">
        <v>4777377</v>
      </c>
      <c r="I34" s="20">
        <v>173483</v>
      </c>
      <c r="J34" s="17">
        <v>3148292</v>
      </c>
      <c r="K34" s="6">
        <v>1328295</v>
      </c>
      <c r="L34" s="20">
        <v>3482570</v>
      </c>
      <c r="M34" s="20">
        <v>893097</v>
      </c>
      <c r="N34" s="20">
        <v>205446</v>
      </c>
      <c r="O34" s="132">
        <v>1897056</v>
      </c>
      <c r="P34" s="23">
        <v>28338374</v>
      </c>
    </row>
    <row r="35" spans="2:16" x14ac:dyDescent="0.15">
      <c r="B35" s="4" t="s">
        <v>70</v>
      </c>
      <c r="C35" s="14" t="s">
        <v>71</v>
      </c>
      <c r="D35" s="17">
        <v>16699482</v>
      </c>
      <c r="E35" s="5">
        <v>4733751</v>
      </c>
      <c r="F35" s="5">
        <v>9401075</v>
      </c>
      <c r="G35" s="6">
        <v>2564656</v>
      </c>
      <c r="H35" s="20">
        <v>4529485</v>
      </c>
      <c r="I35" s="20">
        <v>148465</v>
      </c>
      <c r="J35" s="17">
        <v>3659916</v>
      </c>
      <c r="K35" s="6">
        <v>1895541</v>
      </c>
      <c r="L35" s="20">
        <v>2974540</v>
      </c>
      <c r="M35" s="20">
        <v>511546</v>
      </c>
      <c r="N35" s="20">
        <v>4809</v>
      </c>
      <c r="O35" s="132">
        <v>4783276</v>
      </c>
      <c r="P35" s="23">
        <v>33311519</v>
      </c>
    </row>
    <row r="36" spans="2:16" x14ac:dyDescent="0.15">
      <c r="B36" s="4" t="s">
        <v>72</v>
      </c>
      <c r="C36" s="14" t="s">
        <v>73</v>
      </c>
      <c r="D36" s="17">
        <v>23410337</v>
      </c>
      <c r="E36" s="5">
        <v>6661232</v>
      </c>
      <c r="F36" s="5">
        <v>12510341</v>
      </c>
      <c r="G36" s="6">
        <v>4238764</v>
      </c>
      <c r="H36" s="20">
        <v>6561973</v>
      </c>
      <c r="I36" s="20">
        <v>878036</v>
      </c>
      <c r="J36" s="17">
        <v>1968014</v>
      </c>
      <c r="K36" s="6">
        <v>512674</v>
      </c>
      <c r="L36" s="20">
        <v>5144202</v>
      </c>
      <c r="M36" s="20">
        <v>1765888</v>
      </c>
      <c r="N36" s="20">
        <v>338500</v>
      </c>
      <c r="O36" s="132">
        <v>4403790</v>
      </c>
      <c r="P36" s="23">
        <v>44470740</v>
      </c>
    </row>
    <row r="37" spans="2:16" x14ac:dyDescent="0.15">
      <c r="B37" s="58" t="s">
        <v>74</v>
      </c>
      <c r="C37" s="59" t="s">
        <v>75</v>
      </c>
      <c r="D37" s="60">
        <v>9333276</v>
      </c>
      <c r="E37" s="61">
        <v>3614712</v>
      </c>
      <c r="F37" s="61">
        <v>4153587</v>
      </c>
      <c r="G37" s="62">
        <v>1564977</v>
      </c>
      <c r="H37" s="63">
        <v>2147114</v>
      </c>
      <c r="I37" s="63">
        <v>45476</v>
      </c>
      <c r="J37" s="60">
        <v>1268073</v>
      </c>
      <c r="K37" s="62">
        <v>670115</v>
      </c>
      <c r="L37" s="63">
        <v>2463713</v>
      </c>
      <c r="M37" s="63">
        <v>765583</v>
      </c>
      <c r="N37" s="63">
        <v>12682</v>
      </c>
      <c r="O37" s="135">
        <v>1408134</v>
      </c>
      <c r="P37" s="64">
        <v>17444051</v>
      </c>
    </row>
    <row r="38" spans="2:16" x14ac:dyDescent="0.15">
      <c r="B38" s="4" t="s">
        <v>76</v>
      </c>
      <c r="C38" s="14" t="s">
        <v>77</v>
      </c>
      <c r="D38" s="17">
        <v>14307616</v>
      </c>
      <c r="E38" s="5">
        <v>4725586</v>
      </c>
      <c r="F38" s="5">
        <v>6993897</v>
      </c>
      <c r="G38" s="6">
        <v>2588133</v>
      </c>
      <c r="H38" s="20">
        <v>4744748</v>
      </c>
      <c r="I38" s="20">
        <v>283002</v>
      </c>
      <c r="J38" s="17">
        <v>2556284</v>
      </c>
      <c r="K38" s="6">
        <v>1463590</v>
      </c>
      <c r="L38" s="20">
        <v>3533706</v>
      </c>
      <c r="M38" s="20">
        <v>1031560</v>
      </c>
      <c r="N38" s="20">
        <v>22000</v>
      </c>
      <c r="O38" s="132">
        <v>3939695</v>
      </c>
      <c r="P38" s="23">
        <v>30418611</v>
      </c>
    </row>
    <row r="39" spans="2:16" x14ac:dyDescent="0.15">
      <c r="B39" s="4" t="s">
        <v>78</v>
      </c>
      <c r="C39" s="14" t="s">
        <v>79</v>
      </c>
      <c r="D39" s="17">
        <v>7547685</v>
      </c>
      <c r="E39" s="5">
        <v>2417720</v>
      </c>
      <c r="F39" s="5">
        <v>3969740</v>
      </c>
      <c r="G39" s="6">
        <v>1160225</v>
      </c>
      <c r="H39" s="20">
        <v>2420143</v>
      </c>
      <c r="I39" s="20">
        <v>115505</v>
      </c>
      <c r="J39" s="17">
        <v>1752853</v>
      </c>
      <c r="K39" s="6">
        <v>877461</v>
      </c>
      <c r="L39" s="20">
        <v>2330629</v>
      </c>
      <c r="M39" s="20">
        <v>413687</v>
      </c>
      <c r="N39" s="20">
        <v>30000</v>
      </c>
      <c r="O39" s="132">
        <v>2242372</v>
      </c>
      <c r="P39" s="23">
        <v>16852874</v>
      </c>
    </row>
    <row r="40" spans="2:16" x14ac:dyDescent="0.15">
      <c r="B40" s="58" t="s">
        <v>80</v>
      </c>
      <c r="C40" s="59" t="s">
        <v>81</v>
      </c>
      <c r="D40" s="60">
        <v>10425539</v>
      </c>
      <c r="E40" s="61">
        <v>3744316</v>
      </c>
      <c r="F40" s="61">
        <v>4945537</v>
      </c>
      <c r="G40" s="62">
        <v>1735686</v>
      </c>
      <c r="H40" s="63">
        <v>2732183</v>
      </c>
      <c r="I40" s="63">
        <v>180308</v>
      </c>
      <c r="J40" s="60">
        <v>2848521</v>
      </c>
      <c r="K40" s="62">
        <v>1720444</v>
      </c>
      <c r="L40" s="63">
        <v>2184755</v>
      </c>
      <c r="M40" s="63">
        <v>831768</v>
      </c>
      <c r="N40" s="63">
        <v>30681</v>
      </c>
      <c r="O40" s="135">
        <v>1204366</v>
      </c>
      <c r="P40" s="64">
        <v>20438121</v>
      </c>
    </row>
    <row r="41" spans="2:16" x14ac:dyDescent="0.15">
      <c r="B41" s="58" t="s">
        <v>82</v>
      </c>
      <c r="C41" s="59" t="s">
        <v>83</v>
      </c>
      <c r="D41" s="60">
        <v>8430773</v>
      </c>
      <c r="E41" s="61">
        <v>2761752</v>
      </c>
      <c r="F41" s="61">
        <v>4420089</v>
      </c>
      <c r="G41" s="62">
        <v>1248932</v>
      </c>
      <c r="H41" s="63">
        <v>2922158</v>
      </c>
      <c r="I41" s="63">
        <v>284295</v>
      </c>
      <c r="J41" s="60">
        <v>1737761</v>
      </c>
      <c r="K41" s="62">
        <v>879772</v>
      </c>
      <c r="L41" s="63">
        <v>1759984</v>
      </c>
      <c r="M41" s="63">
        <v>686114</v>
      </c>
      <c r="N41" s="63">
        <v>5500</v>
      </c>
      <c r="O41" s="135">
        <v>2523818</v>
      </c>
      <c r="P41" s="64">
        <v>18350403</v>
      </c>
    </row>
    <row r="42" spans="2:16" x14ac:dyDescent="0.15">
      <c r="B42" s="4" t="s">
        <v>84</v>
      </c>
      <c r="C42" s="14" t="s">
        <v>85</v>
      </c>
      <c r="D42" s="17">
        <v>10536707</v>
      </c>
      <c r="E42" s="5">
        <v>3356860</v>
      </c>
      <c r="F42" s="5">
        <v>5562487</v>
      </c>
      <c r="G42" s="6">
        <v>1617360</v>
      </c>
      <c r="H42" s="20">
        <v>3583940</v>
      </c>
      <c r="I42" s="20">
        <v>59086</v>
      </c>
      <c r="J42" s="17">
        <v>2132731</v>
      </c>
      <c r="K42" s="6">
        <v>1285429</v>
      </c>
      <c r="L42" s="20">
        <v>2070656</v>
      </c>
      <c r="M42" s="20">
        <v>153926</v>
      </c>
      <c r="N42" s="20">
        <v>30000</v>
      </c>
      <c r="O42" s="132">
        <v>2184446</v>
      </c>
      <c r="P42" s="23">
        <v>20751492</v>
      </c>
    </row>
    <row r="43" spans="2:16" x14ac:dyDescent="0.15">
      <c r="B43" s="4">
        <v>39</v>
      </c>
      <c r="C43" s="14" t="s">
        <v>86</v>
      </c>
      <c r="D43" s="17">
        <v>18326284</v>
      </c>
      <c r="E43" s="5">
        <v>5161907</v>
      </c>
      <c r="F43" s="5">
        <v>9763836</v>
      </c>
      <c r="G43" s="6">
        <v>3400541</v>
      </c>
      <c r="H43" s="20">
        <v>6706492</v>
      </c>
      <c r="I43" s="20">
        <v>154886</v>
      </c>
      <c r="J43" s="17">
        <v>3247232</v>
      </c>
      <c r="K43" s="6">
        <v>1489376</v>
      </c>
      <c r="L43" s="20">
        <v>3512309</v>
      </c>
      <c r="M43" s="20">
        <v>1758223</v>
      </c>
      <c r="N43" s="20">
        <v>22996</v>
      </c>
      <c r="O43" s="132">
        <v>7037906</v>
      </c>
      <c r="P43" s="23">
        <v>40766328</v>
      </c>
    </row>
    <row r="44" spans="2:16" x14ac:dyDescent="0.15">
      <c r="B44" s="7">
        <v>40</v>
      </c>
      <c r="C44" s="15" t="s">
        <v>87</v>
      </c>
      <c r="D44" s="18">
        <v>6646535</v>
      </c>
      <c r="E44" s="8">
        <v>2433072</v>
      </c>
      <c r="F44" s="8">
        <v>2870325</v>
      </c>
      <c r="G44" s="9">
        <v>1343138</v>
      </c>
      <c r="H44" s="21">
        <v>1944226</v>
      </c>
      <c r="I44" s="21">
        <v>59100</v>
      </c>
      <c r="J44" s="18">
        <v>1996387</v>
      </c>
      <c r="K44" s="9">
        <v>1231417</v>
      </c>
      <c r="L44" s="21">
        <v>1686377</v>
      </c>
      <c r="M44" s="21">
        <v>22977</v>
      </c>
      <c r="N44" s="21">
        <v>14300</v>
      </c>
      <c r="O44" s="136">
        <v>1756001</v>
      </c>
      <c r="P44" s="24">
        <v>14125903</v>
      </c>
    </row>
    <row r="45" spans="2:16" x14ac:dyDescent="0.15">
      <c r="B45" s="10">
        <v>41</v>
      </c>
      <c r="C45" s="13" t="s">
        <v>88</v>
      </c>
      <c r="D45" s="16">
        <v>6097513</v>
      </c>
      <c r="E45" s="11">
        <v>2468773</v>
      </c>
      <c r="F45" s="11">
        <v>2526378</v>
      </c>
      <c r="G45" s="12">
        <v>1102362</v>
      </c>
      <c r="H45" s="19">
        <v>2170632</v>
      </c>
      <c r="I45" s="19">
        <v>166781</v>
      </c>
      <c r="J45" s="16">
        <v>536210</v>
      </c>
      <c r="K45" s="12">
        <v>38714</v>
      </c>
      <c r="L45" s="19">
        <v>1337385</v>
      </c>
      <c r="M45" s="19">
        <v>124842</v>
      </c>
      <c r="N45" s="19">
        <v>18350</v>
      </c>
      <c r="O45" s="137">
        <v>682845</v>
      </c>
      <c r="P45" s="22">
        <v>11134558</v>
      </c>
    </row>
    <row r="46" spans="2:16" x14ac:dyDescent="0.15">
      <c r="B46" s="4">
        <v>42</v>
      </c>
      <c r="C46" s="14" t="s">
        <v>89</v>
      </c>
      <c r="D46" s="17">
        <v>5632994</v>
      </c>
      <c r="E46" s="5">
        <v>2165853</v>
      </c>
      <c r="F46" s="5">
        <v>2109857</v>
      </c>
      <c r="G46" s="6">
        <v>1357284</v>
      </c>
      <c r="H46" s="20">
        <v>1990356</v>
      </c>
      <c r="I46" s="20">
        <v>44365</v>
      </c>
      <c r="J46" s="17">
        <v>1496204</v>
      </c>
      <c r="K46" s="6">
        <v>699317</v>
      </c>
      <c r="L46" s="20">
        <v>1373183</v>
      </c>
      <c r="M46" s="20">
        <v>668433</v>
      </c>
      <c r="N46" s="20">
        <v>3600</v>
      </c>
      <c r="O46" s="132">
        <v>2303430</v>
      </c>
      <c r="P46" s="23">
        <v>13512565</v>
      </c>
    </row>
    <row r="47" spans="2:16" x14ac:dyDescent="0.15">
      <c r="B47" s="4">
        <v>43</v>
      </c>
      <c r="C47" s="14" t="s">
        <v>90</v>
      </c>
      <c r="D47" s="17">
        <v>4560241</v>
      </c>
      <c r="E47" s="5">
        <v>1706988</v>
      </c>
      <c r="F47" s="5">
        <v>2040802</v>
      </c>
      <c r="G47" s="6">
        <v>812451</v>
      </c>
      <c r="H47" s="20">
        <v>1180387</v>
      </c>
      <c r="I47" s="20">
        <v>14529</v>
      </c>
      <c r="J47" s="17">
        <v>1333233</v>
      </c>
      <c r="K47" s="6">
        <v>1058986</v>
      </c>
      <c r="L47" s="20">
        <v>1416322</v>
      </c>
      <c r="M47" s="20">
        <v>388143</v>
      </c>
      <c r="N47" s="20">
        <v>32500</v>
      </c>
      <c r="O47" s="132">
        <v>1260234</v>
      </c>
      <c r="P47" s="23">
        <v>10185589</v>
      </c>
    </row>
    <row r="48" spans="2:16" x14ac:dyDescent="0.15">
      <c r="B48" s="4">
        <v>44</v>
      </c>
      <c r="C48" s="14" t="s">
        <v>91</v>
      </c>
      <c r="D48" s="17">
        <v>1669599</v>
      </c>
      <c r="E48" s="5">
        <v>829049</v>
      </c>
      <c r="F48" s="5">
        <v>612326</v>
      </c>
      <c r="G48" s="6">
        <v>228224</v>
      </c>
      <c r="H48" s="20">
        <v>546705</v>
      </c>
      <c r="I48" s="20">
        <v>26018</v>
      </c>
      <c r="J48" s="17">
        <v>697892</v>
      </c>
      <c r="K48" s="6">
        <v>451048</v>
      </c>
      <c r="L48" s="20">
        <v>587799</v>
      </c>
      <c r="M48" s="20">
        <v>114959</v>
      </c>
      <c r="N48" s="20">
        <v>11500</v>
      </c>
      <c r="O48" s="132">
        <v>436798</v>
      </c>
      <c r="P48" s="23">
        <v>4091270</v>
      </c>
    </row>
    <row r="49" spans="2:16" x14ac:dyDescent="0.15">
      <c r="B49" s="4">
        <v>45</v>
      </c>
      <c r="C49" s="14" t="s">
        <v>92</v>
      </c>
      <c r="D49" s="17">
        <v>2889334</v>
      </c>
      <c r="E49" s="5">
        <v>952208</v>
      </c>
      <c r="F49" s="5">
        <v>1285720</v>
      </c>
      <c r="G49" s="6">
        <v>651406</v>
      </c>
      <c r="H49" s="20">
        <v>1175313</v>
      </c>
      <c r="I49" s="20">
        <v>37962</v>
      </c>
      <c r="J49" s="17">
        <v>859024</v>
      </c>
      <c r="K49" s="6">
        <v>511487</v>
      </c>
      <c r="L49" s="20">
        <v>561996</v>
      </c>
      <c r="M49" s="20">
        <v>10356</v>
      </c>
      <c r="N49" s="20">
        <v>0</v>
      </c>
      <c r="O49" s="132">
        <v>399936</v>
      </c>
      <c r="P49" s="23">
        <v>5933921</v>
      </c>
    </row>
    <row r="50" spans="2:16" x14ac:dyDescent="0.15">
      <c r="B50" s="4">
        <v>46</v>
      </c>
      <c r="C50" s="14" t="s">
        <v>93</v>
      </c>
      <c r="D50" s="17">
        <v>2912441</v>
      </c>
      <c r="E50" s="5">
        <v>1066305</v>
      </c>
      <c r="F50" s="5">
        <v>1167559</v>
      </c>
      <c r="G50" s="6">
        <v>678577</v>
      </c>
      <c r="H50" s="20">
        <v>846618</v>
      </c>
      <c r="I50" s="20">
        <v>37119</v>
      </c>
      <c r="J50" s="17">
        <v>846816</v>
      </c>
      <c r="K50" s="6">
        <v>559320</v>
      </c>
      <c r="L50" s="20">
        <v>782964</v>
      </c>
      <c r="M50" s="20">
        <v>216386</v>
      </c>
      <c r="N50" s="20">
        <v>0</v>
      </c>
      <c r="O50" s="132">
        <v>796325</v>
      </c>
      <c r="P50" s="23">
        <v>6438669</v>
      </c>
    </row>
    <row r="51" spans="2:16" x14ac:dyDescent="0.15">
      <c r="B51" s="4">
        <v>47</v>
      </c>
      <c r="C51" s="14" t="s">
        <v>94</v>
      </c>
      <c r="D51" s="17">
        <v>4499375</v>
      </c>
      <c r="E51" s="5">
        <v>1976368</v>
      </c>
      <c r="F51" s="5">
        <v>1600280</v>
      </c>
      <c r="G51" s="6">
        <v>922727</v>
      </c>
      <c r="H51" s="20">
        <v>1297802</v>
      </c>
      <c r="I51" s="20">
        <v>17186</v>
      </c>
      <c r="J51" s="17">
        <v>1248187</v>
      </c>
      <c r="K51" s="6">
        <v>893890</v>
      </c>
      <c r="L51" s="20">
        <v>1242445</v>
      </c>
      <c r="M51" s="20">
        <v>2957</v>
      </c>
      <c r="N51" s="20">
        <v>0</v>
      </c>
      <c r="O51" s="132">
        <v>512909</v>
      </c>
      <c r="P51" s="23">
        <v>8820861</v>
      </c>
    </row>
    <row r="52" spans="2:16" x14ac:dyDescent="0.15">
      <c r="B52" s="4">
        <v>48</v>
      </c>
      <c r="C52" s="14" t="s">
        <v>95</v>
      </c>
      <c r="D52" s="17">
        <v>2710213</v>
      </c>
      <c r="E52" s="5">
        <v>1280297</v>
      </c>
      <c r="F52" s="5">
        <v>890078</v>
      </c>
      <c r="G52" s="6">
        <v>539838</v>
      </c>
      <c r="H52" s="20">
        <v>1256037</v>
      </c>
      <c r="I52" s="20">
        <v>108157</v>
      </c>
      <c r="J52" s="17">
        <v>789967</v>
      </c>
      <c r="K52" s="6">
        <v>513339</v>
      </c>
      <c r="L52" s="20">
        <v>845470</v>
      </c>
      <c r="M52" s="20">
        <v>31769</v>
      </c>
      <c r="N52" s="20">
        <v>0</v>
      </c>
      <c r="O52" s="132">
        <v>936731</v>
      </c>
      <c r="P52" s="23">
        <v>6678344</v>
      </c>
    </row>
    <row r="53" spans="2:16" x14ac:dyDescent="0.15">
      <c r="B53" s="4">
        <v>49</v>
      </c>
      <c r="C53" s="14" t="s">
        <v>96</v>
      </c>
      <c r="D53" s="17">
        <v>2733594</v>
      </c>
      <c r="E53" s="5">
        <v>1246335</v>
      </c>
      <c r="F53" s="5">
        <v>891261</v>
      </c>
      <c r="G53" s="6">
        <v>595998</v>
      </c>
      <c r="H53" s="20">
        <v>1018015</v>
      </c>
      <c r="I53" s="20">
        <v>59745</v>
      </c>
      <c r="J53" s="17">
        <v>893178</v>
      </c>
      <c r="K53" s="6">
        <v>503151</v>
      </c>
      <c r="L53" s="20">
        <v>902299</v>
      </c>
      <c r="M53" s="20">
        <v>279637</v>
      </c>
      <c r="N53" s="20">
        <v>0</v>
      </c>
      <c r="O53" s="132">
        <v>397840</v>
      </c>
      <c r="P53" s="23">
        <v>6284308</v>
      </c>
    </row>
    <row r="54" spans="2:16" x14ac:dyDescent="0.15">
      <c r="B54" s="4">
        <v>50</v>
      </c>
      <c r="C54" s="14" t="s">
        <v>97</v>
      </c>
      <c r="D54" s="17">
        <v>2203012</v>
      </c>
      <c r="E54" s="5">
        <v>1033143</v>
      </c>
      <c r="F54" s="5">
        <v>674649</v>
      </c>
      <c r="G54" s="6">
        <v>495220</v>
      </c>
      <c r="H54" s="20">
        <v>734030</v>
      </c>
      <c r="I54" s="20">
        <v>22713</v>
      </c>
      <c r="J54" s="17">
        <v>842734</v>
      </c>
      <c r="K54" s="6">
        <v>515027</v>
      </c>
      <c r="L54" s="20">
        <v>692421</v>
      </c>
      <c r="M54" s="20">
        <v>10746</v>
      </c>
      <c r="N54" s="20">
        <v>3000</v>
      </c>
      <c r="O54" s="132">
        <v>653944</v>
      </c>
      <c r="P54" s="23">
        <v>5162600</v>
      </c>
    </row>
    <row r="55" spans="2:16" x14ac:dyDescent="0.15">
      <c r="B55" s="4">
        <v>51</v>
      </c>
      <c r="C55" s="14" t="s">
        <v>98</v>
      </c>
      <c r="D55" s="17">
        <v>2568995</v>
      </c>
      <c r="E55" s="5">
        <v>986690</v>
      </c>
      <c r="F55" s="5">
        <v>709250</v>
      </c>
      <c r="G55" s="6">
        <v>873055</v>
      </c>
      <c r="H55" s="20">
        <v>937196</v>
      </c>
      <c r="I55" s="20">
        <v>25607</v>
      </c>
      <c r="J55" s="17">
        <v>777955</v>
      </c>
      <c r="K55" s="6">
        <v>466521</v>
      </c>
      <c r="L55" s="20">
        <v>459738</v>
      </c>
      <c r="M55" s="20">
        <v>231506</v>
      </c>
      <c r="N55" s="20">
        <v>16140</v>
      </c>
      <c r="O55" s="132">
        <v>570632</v>
      </c>
      <c r="P55" s="23">
        <v>5587769</v>
      </c>
    </row>
    <row r="56" spans="2:16" x14ac:dyDescent="0.15">
      <c r="B56" s="4">
        <v>52</v>
      </c>
      <c r="C56" s="14" t="s">
        <v>99</v>
      </c>
      <c r="D56" s="17">
        <v>1346020</v>
      </c>
      <c r="E56" s="5">
        <v>656906</v>
      </c>
      <c r="F56" s="5">
        <v>393615</v>
      </c>
      <c r="G56" s="6">
        <v>295499</v>
      </c>
      <c r="H56" s="20">
        <v>629060</v>
      </c>
      <c r="I56" s="20">
        <v>4748</v>
      </c>
      <c r="J56" s="17">
        <v>494760</v>
      </c>
      <c r="K56" s="6">
        <v>247451</v>
      </c>
      <c r="L56" s="20">
        <v>472535</v>
      </c>
      <c r="M56" s="20">
        <v>41836</v>
      </c>
      <c r="N56" s="20">
        <v>9907</v>
      </c>
      <c r="O56" s="132">
        <v>521579</v>
      </c>
      <c r="P56" s="23">
        <v>3520445</v>
      </c>
    </row>
    <row r="57" spans="2:16" x14ac:dyDescent="0.15">
      <c r="B57" s="4">
        <v>53</v>
      </c>
      <c r="C57" s="14" t="s">
        <v>100</v>
      </c>
      <c r="D57" s="17">
        <v>1664028</v>
      </c>
      <c r="E57" s="5">
        <v>638888</v>
      </c>
      <c r="F57" s="5">
        <v>691256</v>
      </c>
      <c r="G57" s="6">
        <v>333884</v>
      </c>
      <c r="H57" s="20">
        <v>461731</v>
      </c>
      <c r="I57" s="20">
        <v>223659</v>
      </c>
      <c r="J57" s="17">
        <v>841144</v>
      </c>
      <c r="K57" s="6">
        <v>333547</v>
      </c>
      <c r="L57" s="20">
        <v>363551</v>
      </c>
      <c r="M57" s="20">
        <v>41039</v>
      </c>
      <c r="N57" s="20">
        <v>8280</v>
      </c>
      <c r="O57" s="132">
        <v>377553</v>
      </c>
      <c r="P57" s="23">
        <v>3980985</v>
      </c>
    </row>
    <row r="58" spans="2:16" x14ac:dyDescent="0.15">
      <c r="B58" s="4">
        <v>54</v>
      </c>
      <c r="C58" s="14" t="s">
        <v>101</v>
      </c>
      <c r="D58" s="17">
        <v>1416327</v>
      </c>
      <c r="E58" s="5">
        <v>627185</v>
      </c>
      <c r="F58" s="5">
        <v>458734</v>
      </c>
      <c r="G58" s="6">
        <v>330408</v>
      </c>
      <c r="H58" s="20">
        <v>446406</v>
      </c>
      <c r="I58" s="20">
        <v>19305</v>
      </c>
      <c r="J58" s="17">
        <v>741056</v>
      </c>
      <c r="K58" s="6">
        <v>268702</v>
      </c>
      <c r="L58" s="20">
        <v>288131</v>
      </c>
      <c r="M58" s="20">
        <v>112414</v>
      </c>
      <c r="N58" s="20">
        <v>1800</v>
      </c>
      <c r="O58" s="132">
        <v>200055</v>
      </c>
      <c r="P58" s="23">
        <v>3225494</v>
      </c>
    </row>
    <row r="59" spans="2:16" x14ac:dyDescent="0.15">
      <c r="B59" s="4">
        <v>55</v>
      </c>
      <c r="C59" s="14" t="s">
        <v>102</v>
      </c>
      <c r="D59" s="17">
        <v>2574869</v>
      </c>
      <c r="E59" s="5">
        <v>1175502</v>
      </c>
      <c r="F59" s="5">
        <v>719349</v>
      </c>
      <c r="G59" s="6">
        <v>680018</v>
      </c>
      <c r="H59" s="20">
        <v>1273803</v>
      </c>
      <c r="I59" s="20">
        <v>84520</v>
      </c>
      <c r="J59" s="17">
        <v>1172329</v>
      </c>
      <c r="K59" s="6">
        <v>365930</v>
      </c>
      <c r="L59" s="20">
        <v>605887</v>
      </c>
      <c r="M59" s="20">
        <v>6098</v>
      </c>
      <c r="N59" s="20">
        <v>94227</v>
      </c>
      <c r="O59" s="132">
        <v>996569</v>
      </c>
      <c r="P59" s="23">
        <v>6808302</v>
      </c>
    </row>
    <row r="60" spans="2:16" x14ac:dyDescent="0.15">
      <c r="B60" s="4">
        <v>56</v>
      </c>
      <c r="C60" s="14" t="s">
        <v>103</v>
      </c>
      <c r="D60" s="17">
        <v>648290</v>
      </c>
      <c r="E60" s="5">
        <v>397445</v>
      </c>
      <c r="F60" s="5">
        <v>140448</v>
      </c>
      <c r="G60" s="6">
        <v>110397</v>
      </c>
      <c r="H60" s="20">
        <v>432726</v>
      </c>
      <c r="I60" s="20">
        <v>12764</v>
      </c>
      <c r="J60" s="17">
        <v>299149</v>
      </c>
      <c r="K60" s="6">
        <v>200929</v>
      </c>
      <c r="L60" s="20">
        <v>204148</v>
      </c>
      <c r="M60" s="20">
        <v>91373</v>
      </c>
      <c r="N60" s="20">
        <v>0</v>
      </c>
      <c r="O60" s="132">
        <v>483295</v>
      </c>
      <c r="P60" s="23">
        <v>2171745</v>
      </c>
    </row>
    <row r="61" spans="2:16" x14ac:dyDescent="0.15">
      <c r="B61" s="4">
        <v>57</v>
      </c>
      <c r="C61" s="14" t="s">
        <v>104</v>
      </c>
      <c r="D61" s="17">
        <v>1862821</v>
      </c>
      <c r="E61" s="5">
        <v>741836</v>
      </c>
      <c r="F61" s="5">
        <v>826104</v>
      </c>
      <c r="G61" s="6">
        <v>294881</v>
      </c>
      <c r="H61" s="20">
        <v>543863</v>
      </c>
      <c r="I61" s="20">
        <v>72399</v>
      </c>
      <c r="J61" s="17">
        <v>657660</v>
      </c>
      <c r="K61" s="6">
        <v>329792</v>
      </c>
      <c r="L61" s="20">
        <v>645954</v>
      </c>
      <c r="M61" s="20">
        <v>297766</v>
      </c>
      <c r="N61" s="20">
        <v>2280</v>
      </c>
      <c r="O61" s="132">
        <v>642337</v>
      </c>
      <c r="P61" s="23">
        <v>4725080</v>
      </c>
    </row>
    <row r="62" spans="2:16" x14ac:dyDescent="0.15">
      <c r="B62" s="4">
        <v>58</v>
      </c>
      <c r="C62" s="14" t="s">
        <v>105</v>
      </c>
      <c r="D62" s="17">
        <v>2133413</v>
      </c>
      <c r="E62" s="5">
        <v>1052413</v>
      </c>
      <c r="F62" s="5">
        <v>647447</v>
      </c>
      <c r="G62" s="6">
        <v>433553</v>
      </c>
      <c r="H62" s="20">
        <v>810334</v>
      </c>
      <c r="I62" s="20">
        <v>21070</v>
      </c>
      <c r="J62" s="17">
        <v>755873</v>
      </c>
      <c r="K62" s="6">
        <v>409518</v>
      </c>
      <c r="L62" s="20">
        <v>601434</v>
      </c>
      <c r="M62" s="20">
        <v>1634003</v>
      </c>
      <c r="N62" s="20">
        <v>960</v>
      </c>
      <c r="O62" s="132">
        <v>576413</v>
      </c>
      <c r="P62" s="23">
        <v>6533500</v>
      </c>
    </row>
    <row r="63" spans="2:16" x14ac:dyDescent="0.15">
      <c r="B63" s="4">
        <v>59</v>
      </c>
      <c r="C63" s="14" t="s">
        <v>106</v>
      </c>
      <c r="D63" s="17">
        <v>3871906</v>
      </c>
      <c r="E63" s="5">
        <v>1186762</v>
      </c>
      <c r="F63" s="5">
        <v>1869455</v>
      </c>
      <c r="G63" s="6">
        <v>815689</v>
      </c>
      <c r="H63" s="20">
        <v>1128947</v>
      </c>
      <c r="I63" s="20">
        <v>49761</v>
      </c>
      <c r="J63" s="17">
        <v>1584342</v>
      </c>
      <c r="K63" s="6">
        <v>894205</v>
      </c>
      <c r="L63" s="20">
        <v>837882</v>
      </c>
      <c r="M63" s="20">
        <v>662404</v>
      </c>
      <c r="N63" s="20">
        <v>753</v>
      </c>
      <c r="O63" s="132">
        <v>933648</v>
      </c>
      <c r="P63" s="23">
        <v>9069643</v>
      </c>
    </row>
    <row r="64" spans="2:16" x14ac:dyDescent="0.15">
      <c r="B64" s="4">
        <v>60</v>
      </c>
      <c r="C64" s="14" t="s">
        <v>107</v>
      </c>
      <c r="D64" s="17">
        <v>4736847</v>
      </c>
      <c r="E64" s="5">
        <v>1620971</v>
      </c>
      <c r="F64" s="5">
        <v>2219318</v>
      </c>
      <c r="G64" s="6">
        <v>896558</v>
      </c>
      <c r="H64" s="20">
        <v>1813713</v>
      </c>
      <c r="I64" s="20">
        <v>85765</v>
      </c>
      <c r="J64" s="17">
        <v>1251356</v>
      </c>
      <c r="K64" s="6">
        <v>428294</v>
      </c>
      <c r="L64" s="20">
        <v>1504819</v>
      </c>
      <c r="M64" s="20">
        <v>137702</v>
      </c>
      <c r="N64" s="20">
        <v>15500</v>
      </c>
      <c r="O64" s="132">
        <v>2557062</v>
      </c>
      <c r="P64" s="23">
        <v>12102764</v>
      </c>
    </row>
    <row r="65" spans="2:17" x14ac:dyDescent="0.15">
      <c r="B65" s="4">
        <v>61</v>
      </c>
      <c r="C65" s="14" t="s">
        <v>108</v>
      </c>
      <c r="D65" s="17">
        <v>3914292</v>
      </c>
      <c r="E65" s="5">
        <v>1527964</v>
      </c>
      <c r="F65" s="5">
        <v>1685434</v>
      </c>
      <c r="G65" s="6">
        <v>700894</v>
      </c>
      <c r="H65" s="20">
        <v>1422302</v>
      </c>
      <c r="I65" s="20">
        <v>46755</v>
      </c>
      <c r="J65" s="17">
        <v>1259467</v>
      </c>
      <c r="K65" s="6">
        <v>933867</v>
      </c>
      <c r="L65" s="20">
        <v>1862129</v>
      </c>
      <c r="M65" s="20">
        <v>479305</v>
      </c>
      <c r="N65" s="20">
        <v>8000</v>
      </c>
      <c r="O65" s="132">
        <v>448175</v>
      </c>
      <c r="P65" s="23">
        <v>9440425</v>
      </c>
    </row>
    <row r="66" spans="2:17" x14ac:dyDescent="0.15">
      <c r="B66" s="4">
        <v>62</v>
      </c>
      <c r="C66" s="14" t="s">
        <v>109</v>
      </c>
      <c r="D66" s="17">
        <v>5577015</v>
      </c>
      <c r="E66" s="5">
        <v>2409398</v>
      </c>
      <c r="F66" s="5">
        <v>2139005</v>
      </c>
      <c r="G66" s="6">
        <v>1028612</v>
      </c>
      <c r="H66" s="20">
        <v>2468606</v>
      </c>
      <c r="I66" s="20">
        <v>142188</v>
      </c>
      <c r="J66" s="17">
        <v>1347194</v>
      </c>
      <c r="K66" s="6">
        <v>812675</v>
      </c>
      <c r="L66" s="20">
        <v>1660987</v>
      </c>
      <c r="M66" s="20">
        <v>51017</v>
      </c>
      <c r="N66" s="20">
        <v>8500</v>
      </c>
      <c r="O66" s="132">
        <v>1252738</v>
      </c>
      <c r="P66" s="23">
        <v>12508245</v>
      </c>
    </row>
    <row r="67" spans="2:17" ht="12.75" thickBot="1" x14ac:dyDescent="0.2">
      <c r="B67" s="31">
        <v>63</v>
      </c>
      <c r="C67" s="32" t="s">
        <v>110</v>
      </c>
      <c r="D67" s="33">
        <v>3982168</v>
      </c>
      <c r="E67" s="34">
        <v>1601700</v>
      </c>
      <c r="F67" s="34">
        <v>1702548</v>
      </c>
      <c r="G67" s="35">
        <v>677920</v>
      </c>
      <c r="H67" s="36">
        <v>1281882</v>
      </c>
      <c r="I67" s="36">
        <v>67802</v>
      </c>
      <c r="J67" s="33">
        <v>1029523</v>
      </c>
      <c r="K67" s="35">
        <v>744616</v>
      </c>
      <c r="L67" s="36">
        <v>1236899</v>
      </c>
      <c r="M67" s="36">
        <v>267894</v>
      </c>
      <c r="N67" s="36">
        <v>0</v>
      </c>
      <c r="O67" s="138">
        <v>832300</v>
      </c>
      <c r="P67" s="37">
        <v>8698468</v>
      </c>
    </row>
    <row r="68" spans="2:17" ht="12.75" thickTop="1" x14ac:dyDescent="0.15">
      <c r="B68" s="25"/>
      <c r="C68" s="76" t="s">
        <v>111</v>
      </c>
      <c r="D68" s="26">
        <v>1177554149</v>
      </c>
      <c r="E68" s="27">
        <v>372456434</v>
      </c>
      <c r="F68" s="27">
        <v>596525444</v>
      </c>
      <c r="G68" s="28">
        <v>208572271</v>
      </c>
      <c r="H68" s="29">
        <v>350961960</v>
      </c>
      <c r="I68" s="29">
        <v>23253581</v>
      </c>
      <c r="J68" s="26">
        <v>192962423</v>
      </c>
      <c r="K68" s="28">
        <v>69475036</v>
      </c>
      <c r="L68" s="29">
        <v>238446488</v>
      </c>
      <c r="M68" s="29">
        <v>57232843</v>
      </c>
      <c r="N68" s="29">
        <v>29748144</v>
      </c>
      <c r="O68" s="139">
        <v>269251996</v>
      </c>
      <c r="P68" s="30">
        <v>2339411584</v>
      </c>
    </row>
    <row r="70" spans="2:17" ht="13.5" x14ac:dyDescent="0.15">
      <c r="B70" s="74" t="str">
        <f>+B1</f>
        <v>平成２８年度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89" si="0">+D5*1000/$Q74</f>
        <v>188662.91846350985</v>
      </c>
      <c r="E74" s="41">
        <f t="shared" si="0"/>
        <v>57899.745125306887</v>
      </c>
      <c r="F74" s="41">
        <f t="shared" si="0"/>
        <v>91804.638469690515</v>
      </c>
      <c r="G74" s="42">
        <f t="shared" si="0"/>
        <v>38958.534868512441</v>
      </c>
      <c r="H74" s="43">
        <f t="shared" si="0"/>
        <v>51595.616248925013</v>
      </c>
      <c r="I74" s="43">
        <f t="shared" si="0"/>
        <v>5185.8439192954038</v>
      </c>
      <c r="J74" s="40">
        <f t="shared" si="0"/>
        <v>16975.830605877571</v>
      </c>
      <c r="K74" s="42">
        <f t="shared" si="0"/>
        <v>15.235513268935723</v>
      </c>
      <c r="L74" s="43">
        <f t="shared" si="0"/>
        <v>25281.777786101917</v>
      </c>
      <c r="M74" s="43">
        <f t="shared" si="0"/>
        <v>1299.0532333812491</v>
      </c>
      <c r="N74" s="43">
        <f t="shared" si="0"/>
        <v>16847.545758045409</v>
      </c>
      <c r="O74" s="131">
        <f t="shared" si="0"/>
        <v>47066.77701351788</v>
      </c>
      <c r="P74" s="44">
        <f t="shared" si="0"/>
        <v>352915.3630286543</v>
      </c>
      <c r="Q74" s="44">
        <v>1281414</v>
      </c>
    </row>
    <row r="75" spans="2:17" x14ac:dyDescent="0.15">
      <c r="B75" s="4" t="s">
        <v>12</v>
      </c>
      <c r="C75" s="14" t="s">
        <v>13</v>
      </c>
      <c r="D75" s="17">
        <f t="shared" si="0"/>
        <v>159012.26774044943</v>
      </c>
      <c r="E75" s="5">
        <f t="shared" si="0"/>
        <v>51627.833040431789</v>
      </c>
      <c r="F75" s="5">
        <f t="shared" si="0"/>
        <v>81157.674873597338</v>
      </c>
      <c r="G75" s="6">
        <f t="shared" si="0"/>
        <v>26226.75982642029</v>
      </c>
      <c r="H75" s="20">
        <f t="shared" si="0"/>
        <v>47913.468921155451</v>
      </c>
      <c r="I75" s="20">
        <f t="shared" si="0"/>
        <v>3802.5559214455116</v>
      </c>
      <c r="J75" s="17">
        <f t="shared" si="0"/>
        <v>29647.86693738732</v>
      </c>
      <c r="K75" s="6">
        <f t="shared" si="0"/>
        <v>12079.399068402463</v>
      </c>
      <c r="L75" s="20">
        <f t="shared" si="0"/>
        <v>27774.414623465109</v>
      </c>
      <c r="M75" s="20">
        <f t="shared" si="0"/>
        <v>1618.7530925284514</v>
      </c>
      <c r="N75" s="20">
        <f t="shared" si="0"/>
        <v>2691.5803602404635</v>
      </c>
      <c r="O75" s="132">
        <f t="shared" si="0"/>
        <v>36229.509688500628</v>
      </c>
      <c r="P75" s="23">
        <f t="shared" si="0"/>
        <v>308690.41728517239</v>
      </c>
      <c r="Q75" s="23">
        <v>351654</v>
      </c>
    </row>
    <row r="76" spans="2:17" x14ac:dyDescent="0.15">
      <c r="B76" s="4" t="s">
        <v>14</v>
      </c>
      <c r="C76" s="14" t="s">
        <v>15</v>
      </c>
      <c r="D76" s="17">
        <f t="shared" si="0"/>
        <v>162562.87865890906</v>
      </c>
      <c r="E76" s="5">
        <f t="shared" si="0"/>
        <v>57181.320662133607</v>
      </c>
      <c r="F76" s="5">
        <f t="shared" si="0"/>
        <v>82293.183388577891</v>
      </c>
      <c r="G76" s="6">
        <f t="shared" si="0"/>
        <v>23088.374608197559</v>
      </c>
      <c r="H76" s="20">
        <f t="shared" si="0"/>
        <v>40328.963839013006</v>
      </c>
      <c r="I76" s="20">
        <f t="shared" si="0"/>
        <v>2993.0001301835587</v>
      </c>
      <c r="J76" s="17">
        <f t="shared" si="0"/>
        <v>26618.111537267549</v>
      </c>
      <c r="K76" s="6">
        <f t="shared" si="0"/>
        <v>11073.368449513815</v>
      </c>
      <c r="L76" s="20">
        <f t="shared" si="0"/>
        <v>43235.692326179917</v>
      </c>
      <c r="M76" s="20">
        <f t="shared" si="0"/>
        <v>2540.3869455932863</v>
      </c>
      <c r="N76" s="20">
        <f t="shared" si="0"/>
        <v>5372.0746252215622</v>
      </c>
      <c r="O76" s="132">
        <f t="shared" si="0"/>
        <v>25789.197768854083</v>
      </c>
      <c r="P76" s="23">
        <f t="shared" si="0"/>
        <v>309440.30583122204</v>
      </c>
      <c r="Q76" s="23">
        <v>199718</v>
      </c>
    </row>
    <row r="77" spans="2:17" x14ac:dyDescent="0.15">
      <c r="B77" s="4" t="s">
        <v>16</v>
      </c>
      <c r="C77" s="14" t="s">
        <v>17</v>
      </c>
      <c r="D77" s="17">
        <f t="shared" si="0"/>
        <v>163486.89241723271</v>
      </c>
      <c r="E77" s="5">
        <f t="shared" si="0"/>
        <v>46135.719023669386</v>
      </c>
      <c r="F77" s="5">
        <f t="shared" si="0"/>
        <v>90936.130446099458</v>
      </c>
      <c r="G77" s="6">
        <f t="shared" si="0"/>
        <v>26415.042947463873</v>
      </c>
      <c r="H77" s="20">
        <f t="shared" si="0"/>
        <v>48819.440969277661</v>
      </c>
      <c r="I77" s="20">
        <f t="shared" si="0"/>
        <v>5408.8061192789191</v>
      </c>
      <c r="J77" s="17">
        <f t="shared" si="0"/>
        <v>13313.079035088456</v>
      </c>
      <c r="K77" s="6">
        <f t="shared" si="0"/>
        <v>13.879209733079202</v>
      </c>
      <c r="L77" s="20">
        <f t="shared" si="0"/>
        <v>33062.217147079318</v>
      </c>
      <c r="M77" s="20">
        <f t="shared" si="0"/>
        <v>14360.636109455159</v>
      </c>
      <c r="N77" s="20">
        <f t="shared" si="0"/>
        <v>266.58997976473353</v>
      </c>
      <c r="O77" s="132">
        <f t="shared" si="0"/>
        <v>42253.540331992714</v>
      </c>
      <c r="P77" s="23">
        <f t="shared" si="0"/>
        <v>320971.20210916968</v>
      </c>
      <c r="Q77" s="23">
        <v>595495</v>
      </c>
    </row>
    <row r="78" spans="2:17" x14ac:dyDescent="0.15">
      <c r="B78" s="4" t="s">
        <v>18</v>
      </c>
      <c r="C78" s="14" t="s">
        <v>19</v>
      </c>
      <c r="D78" s="17">
        <f t="shared" si="0"/>
        <v>170398.71553430875</v>
      </c>
      <c r="E78" s="5">
        <f t="shared" si="0"/>
        <v>55381.524940846975</v>
      </c>
      <c r="F78" s="5">
        <f t="shared" si="0"/>
        <v>81775.725529962816</v>
      </c>
      <c r="G78" s="6">
        <f t="shared" si="0"/>
        <v>33241.465063498959</v>
      </c>
      <c r="H78" s="20">
        <f t="shared" si="0"/>
        <v>51642.534646771936</v>
      </c>
      <c r="I78" s="20">
        <f t="shared" si="0"/>
        <v>3459.7035105509681</v>
      </c>
      <c r="J78" s="17">
        <f t="shared" si="0"/>
        <v>17466.705297213772</v>
      </c>
      <c r="K78" s="6">
        <f t="shared" si="0"/>
        <v>3922.5698971461684</v>
      </c>
      <c r="L78" s="20">
        <f t="shared" si="0"/>
        <v>45990.909749384329</v>
      </c>
      <c r="M78" s="20">
        <f t="shared" si="0"/>
        <v>2566.2876044231975</v>
      </c>
      <c r="N78" s="20">
        <f t="shared" si="0"/>
        <v>17.625187116712539</v>
      </c>
      <c r="O78" s="132">
        <f t="shared" si="0"/>
        <v>31566.323820561109</v>
      </c>
      <c r="P78" s="23">
        <f t="shared" si="0"/>
        <v>323108.80535033077</v>
      </c>
      <c r="Q78" s="23">
        <v>82836</v>
      </c>
    </row>
    <row r="79" spans="2:17" x14ac:dyDescent="0.15">
      <c r="B79" s="4" t="s">
        <v>20</v>
      </c>
      <c r="C79" s="14" t="s">
        <v>21</v>
      </c>
      <c r="D79" s="17">
        <f t="shared" si="0"/>
        <v>196301.87480632166</v>
      </c>
      <c r="E79" s="5">
        <f t="shared" si="0"/>
        <v>62727.238921599012</v>
      </c>
      <c r="F79" s="5">
        <f t="shared" si="0"/>
        <v>88685.621320111561</v>
      </c>
      <c r="G79" s="6">
        <f t="shared" si="0"/>
        <v>44889.01456461109</v>
      </c>
      <c r="H79" s="20">
        <f t="shared" si="0"/>
        <v>55617.043693833279</v>
      </c>
      <c r="I79" s="20">
        <f t="shared" si="0"/>
        <v>2197.6293771304618</v>
      </c>
      <c r="J79" s="17">
        <f t="shared" si="0"/>
        <v>48876.882553455223</v>
      </c>
      <c r="K79" s="6">
        <f t="shared" si="0"/>
        <v>22532.243569879145</v>
      </c>
      <c r="L79" s="20">
        <f t="shared" si="0"/>
        <v>46471.490548497059</v>
      </c>
      <c r="M79" s="20">
        <f t="shared" si="0"/>
        <v>37455.422993492408</v>
      </c>
      <c r="N79" s="20">
        <f t="shared" si="0"/>
        <v>6336.5509761388284</v>
      </c>
      <c r="O79" s="132">
        <f t="shared" si="0"/>
        <v>117694.26712116518</v>
      </c>
      <c r="P79" s="23">
        <f t="shared" si="0"/>
        <v>510951.16207003407</v>
      </c>
      <c r="Q79" s="23">
        <v>64540</v>
      </c>
    </row>
    <row r="80" spans="2:17" x14ac:dyDescent="0.15">
      <c r="B80" s="4" t="s">
        <v>22</v>
      </c>
      <c r="C80" s="14" t="s">
        <v>23</v>
      </c>
      <c r="D80" s="17">
        <f t="shared" si="0"/>
        <v>151943.82734532389</v>
      </c>
      <c r="E80" s="5">
        <f t="shared" si="0"/>
        <v>47736.346379141432</v>
      </c>
      <c r="F80" s="5">
        <f t="shared" si="0"/>
        <v>84806.275127691551</v>
      </c>
      <c r="G80" s="6">
        <f t="shared" si="0"/>
        <v>19401.2058384909</v>
      </c>
      <c r="H80" s="20">
        <f t="shared" si="0"/>
        <v>42254.775533223059</v>
      </c>
      <c r="I80" s="20">
        <f t="shared" si="0"/>
        <v>4020.0934321337936</v>
      </c>
      <c r="J80" s="17">
        <f t="shared" si="0"/>
        <v>27767.469105475982</v>
      </c>
      <c r="K80" s="6">
        <f t="shared" si="0"/>
        <v>11362.007366428968</v>
      </c>
      <c r="L80" s="20">
        <f t="shared" si="0"/>
        <v>30799.993023113842</v>
      </c>
      <c r="M80" s="20">
        <f t="shared" si="0"/>
        <v>9962.5486565133597</v>
      </c>
      <c r="N80" s="20">
        <f t="shared" si="0"/>
        <v>0</v>
      </c>
      <c r="O80" s="132">
        <f t="shared" si="0"/>
        <v>29595.137110348176</v>
      </c>
      <c r="P80" s="23">
        <f t="shared" si="0"/>
        <v>296343.84420613211</v>
      </c>
      <c r="Q80" s="23">
        <v>343993</v>
      </c>
    </row>
    <row r="81" spans="2:17" x14ac:dyDescent="0.15">
      <c r="B81" s="4" t="s">
        <v>24</v>
      </c>
      <c r="C81" s="14" t="s">
        <v>25</v>
      </c>
      <c r="D81" s="17">
        <f t="shared" si="0"/>
        <v>157667.87889355238</v>
      </c>
      <c r="E81" s="5">
        <f t="shared" si="0"/>
        <v>55579.602206917167</v>
      </c>
      <c r="F81" s="5">
        <f t="shared" si="0"/>
        <v>69929.65762893403</v>
      </c>
      <c r="G81" s="6">
        <f t="shared" si="0"/>
        <v>32158.619057701169</v>
      </c>
      <c r="H81" s="20">
        <f t="shared" si="0"/>
        <v>52462.929520630692</v>
      </c>
      <c r="I81" s="20">
        <f t="shared" si="0"/>
        <v>4420.1362509807832</v>
      </c>
      <c r="J81" s="17">
        <f t="shared" si="0"/>
        <v>32172.518152267319</v>
      </c>
      <c r="K81" s="6">
        <f t="shared" si="0"/>
        <v>14739.429340042096</v>
      </c>
      <c r="L81" s="20">
        <f t="shared" si="0"/>
        <v>39864.085287634043</v>
      </c>
      <c r="M81" s="20">
        <f t="shared" si="0"/>
        <v>2727.2364963321834</v>
      </c>
      <c r="N81" s="20">
        <f t="shared" si="0"/>
        <v>1528.4022268441831</v>
      </c>
      <c r="O81" s="132">
        <f t="shared" si="0"/>
        <v>88286.151968415681</v>
      </c>
      <c r="P81" s="23">
        <f t="shared" si="0"/>
        <v>379129.33879665722</v>
      </c>
      <c r="Q81" s="23">
        <v>80293</v>
      </c>
    </row>
    <row r="82" spans="2:17" x14ac:dyDescent="0.15">
      <c r="B82" s="4" t="s">
        <v>26</v>
      </c>
      <c r="C82" s="14" t="s">
        <v>27</v>
      </c>
      <c r="D82" s="17">
        <f t="shared" si="0"/>
        <v>161459.67678221862</v>
      </c>
      <c r="E82" s="5">
        <f t="shared" si="0"/>
        <v>50661.709841375741</v>
      </c>
      <c r="F82" s="5">
        <f t="shared" si="0"/>
        <v>78952.676071174632</v>
      </c>
      <c r="G82" s="6">
        <f t="shared" si="0"/>
        <v>31845.290869668268</v>
      </c>
      <c r="H82" s="20">
        <f t="shared" si="0"/>
        <v>56926.033866762642</v>
      </c>
      <c r="I82" s="20">
        <f t="shared" si="0"/>
        <v>5226.3929000939279</v>
      </c>
      <c r="J82" s="17">
        <f t="shared" si="0"/>
        <v>35803.68162785186</v>
      </c>
      <c r="K82" s="6">
        <f t="shared" si="0"/>
        <v>12990.975885952053</v>
      </c>
      <c r="L82" s="20">
        <f t="shared" si="0"/>
        <v>36450.283978686239</v>
      </c>
      <c r="M82" s="20">
        <f t="shared" si="0"/>
        <v>29938.305959602167</v>
      </c>
      <c r="N82" s="20">
        <f t="shared" si="0"/>
        <v>2753.9699956986228</v>
      </c>
      <c r="O82" s="132">
        <f t="shared" si="0"/>
        <v>36100.072860064785</v>
      </c>
      <c r="P82" s="23">
        <f t="shared" si="0"/>
        <v>364658.41797097889</v>
      </c>
      <c r="Q82" s="23">
        <v>113917</v>
      </c>
    </row>
    <row r="83" spans="2:17" x14ac:dyDescent="0.15">
      <c r="B83" s="4" t="s">
        <v>28</v>
      </c>
      <c r="C83" s="14" t="s">
        <v>29</v>
      </c>
      <c r="D83" s="17">
        <f t="shared" si="0"/>
        <v>171386.78803377686</v>
      </c>
      <c r="E83" s="5">
        <f t="shared" si="0"/>
        <v>48151.223588094545</v>
      </c>
      <c r="F83" s="5">
        <f t="shared" si="0"/>
        <v>85548.08897441416</v>
      </c>
      <c r="G83" s="6">
        <f t="shared" si="0"/>
        <v>37687.475471268153</v>
      </c>
      <c r="H83" s="20">
        <f t="shared" si="0"/>
        <v>33155.464684956132</v>
      </c>
      <c r="I83" s="20">
        <f t="shared" si="0"/>
        <v>2746.71156743344</v>
      </c>
      <c r="J83" s="17">
        <f t="shared" si="0"/>
        <v>52394.928407752981</v>
      </c>
      <c r="K83" s="6">
        <f t="shared" si="0"/>
        <v>24771.601109015181</v>
      </c>
      <c r="L83" s="20">
        <f t="shared" si="0"/>
        <v>28030.219397637647</v>
      </c>
      <c r="M83" s="20">
        <f t="shared" si="0"/>
        <v>20989.074428084925</v>
      </c>
      <c r="N83" s="20">
        <f t="shared" si="0"/>
        <v>1542.8477382926737</v>
      </c>
      <c r="O83" s="132">
        <f t="shared" si="0"/>
        <v>66835.103622023322</v>
      </c>
      <c r="P83" s="23">
        <f t="shared" si="0"/>
        <v>377081.13787995797</v>
      </c>
      <c r="Q83" s="23">
        <v>78989</v>
      </c>
    </row>
    <row r="84" spans="2:17" x14ac:dyDescent="0.15">
      <c r="B84" s="4" t="s">
        <v>30</v>
      </c>
      <c r="C84" s="14" t="s">
        <v>31</v>
      </c>
      <c r="D84" s="17">
        <f t="shared" si="0"/>
        <v>152316.3318621947</v>
      </c>
      <c r="E84" s="5">
        <f t="shared" si="0"/>
        <v>48994.875101441867</v>
      </c>
      <c r="F84" s="5">
        <f t="shared" si="0"/>
        <v>78279.968427956817</v>
      </c>
      <c r="G84" s="6">
        <f t="shared" si="0"/>
        <v>25041.488332796016</v>
      </c>
      <c r="H84" s="20">
        <f t="shared" si="0"/>
        <v>49996.976198681536</v>
      </c>
      <c r="I84" s="20">
        <f t="shared" si="0"/>
        <v>3266.7504141051436</v>
      </c>
      <c r="J84" s="17">
        <f t="shared" si="0"/>
        <v>33027.569953197781</v>
      </c>
      <c r="K84" s="6">
        <f t="shared" si="0"/>
        <v>13283.792647271353</v>
      </c>
      <c r="L84" s="20">
        <f t="shared" si="0"/>
        <v>34232.199037275022</v>
      </c>
      <c r="M84" s="20">
        <f t="shared" si="0"/>
        <v>18011.78393160873</v>
      </c>
      <c r="N84" s="20">
        <f t="shared" si="0"/>
        <v>2659.422142674508</v>
      </c>
      <c r="O84" s="132">
        <f t="shared" si="0"/>
        <v>43365.235178370924</v>
      </c>
      <c r="P84" s="23">
        <f t="shared" si="0"/>
        <v>336876.26871810836</v>
      </c>
      <c r="Q84" s="23">
        <v>89953</v>
      </c>
    </row>
    <row r="85" spans="2:17" x14ac:dyDescent="0.15">
      <c r="B85" s="4" t="s">
        <v>32</v>
      </c>
      <c r="C85" s="14" t="s">
        <v>33</v>
      </c>
      <c r="D85" s="17">
        <f t="shared" si="0"/>
        <v>155728.69249701861</v>
      </c>
      <c r="E85" s="5">
        <f t="shared" si="0"/>
        <v>47179.197009295203</v>
      </c>
      <c r="F85" s="5">
        <f t="shared" si="0"/>
        <v>80771.311731919181</v>
      </c>
      <c r="G85" s="6">
        <f t="shared" si="0"/>
        <v>27778.183755804217</v>
      </c>
      <c r="H85" s="20">
        <f t="shared" si="0"/>
        <v>43371.474123129752</v>
      </c>
      <c r="I85" s="20">
        <f t="shared" si="0"/>
        <v>3699.0434142752024</v>
      </c>
      <c r="J85" s="17">
        <f t="shared" si="0"/>
        <v>22209.848350291373</v>
      </c>
      <c r="K85" s="6">
        <f t="shared" si="0"/>
        <v>848.20650748944877</v>
      </c>
      <c r="L85" s="20">
        <f t="shared" si="0"/>
        <v>36588.752717092524</v>
      </c>
      <c r="M85" s="20">
        <f t="shared" si="0"/>
        <v>528.90478969492437</v>
      </c>
      <c r="N85" s="20">
        <f t="shared" si="0"/>
        <v>5274.2635304864125</v>
      </c>
      <c r="O85" s="132">
        <f t="shared" si="0"/>
        <v>25423.67613102941</v>
      </c>
      <c r="P85" s="23">
        <f t="shared" si="0"/>
        <v>292824.65555301821</v>
      </c>
      <c r="Q85" s="23">
        <v>236466</v>
      </c>
    </row>
    <row r="86" spans="2:17" x14ac:dyDescent="0.15">
      <c r="B86" s="4" t="s">
        <v>34</v>
      </c>
      <c r="C86" s="14" t="s">
        <v>35</v>
      </c>
      <c r="D86" s="17">
        <f t="shared" si="0"/>
        <v>139020.600572347</v>
      </c>
      <c r="E86" s="5">
        <f t="shared" si="0"/>
        <v>47824.872267304352</v>
      </c>
      <c r="F86" s="5">
        <f t="shared" si="0"/>
        <v>69304.441569642091</v>
      </c>
      <c r="G86" s="6">
        <f t="shared" si="0"/>
        <v>21891.286735400579</v>
      </c>
      <c r="H86" s="20">
        <f t="shared" si="0"/>
        <v>50999.523044154354</v>
      </c>
      <c r="I86" s="20">
        <f t="shared" si="0"/>
        <v>1306.2644556823082</v>
      </c>
      <c r="J86" s="17">
        <f t="shared" si="0"/>
        <v>29228.847334927541</v>
      </c>
      <c r="K86" s="6">
        <f t="shared" si="0"/>
        <v>12624.158793628392</v>
      </c>
      <c r="L86" s="20">
        <f t="shared" si="0"/>
        <v>29443.555869170359</v>
      </c>
      <c r="M86" s="20">
        <f t="shared" si="0"/>
        <v>8676.3625909809616</v>
      </c>
      <c r="N86" s="20">
        <f t="shared" si="0"/>
        <v>2375.0310347981758</v>
      </c>
      <c r="O86" s="132">
        <f t="shared" si="0"/>
        <v>30508.010244750218</v>
      </c>
      <c r="P86" s="23">
        <f t="shared" si="0"/>
        <v>291558.1951468109</v>
      </c>
      <c r="Q86" s="23">
        <v>153054</v>
      </c>
    </row>
    <row r="87" spans="2:17" x14ac:dyDescent="0.15">
      <c r="B87" s="4" t="s">
        <v>36</v>
      </c>
      <c r="C87" s="14" t="s">
        <v>37</v>
      </c>
      <c r="D87" s="17">
        <f t="shared" si="0"/>
        <v>165024.09768943561</v>
      </c>
      <c r="E87" s="5">
        <f t="shared" si="0"/>
        <v>55217.871250518569</v>
      </c>
      <c r="F87" s="5">
        <f t="shared" si="0"/>
        <v>77341.768727115312</v>
      </c>
      <c r="G87" s="6">
        <f t="shared" si="0"/>
        <v>32464.457711801737</v>
      </c>
      <c r="H87" s="20">
        <f t="shared" si="0"/>
        <v>53215.760898973684</v>
      </c>
      <c r="I87" s="20">
        <f t="shared" si="0"/>
        <v>394.94237116935119</v>
      </c>
      <c r="J87" s="17">
        <f t="shared" si="0"/>
        <v>13965.6752223084</v>
      </c>
      <c r="K87" s="6">
        <f t="shared" si="0"/>
        <v>51.099366894536537</v>
      </c>
      <c r="L87" s="20">
        <f t="shared" si="0"/>
        <v>38932.901643188256</v>
      </c>
      <c r="M87" s="20">
        <f t="shared" si="0"/>
        <v>7184.3220721126963</v>
      </c>
      <c r="N87" s="20">
        <f t="shared" si="0"/>
        <v>2900.3805847657873</v>
      </c>
      <c r="O87" s="132">
        <f t="shared" si="0"/>
        <v>42968.326689634028</v>
      </c>
      <c r="P87" s="23">
        <f t="shared" si="0"/>
        <v>324586.40717158781</v>
      </c>
      <c r="Q87" s="23">
        <v>55441</v>
      </c>
    </row>
    <row r="88" spans="2:17" x14ac:dyDescent="0.15">
      <c r="B88" s="65" t="s">
        <v>38</v>
      </c>
      <c r="C88" s="66" t="s">
        <v>39</v>
      </c>
      <c r="D88" s="67">
        <f t="shared" si="0"/>
        <v>151964.55002898161</v>
      </c>
      <c r="E88" s="68">
        <f t="shared" si="0"/>
        <v>48236.809166589665</v>
      </c>
      <c r="F88" s="68">
        <f t="shared" si="0"/>
        <v>67062.037449282187</v>
      </c>
      <c r="G88" s="69">
        <f t="shared" si="0"/>
        <v>36665.703413109768</v>
      </c>
      <c r="H88" s="70">
        <f t="shared" si="0"/>
        <v>47580.690686402166</v>
      </c>
      <c r="I88" s="70">
        <f t="shared" si="0"/>
        <v>3026.4530707907361</v>
      </c>
      <c r="J88" s="67">
        <f t="shared" si="0"/>
        <v>40909.3085575558</v>
      </c>
      <c r="K88" s="69">
        <f t="shared" si="0"/>
        <v>19127.275476516494</v>
      </c>
      <c r="L88" s="70">
        <f t="shared" si="0"/>
        <v>23616.014650414563</v>
      </c>
      <c r="M88" s="70">
        <f t="shared" si="0"/>
        <v>9389.0676321603478</v>
      </c>
      <c r="N88" s="70">
        <f t="shared" si="0"/>
        <v>580.97630228240689</v>
      </c>
      <c r="O88" s="133">
        <f t="shared" si="0"/>
        <v>25233.154963415967</v>
      </c>
      <c r="P88" s="71">
        <f t="shared" si="0"/>
        <v>302300.21589200362</v>
      </c>
      <c r="Q88" s="71">
        <v>119041</v>
      </c>
    </row>
    <row r="89" spans="2:17" x14ac:dyDescent="0.15">
      <c r="B89" s="4" t="s">
        <v>40</v>
      </c>
      <c r="C89" s="14" t="s">
        <v>41</v>
      </c>
      <c r="D89" s="17">
        <f t="shared" si="0"/>
        <v>168495.83264222922</v>
      </c>
      <c r="E89" s="5">
        <f t="shared" si="0"/>
        <v>56498.507215126883</v>
      </c>
      <c r="F89" s="5">
        <f t="shared" si="0"/>
        <v>90636.078398850004</v>
      </c>
      <c r="G89" s="6">
        <f t="shared" si="0"/>
        <v>21361.247028252335</v>
      </c>
      <c r="H89" s="20">
        <f t="shared" si="0"/>
        <v>40136.804058163325</v>
      </c>
      <c r="I89" s="20">
        <f t="shared" si="0"/>
        <v>1139.7343395809144</v>
      </c>
      <c r="J89" s="17">
        <f t="shared" si="0"/>
        <v>30468.04334604965</v>
      </c>
      <c r="K89" s="6">
        <f t="shared" si="0"/>
        <v>10255.722342013602</v>
      </c>
      <c r="L89" s="20">
        <f t="shared" si="0"/>
        <v>27755.777630342236</v>
      </c>
      <c r="M89" s="20">
        <f t="shared" si="0"/>
        <v>18919.064797921157</v>
      </c>
      <c r="N89" s="20">
        <f t="shared" si="0"/>
        <v>2877.1769779399569</v>
      </c>
      <c r="O89" s="132">
        <f t="shared" si="0"/>
        <v>36504.443799413944</v>
      </c>
      <c r="P89" s="23">
        <f t="shared" si="0"/>
        <v>326296.8775916404</v>
      </c>
      <c r="Q89" s="23">
        <v>144696</v>
      </c>
    </row>
    <row r="90" spans="2:17" x14ac:dyDescent="0.15">
      <c r="B90" s="65" t="s">
        <v>42</v>
      </c>
      <c r="C90" s="66" t="s">
        <v>43</v>
      </c>
      <c r="D90" s="67">
        <f t="shared" ref="D90:P105" si="1">+D21*1000/$Q90</f>
        <v>151604.38770320747</v>
      </c>
      <c r="E90" s="68">
        <f t="shared" si="1"/>
        <v>48640.548550584848</v>
      </c>
      <c r="F90" s="68">
        <f t="shared" si="1"/>
        <v>74202.409554039594</v>
      </c>
      <c r="G90" s="69">
        <f t="shared" si="1"/>
        <v>28761.429598583029</v>
      </c>
      <c r="H90" s="70">
        <f t="shared" si="1"/>
        <v>42111.341037826845</v>
      </c>
      <c r="I90" s="70">
        <f t="shared" si="1"/>
        <v>432.44831033091913</v>
      </c>
      <c r="J90" s="67">
        <f t="shared" si="1"/>
        <v>9163.0701646703965</v>
      </c>
      <c r="K90" s="69">
        <f t="shared" si="1"/>
        <v>866.11104291250899</v>
      </c>
      <c r="L90" s="70">
        <f t="shared" si="1"/>
        <v>30511.306841099205</v>
      </c>
      <c r="M90" s="70">
        <f t="shared" si="1"/>
        <v>1923.2678042193502</v>
      </c>
      <c r="N90" s="70">
        <f t="shared" si="1"/>
        <v>959.76185048138473</v>
      </c>
      <c r="O90" s="133">
        <f t="shared" si="1"/>
        <v>29625.931641618296</v>
      </c>
      <c r="P90" s="71">
        <f t="shared" si="1"/>
        <v>266331.51535345387</v>
      </c>
      <c r="Q90" s="71">
        <v>228092</v>
      </c>
    </row>
    <row r="91" spans="2:17" x14ac:dyDescent="0.15">
      <c r="B91" s="4" t="s">
        <v>44</v>
      </c>
      <c r="C91" s="14" t="s">
        <v>45</v>
      </c>
      <c r="D91" s="17">
        <f t="shared" si="1"/>
        <v>127904.67130829016</v>
      </c>
      <c r="E91" s="5">
        <f t="shared" si="1"/>
        <v>33922.814119170987</v>
      </c>
      <c r="F91" s="5">
        <f t="shared" si="1"/>
        <v>71795.320595854922</v>
      </c>
      <c r="G91" s="6">
        <f t="shared" si="1"/>
        <v>22186.536593264249</v>
      </c>
      <c r="H91" s="20">
        <f t="shared" si="1"/>
        <v>48094.737694300515</v>
      </c>
      <c r="I91" s="20">
        <f t="shared" si="1"/>
        <v>579.90608808290153</v>
      </c>
      <c r="J91" s="17">
        <f t="shared" si="1"/>
        <v>43338.491742227976</v>
      </c>
      <c r="K91" s="6">
        <f t="shared" si="1"/>
        <v>12236.103465025906</v>
      </c>
      <c r="L91" s="20">
        <f t="shared" si="1"/>
        <v>37108.415641191707</v>
      </c>
      <c r="M91" s="20">
        <f t="shared" si="1"/>
        <v>5342.1753562176164</v>
      </c>
      <c r="N91" s="20">
        <f t="shared" si="1"/>
        <v>973.62370466321238</v>
      </c>
      <c r="O91" s="132">
        <f t="shared" si="1"/>
        <v>21719.681023316061</v>
      </c>
      <c r="P91" s="23">
        <f t="shared" si="1"/>
        <v>285061.70255829016</v>
      </c>
      <c r="Q91" s="23">
        <v>247040</v>
      </c>
    </row>
    <row r="92" spans="2:17" x14ac:dyDescent="0.15">
      <c r="B92" s="4" t="s">
        <v>46</v>
      </c>
      <c r="C92" s="14" t="s">
        <v>47</v>
      </c>
      <c r="D92" s="17">
        <f t="shared" si="1"/>
        <v>150094.59953531707</v>
      </c>
      <c r="E92" s="5">
        <f t="shared" si="1"/>
        <v>51705.754873863356</v>
      </c>
      <c r="F92" s="5">
        <f t="shared" si="1"/>
        <v>75749.649129014375</v>
      </c>
      <c r="G92" s="6">
        <f t="shared" si="1"/>
        <v>22639.195532439349</v>
      </c>
      <c r="H92" s="20">
        <f t="shared" si="1"/>
        <v>42494.53054051823</v>
      </c>
      <c r="I92" s="20">
        <f t="shared" si="1"/>
        <v>1395.2458455695903</v>
      </c>
      <c r="J92" s="17">
        <f t="shared" si="1"/>
        <v>15604.058309450518</v>
      </c>
      <c r="K92" s="6">
        <f t="shared" si="1"/>
        <v>3050.9794902640674</v>
      </c>
      <c r="L92" s="20">
        <f t="shared" si="1"/>
        <v>33981.011687836864</v>
      </c>
      <c r="M92" s="20">
        <f t="shared" si="1"/>
        <v>8361.1553385462739</v>
      </c>
      <c r="N92" s="20">
        <f t="shared" si="1"/>
        <v>784.37651110403476</v>
      </c>
      <c r="O92" s="132">
        <f t="shared" si="1"/>
        <v>26510.039627781905</v>
      </c>
      <c r="P92" s="23">
        <f t="shared" si="1"/>
        <v>279225.01739612449</v>
      </c>
      <c r="Q92" s="23">
        <v>339156</v>
      </c>
    </row>
    <row r="93" spans="2:17" x14ac:dyDescent="0.15">
      <c r="B93" s="4" t="s">
        <v>48</v>
      </c>
      <c r="C93" s="14" t="s">
        <v>49</v>
      </c>
      <c r="D93" s="17">
        <f t="shared" si="1"/>
        <v>166746.73883626523</v>
      </c>
      <c r="E93" s="5">
        <f t="shared" si="1"/>
        <v>49732.40866035183</v>
      </c>
      <c r="F93" s="5">
        <f t="shared" si="1"/>
        <v>97584.627875507445</v>
      </c>
      <c r="G93" s="6">
        <f t="shared" si="1"/>
        <v>19429.702300405956</v>
      </c>
      <c r="H93" s="20">
        <f t="shared" si="1"/>
        <v>43661.082543978351</v>
      </c>
      <c r="I93" s="20">
        <f t="shared" si="1"/>
        <v>677.4966170500677</v>
      </c>
      <c r="J93" s="17">
        <f t="shared" si="1"/>
        <v>25257.45602165088</v>
      </c>
      <c r="K93" s="6">
        <f t="shared" si="1"/>
        <v>8110.8525033829501</v>
      </c>
      <c r="L93" s="20">
        <f t="shared" si="1"/>
        <v>41978.768606224628</v>
      </c>
      <c r="M93" s="20">
        <f t="shared" si="1"/>
        <v>3119.891745602165</v>
      </c>
      <c r="N93" s="20">
        <f t="shared" si="1"/>
        <v>2847.6319350473614</v>
      </c>
      <c r="O93" s="132">
        <f t="shared" si="1"/>
        <v>32474.194857916104</v>
      </c>
      <c r="P93" s="23">
        <f t="shared" si="1"/>
        <v>316763.26116373477</v>
      </c>
      <c r="Q93" s="23">
        <v>73900</v>
      </c>
    </row>
    <row r="94" spans="2:17" x14ac:dyDescent="0.15">
      <c r="B94" s="4" t="s">
        <v>50</v>
      </c>
      <c r="C94" s="14" t="s">
        <v>51</v>
      </c>
      <c r="D94" s="17">
        <f t="shared" si="1"/>
        <v>175810.51558403729</v>
      </c>
      <c r="E94" s="5">
        <f t="shared" si="1"/>
        <v>50146.482668220218</v>
      </c>
      <c r="F94" s="5">
        <f t="shared" si="1"/>
        <v>108467.3609088261</v>
      </c>
      <c r="G94" s="6">
        <f t="shared" si="1"/>
        <v>17196.672006990972</v>
      </c>
      <c r="H94" s="20">
        <f t="shared" si="1"/>
        <v>64884.991261287505</v>
      </c>
      <c r="I94" s="20">
        <f t="shared" si="1"/>
        <v>1617.4482959510633</v>
      </c>
      <c r="J94" s="17">
        <f t="shared" si="1"/>
        <v>31732.850276725894</v>
      </c>
      <c r="K94" s="6">
        <f t="shared" si="1"/>
        <v>5659.3358578502766</v>
      </c>
      <c r="L94" s="20">
        <f t="shared" si="1"/>
        <v>30168.322167200698</v>
      </c>
      <c r="M94" s="20">
        <f t="shared" si="1"/>
        <v>16442.688610544712</v>
      </c>
      <c r="N94" s="20">
        <f t="shared" si="1"/>
        <v>1515.1689484415963</v>
      </c>
      <c r="O94" s="132">
        <f t="shared" si="1"/>
        <v>34769.596562773084</v>
      </c>
      <c r="P94" s="23">
        <f t="shared" si="1"/>
        <v>356941.58170696185</v>
      </c>
      <c r="Q94" s="23">
        <v>137320</v>
      </c>
    </row>
    <row r="95" spans="2:17" x14ac:dyDescent="0.15">
      <c r="B95" s="4" t="s">
        <v>52</v>
      </c>
      <c r="C95" s="14" t="s">
        <v>53</v>
      </c>
      <c r="D95" s="17">
        <f t="shared" si="1"/>
        <v>134701.99297229151</v>
      </c>
      <c r="E95" s="5">
        <f t="shared" si="1"/>
        <v>44145.918832649339</v>
      </c>
      <c r="F95" s="5">
        <f t="shared" si="1"/>
        <v>70818.835331670285</v>
      </c>
      <c r="G95" s="6">
        <f t="shared" si="1"/>
        <v>19737.238807971888</v>
      </c>
      <c r="H95" s="20">
        <f t="shared" si="1"/>
        <v>46330.34253373032</v>
      </c>
      <c r="I95" s="20">
        <f t="shared" si="1"/>
        <v>2382.6479976395485</v>
      </c>
      <c r="J95" s="17">
        <f t="shared" si="1"/>
        <v>29002.823153885358</v>
      </c>
      <c r="K95" s="6">
        <f t="shared" si="1"/>
        <v>13908.425203186609</v>
      </c>
      <c r="L95" s="20">
        <f t="shared" si="1"/>
        <v>31865.105549743836</v>
      </c>
      <c r="M95" s="20">
        <f t="shared" si="1"/>
        <v>1321.6651913843514</v>
      </c>
      <c r="N95" s="20">
        <f t="shared" si="1"/>
        <v>164.69515302701109</v>
      </c>
      <c r="O95" s="132">
        <f t="shared" si="1"/>
        <v>16979.191813524314</v>
      </c>
      <c r="P95" s="23">
        <f t="shared" si="1"/>
        <v>262748.46436522627</v>
      </c>
      <c r="Q95" s="23">
        <v>149124</v>
      </c>
    </row>
    <row r="96" spans="2:17" x14ac:dyDescent="0.15">
      <c r="B96" s="4" t="s">
        <v>54</v>
      </c>
      <c r="C96" s="14" t="s">
        <v>55</v>
      </c>
      <c r="D96" s="17">
        <f t="shared" si="1"/>
        <v>159753.32700314076</v>
      </c>
      <c r="E96" s="5">
        <f t="shared" si="1"/>
        <v>50130.355708129428</v>
      </c>
      <c r="F96" s="5">
        <f t="shared" si="1"/>
        <v>87845.022277408512</v>
      </c>
      <c r="G96" s="6">
        <f t="shared" si="1"/>
        <v>21777.949017602805</v>
      </c>
      <c r="H96" s="20">
        <f t="shared" si="1"/>
        <v>53784.676064567968</v>
      </c>
      <c r="I96" s="20">
        <f t="shared" si="1"/>
        <v>2641.6551018917539</v>
      </c>
      <c r="J96" s="17">
        <f t="shared" si="1"/>
        <v>20094.748374844788</v>
      </c>
      <c r="K96" s="6">
        <f t="shared" si="1"/>
        <v>9342.3124680447017</v>
      </c>
      <c r="L96" s="20">
        <f t="shared" si="1"/>
        <v>25509.37111971368</v>
      </c>
      <c r="M96" s="20">
        <f t="shared" si="1"/>
        <v>3789.0658096559782</v>
      </c>
      <c r="N96" s="20">
        <f t="shared" si="1"/>
        <v>751.17960704112193</v>
      </c>
      <c r="O96" s="132">
        <f t="shared" si="1"/>
        <v>19323.226937404135</v>
      </c>
      <c r="P96" s="23">
        <f t="shared" si="1"/>
        <v>285647.25001826015</v>
      </c>
      <c r="Q96" s="23">
        <v>136910</v>
      </c>
    </row>
    <row r="97" spans="2:17" x14ac:dyDescent="0.15">
      <c r="B97" s="4" t="s">
        <v>56</v>
      </c>
      <c r="C97" s="14" t="s">
        <v>57</v>
      </c>
      <c r="D97" s="17">
        <f t="shared" si="1"/>
        <v>145749.02215563305</v>
      </c>
      <c r="E97" s="5">
        <f t="shared" si="1"/>
        <v>43241.789422044261</v>
      </c>
      <c r="F97" s="5">
        <f t="shared" si="1"/>
        <v>82824.597923655208</v>
      </c>
      <c r="G97" s="6">
        <f t="shared" si="1"/>
        <v>19682.634809933574</v>
      </c>
      <c r="H97" s="20">
        <f t="shared" si="1"/>
        <v>46675.14352766471</v>
      </c>
      <c r="I97" s="20">
        <f t="shared" si="1"/>
        <v>2500.5635035334985</v>
      </c>
      <c r="J97" s="17">
        <f t="shared" si="1"/>
        <v>43862.916163933121</v>
      </c>
      <c r="K97" s="6">
        <f t="shared" si="1"/>
        <v>15562.721258005065</v>
      </c>
      <c r="L97" s="20">
        <f t="shared" si="1"/>
        <v>26535.460945890401</v>
      </c>
      <c r="M97" s="20">
        <f t="shared" si="1"/>
        <v>7696.5964386576679</v>
      </c>
      <c r="N97" s="20">
        <f t="shared" si="1"/>
        <v>523.22297503347875</v>
      </c>
      <c r="O97" s="132">
        <f t="shared" si="1"/>
        <v>15305.591280942974</v>
      </c>
      <c r="P97" s="23">
        <f t="shared" si="1"/>
        <v>288848.51699128893</v>
      </c>
      <c r="Q97" s="23">
        <v>75421</v>
      </c>
    </row>
    <row r="98" spans="2:17" x14ac:dyDescent="0.15">
      <c r="B98" s="4" t="s">
        <v>58</v>
      </c>
      <c r="C98" s="14" t="s">
        <v>59</v>
      </c>
      <c r="D98" s="17">
        <f t="shared" si="1"/>
        <v>148261.77367023891</v>
      </c>
      <c r="E98" s="5">
        <f t="shared" si="1"/>
        <v>44679.05073247468</v>
      </c>
      <c r="F98" s="5">
        <f t="shared" si="1"/>
        <v>83955.990069806314</v>
      </c>
      <c r="G98" s="6">
        <f t="shared" si="1"/>
        <v>19626.732867957919</v>
      </c>
      <c r="H98" s="20">
        <f t="shared" si="1"/>
        <v>58511.736800707899</v>
      </c>
      <c r="I98" s="20">
        <f t="shared" si="1"/>
        <v>962.02438304984764</v>
      </c>
      <c r="J98" s="17">
        <f t="shared" si="1"/>
        <v>25738.201750073738</v>
      </c>
      <c r="K98" s="6">
        <f t="shared" si="1"/>
        <v>10274.579687346377</v>
      </c>
      <c r="L98" s="20">
        <f t="shared" si="1"/>
        <v>24986.665519614591</v>
      </c>
      <c r="M98" s="20">
        <f t="shared" si="1"/>
        <v>9468.4273916035781</v>
      </c>
      <c r="N98" s="20">
        <f t="shared" si="1"/>
        <v>0</v>
      </c>
      <c r="O98" s="132">
        <f t="shared" si="1"/>
        <v>46708.165372136464</v>
      </c>
      <c r="P98" s="23">
        <f t="shared" si="1"/>
        <v>314636.99488742504</v>
      </c>
      <c r="Q98" s="23">
        <v>81368</v>
      </c>
    </row>
    <row r="99" spans="2:17" x14ac:dyDescent="0.15">
      <c r="B99" s="4" t="s">
        <v>60</v>
      </c>
      <c r="C99" s="14" t="s">
        <v>61</v>
      </c>
      <c r="D99" s="17">
        <f t="shared" si="1"/>
        <v>164145.44174500962</v>
      </c>
      <c r="E99" s="5">
        <f t="shared" si="1"/>
        <v>41424.909114082307</v>
      </c>
      <c r="F99" s="5">
        <f t="shared" si="1"/>
        <v>96010.536090357899</v>
      </c>
      <c r="G99" s="6">
        <f t="shared" si="1"/>
        <v>26709.996540569409</v>
      </c>
      <c r="H99" s="20">
        <f t="shared" si="1"/>
        <v>32533.796209192376</v>
      </c>
      <c r="I99" s="20">
        <f t="shared" si="1"/>
        <v>1789.0232874301287</v>
      </c>
      <c r="J99" s="17">
        <f t="shared" si="1"/>
        <v>31186.657522440779</v>
      </c>
      <c r="K99" s="6">
        <f t="shared" si="1"/>
        <v>13696.814289269088</v>
      </c>
      <c r="L99" s="20">
        <f t="shared" si="1"/>
        <v>34594.500112279762</v>
      </c>
      <c r="M99" s="20">
        <f t="shared" si="1"/>
        <v>11996.52843105719</v>
      </c>
      <c r="N99" s="20">
        <f t="shared" si="1"/>
        <v>505.38032494370839</v>
      </c>
      <c r="O99" s="132">
        <f t="shared" si="1"/>
        <v>31324.342859917339</v>
      </c>
      <c r="P99" s="23">
        <f t="shared" si="1"/>
        <v>308075.6704922709</v>
      </c>
      <c r="Q99" s="23">
        <v>164767</v>
      </c>
    </row>
    <row r="100" spans="2:17" x14ac:dyDescent="0.15">
      <c r="B100" s="65" t="s">
        <v>62</v>
      </c>
      <c r="C100" s="66" t="s">
        <v>63</v>
      </c>
      <c r="D100" s="67">
        <f t="shared" si="1"/>
        <v>159546.7276060904</v>
      </c>
      <c r="E100" s="68">
        <f t="shared" si="1"/>
        <v>47085.921930220815</v>
      </c>
      <c r="F100" s="68">
        <f t="shared" si="1"/>
        <v>77189.30194244413</v>
      </c>
      <c r="G100" s="69">
        <f t="shared" si="1"/>
        <v>35271.503733425452</v>
      </c>
      <c r="H100" s="70">
        <f t="shared" si="1"/>
        <v>45244.984455132464</v>
      </c>
      <c r="I100" s="70">
        <f t="shared" si="1"/>
        <v>1953.4849732947148</v>
      </c>
      <c r="J100" s="67">
        <f t="shared" si="1"/>
        <v>23706.653734754073</v>
      </c>
      <c r="K100" s="69">
        <f t="shared" si="1"/>
        <v>15179.523290728881</v>
      </c>
      <c r="L100" s="70">
        <f t="shared" si="1"/>
        <v>36464.844684186748</v>
      </c>
      <c r="M100" s="70">
        <f t="shared" si="1"/>
        <v>79.38511412855739</v>
      </c>
      <c r="N100" s="70">
        <f t="shared" si="1"/>
        <v>1364.4009247203253</v>
      </c>
      <c r="O100" s="133">
        <f t="shared" si="1"/>
        <v>42286.464007652859</v>
      </c>
      <c r="P100" s="71">
        <f t="shared" si="1"/>
        <v>310646.94549996016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si="1"/>
        <v>153207.90191972302</v>
      </c>
      <c r="E101" s="5">
        <f t="shared" si="1"/>
        <v>47056.554353252381</v>
      </c>
      <c r="F101" s="5">
        <f t="shared" si="1"/>
        <v>73608.709746435779</v>
      </c>
      <c r="G101" s="6">
        <f t="shared" si="1"/>
        <v>32542.637820034881</v>
      </c>
      <c r="H101" s="20">
        <f t="shared" si="1"/>
        <v>42505.792882566893</v>
      </c>
      <c r="I101" s="20">
        <f t="shared" si="1"/>
        <v>2253.1817091434832</v>
      </c>
      <c r="J101" s="17">
        <f t="shared" si="1"/>
        <v>39619.147956768953</v>
      </c>
      <c r="K101" s="6">
        <f t="shared" si="1"/>
        <v>28931.081878359189</v>
      </c>
      <c r="L101" s="20">
        <f t="shared" si="1"/>
        <v>40372.773776103633</v>
      </c>
      <c r="M101" s="20">
        <f t="shared" si="1"/>
        <v>4319.7723043808064</v>
      </c>
      <c r="N101" s="20">
        <f t="shared" si="1"/>
        <v>92.47865353570063</v>
      </c>
      <c r="O101" s="132">
        <f t="shared" si="1"/>
        <v>23871.370128565039</v>
      </c>
      <c r="P101" s="23">
        <f t="shared" si="1"/>
        <v>306242.41933078755</v>
      </c>
      <c r="Q101" s="23">
        <v>154241</v>
      </c>
    </row>
    <row r="102" spans="2:17" x14ac:dyDescent="0.15">
      <c r="B102" s="51" t="s">
        <v>66</v>
      </c>
      <c r="C102" s="52" t="s">
        <v>67</v>
      </c>
      <c r="D102" s="53">
        <f t="shared" si="1"/>
        <v>149640.61367301349</v>
      </c>
      <c r="E102" s="54">
        <f t="shared" si="1"/>
        <v>50282.203778497773</v>
      </c>
      <c r="F102" s="54">
        <f t="shared" si="1"/>
        <v>66736.318849585019</v>
      </c>
      <c r="G102" s="55">
        <f t="shared" si="1"/>
        <v>32622.091044930687</v>
      </c>
      <c r="H102" s="56">
        <f t="shared" si="1"/>
        <v>49176.408799727782</v>
      </c>
      <c r="I102" s="56">
        <f t="shared" si="1"/>
        <v>375.36431287263474</v>
      </c>
      <c r="J102" s="53">
        <f t="shared" si="1"/>
        <v>28706.759575695709</v>
      </c>
      <c r="K102" s="55">
        <f t="shared" si="1"/>
        <v>17727.072329974999</v>
      </c>
      <c r="L102" s="56">
        <f t="shared" si="1"/>
        <v>33852.10006953383</v>
      </c>
      <c r="M102" s="56">
        <f t="shared" si="1"/>
        <v>10853.106090867397</v>
      </c>
      <c r="N102" s="56">
        <f t="shared" si="1"/>
        <v>785.73225038095666</v>
      </c>
      <c r="O102" s="134">
        <f t="shared" si="1"/>
        <v>17227.84903762224</v>
      </c>
      <c r="P102" s="57">
        <f t="shared" si="1"/>
        <v>290617.93380971404</v>
      </c>
      <c r="Q102" s="57">
        <v>67593</v>
      </c>
    </row>
    <row r="103" spans="2:17" x14ac:dyDescent="0.15">
      <c r="B103" s="4" t="s">
        <v>68</v>
      </c>
      <c r="C103" s="14" t="s">
        <v>69</v>
      </c>
      <c r="D103" s="17">
        <f t="shared" si="1"/>
        <v>157975.10016186617</v>
      </c>
      <c r="E103" s="5">
        <f t="shared" si="1"/>
        <v>50005.774374634078</v>
      </c>
      <c r="F103" s="5">
        <f t="shared" si="1"/>
        <v>73222.939076329654</v>
      </c>
      <c r="G103" s="6">
        <f t="shared" si="1"/>
        <v>34746.386710902436</v>
      </c>
      <c r="H103" s="20">
        <f t="shared" si="1"/>
        <v>54843.667129688089</v>
      </c>
      <c r="I103" s="20">
        <f t="shared" si="1"/>
        <v>1991.5622955148149</v>
      </c>
      <c r="J103" s="17">
        <f t="shared" si="1"/>
        <v>36141.983032752069</v>
      </c>
      <c r="K103" s="6">
        <f t="shared" si="1"/>
        <v>15248.653985236888</v>
      </c>
      <c r="L103" s="20">
        <f t="shared" si="1"/>
        <v>39979.451032614314</v>
      </c>
      <c r="M103" s="20">
        <f t="shared" si="1"/>
        <v>10252.637500143499</v>
      </c>
      <c r="N103" s="20">
        <f t="shared" si="1"/>
        <v>2358.4933818549175</v>
      </c>
      <c r="O103" s="132">
        <f t="shared" si="1"/>
        <v>21777.956353534079</v>
      </c>
      <c r="P103" s="23">
        <f t="shared" si="1"/>
        <v>325320.85088796797</v>
      </c>
      <c r="Q103" s="23">
        <v>87109</v>
      </c>
    </row>
    <row r="104" spans="2:17" x14ac:dyDescent="0.15">
      <c r="B104" s="4" t="s">
        <v>70</v>
      </c>
      <c r="C104" s="14" t="s">
        <v>71</v>
      </c>
      <c r="D104" s="17">
        <f t="shared" si="1"/>
        <v>151266.16424210585</v>
      </c>
      <c r="E104" s="5">
        <f t="shared" si="1"/>
        <v>42878.956140509792</v>
      </c>
      <c r="F104" s="5">
        <f t="shared" si="1"/>
        <v>85156.207539991665</v>
      </c>
      <c r="G104" s="6">
        <f t="shared" si="1"/>
        <v>23231.000561604378</v>
      </c>
      <c r="H104" s="20">
        <f t="shared" si="1"/>
        <v>41028.687113896987</v>
      </c>
      <c r="I104" s="20">
        <f t="shared" si="1"/>
        <v>1344.8160292758928</v>
      </c>
      <c r="J104" s="17">
        <f t="shared" si="1"/>
        <v>33152.01362343521</v>
      </c>
      <c r="K104" s="6">
        <f t="shared" si="1"/>
        <v>17170.066486711716</v>
      </c>
      <c r="L104" s="20">
        <f t="shared" si="1"/>
        <v>26943.785213500243</v>
      </c>
      <c r="M104" s="20">
        <f t="shared" si="1"/>
        <v>4633.6527835649194</v>
      </c>
      <c r="N104" s="20">
        <f t="shared" si="1"/>
        <v>43.560571749488219</v>
      </c>
      <c r="O104" s="132">
        <f t="shared" si="1"/>
        <v>43327.560281889164</v>
      </c>
      <c r="P104" s="23">
        <f t="shared" si="1"/>
        <v>301740.23985941772</v>
      </c>
      <c r="Q104" s="23">
        <v>110398</v>
      </c>
    </row>
    <row r="105" spans="2:17" x14ac:dyDescent="0.15">
      <c r="B105" s="4" t="s">
        <v>72</v>
      </c>
      <c r="C105" s="14" t="s">
        <v>73</v>
      </c>
      <c r="D105" s="17">
        <f t="shared" si="1"/>
        <v>168221.21381966601</v>
      </c>
      <c r="E105" s="5">
        <f t="shared" si="1"/>
        <v>47866.057313673075</v>
      </c>
      <c r="F105" s="5">
        <f t="shared" si="1"/>
        <v>89896.388433790344</v>
      </c>
      <c r="G105" s="6">
        <f t="shared" si="1"/>
        <v>30458.76807220258</v>
      </c>
      <c r="H105" s="20">
        <f t="shared" si="1"/>
        <v>47152.805323215776</v>
      </c>
      <c r="I105" s="20">
        <f t="shared" si="1"/>
        <v>6309.3616165100166</v>
      </c>
      <c r="J105" s="17">
        <f t="shared" si="1"/>
        <v>14141.688942542612</v>
      </c>
      <c r="K105" s="6">
        <f t="shared" si="1"/>
        <v>3683.9556207065048</v>
      </c>
      <c r="L105" s="20">
        <f t="shared" si="1"/>
        <v>36965.034060532897</v>
      </c>
      <c r="M105" s="20">
        <f t="shared" si="1"/>
        <v>12689.258716334683</v>
      </c>
      <c r="N105" s="20">
        <f t="shared" si="1"/>
        <v>2432.3819378574917</v>
      </c>
      <c r="O105" s="132">
        <f t="shared" si="1"/>
        <v>31644.606363714753</v>
      </c>
      <c r="P105" s="23">
        <f t="shared" si="1"/>
        <v>319556.35078037425</v>
      </c>
      <c r="Q105" s="23">
        <v>139164</v>
      </c>
    </row>
    <row r="106" spans="2:17" x14ac:dyDescent="0.15">
      <c r="B106" s="58" t="s">
        <v>74</v>
      </c>
      <c r="C106" s="59" t="s">
        <v>75</v>
      </c>
      <c r="D106" s="60">
        <f t="shared" ref="D106:P121" si="2">+D37*1000/$Q106</f>
        <v>149698.87885543812</v>
      </c>
      <c r="E106" s="61">
        <f t="shared" si="2"/>
        <v>57977.320480536357</v>
      </c>
      <c r="F106" s="61">
        <f t="shared" si="2"/>
        <v>66620.478932426573</v>
      </c>
      <c r="G106" s="62">
        <f t="shared" si="2"/>
        <v>25101.07944247518</v>
      </c>
      <c r="H106" s="63">
        <f t="shared" si="2"/>
        <v>34438.128538662648</v>
      </c>
      <c r="I106" s="63">
        <f t="shared" si="2"/>
        <v>729.40157505573643</v>
      </c>
      <c r="J106" s="60">
        <f t="shared" si="2"/>
        <v>20338.957768617576</v>
      </c>
      <c r="K106" s="62">
        <f t="shared" si="2"/>
        <v>10748.151474810336</v>
      </c>
      <c r="L106" s="63">
        <f t="shared" si="2"/>
        <v>39516.143519335332</v>
      </c>
      <c r="M106" s="63">
        <f t="shared" si="2"/>
        <v>12279.387941681236</v>
      </c>
      <c r="N106" s="63">
        <f t="shared" si="2"/>
        <v>203.40994755160634</v>
      </c>
      <c r="O106" s="135">
        <f t="shared" si="2"/>
        <v>22585.433140327521</v>
      </c>
      <c r="P106" s="64">
        <f t="shared" si="2"/>
        <v>279789.74128666974</v>
      </c>
      <c r="Q106" s="64">
        <v>62347</v>
      </c>
    </row>
    <row r="107" spans="2:17" x14ac:dyDescent="0.15">
      <c r="B107" s="4" t="s">
        <v>76</v>
      </c>
      <c r="C107" s="14" t="s">
        <v>77</v>
      </c>
      <c r="D107" s="17">
        <f t="shared" si="2"/>
        <v>140899.26633512235</v>
      </c>
      <c r="E107" s="5">
        <f t="shared" si="2"/>
        <v>46536.865429120095</v>
      </c>
      <c r="F107" s="5">
        <f t="shared" si="2"/>
        <v>68874.853513220733</v>
      </c>
      <c r="G107" s="6">
        <f t="shared" si="2"/>
        <v>25487.547392781526</v>
      </c>
      <c r="H107" s="20">
        <f t="shared" si="2"/>
        <v>46725.569944359646</v>
      </c>
      <c r="I107" s="20">
        <f t="shared" si="2"/>
        <v>2786.9614456644836</v>
      </c>
      <c r="J107" s="17">
        <f t="shared" si="2"/>
        <v>25173.903195627554</v>
      </c>
      <c r="K107" s="6">
        <f t="shared" si="2"/>
        <v>14413.215815648235</v>
      </c>
      <c r="L107" s="20">
        <f t="shared" si="2"/>
        <v>34799.409128957603</v>
      </c>
      <c r="M107" s="20">
        <f t="shared" si="2"/>
        <v>10158.648874883056</v>
      </c>
      <c r="N107" s="20">
        <f t="shared" si="2"/>
        <v>216.65271554483235</v>
      </c>
      <c r="O107" s="132">
        <f t="shared" si="2"/>
        <v>38797.52818947265</v>
      </c>
      <c r="P107" s="23">
        <f t="shared" si="2"/>
        <v>299557.93982963217</v>
      </c>
      <c r="Q107" s="23">
        <v>101545</v>
      </c>
    </row>
    <row r="108" spans="2:17" x14ac:dyDescent="0.15">
      <c r="B108" s="4" t="s">
        <v>78</v>
      </c>
      <c r="C108" s="14" t="s">
        <v>79</v>
      </c>
      <c r="D108" s="17">
        <f t="shared" si="2"/>
        <v>144037.0412778382</v>
      </c>
      <c r="E108" s="5">
        <f t="shared" si="2"/>
        <v>46138.814144768228</v>
      </c>
      <c r="F108" s="5">
        <f t="shared" si="2"/>
        <v>75756.95120322131</v>
      </c>
      <c r="G108" s="6">
        <f t="shared" si="2"/>
        <v>22141.275929848667</v>
      </c>
      <c r="H108" s="20">
        <f t="shared" si="2"/>
        <v>46185.053720348849</v>
      </c>
      <c r="I108" s="20">
        <f t="shared" si="2"/>
        <v>2204.2518272552052</v>
      </c>
      <c r="J108" s="17">
        <f t="shared" si="2"/>
        <v>33450.754756588613</v>
      </c>
      <c r="K108" s="6">
        <f t="shared" si="2"/>
        <v>16745.119367950992</v>
      </c>
      <c r="L108" s="20">
        <f t="shared" si="2"/>
        <v>44476.803877788589</v>
      </c>
      <c r="M108" s="20">
        <f t="shared" si="2"/>
        <v>7894.6394152783341</v>
      </c>
      <c r="N108" s="20">
        <f t="shared" si="2"/>
        <v>572.50815824125493</v>
      </c>
      <c r="O108" s="132">
        <f t="shared" si="2"/>
        <v>42792.542127058645</v>
      </c>
      <c r="P108" s="23">
        <f t="shared" si="2"/>
        <v>321613.5951603977</v>
      </c>
      <c r="Q108" s="23">
        <v>52401</v>
      </c>
    </row>
    <row r="109" spans="2:17" x14ac:dyDescent="0.15">
      <c r="B109" s="58" t="s">
        <v>80</v>
      </c>
      <c r="C109" s="59" t="s">
        <v>81</v>
      </c>
      <c r="D109" s="60">
        <f t="shared" si="2"/>
        <v>148806.59710823424</v>
      </c>
      <c r="E109" s="61">
        <f t="shared" si="2"/>
        <v>53443.656242417324</v>
      </c>
      <c r="F109" s="61">
        <f t="shared" si="2"/>
        <v>70589.015286678754</v>
      </c>
      <c r="G109" s="62">
        <f t="shared" si="2"/>
        <v>24773.92557913818</v>
      </c>
      <c r="H109" s="63">
        <f t="shared" si="2"/>
        <v>38997.202437875567</v>
      </c>
      <c r="I109" s="63">
        <f t="shared" si="2"/>
        <v>2573.5858751659266</v>
      </c>
      <c r="J109" s="60">
        <f t="shared" si="2"/>
        <v>40657.726838041133</v>
      </c>
      <c r="K109" s="62">
        <f t="shared" si="2"/>
        <v>24556.372304134969</v>
      </c>
      <c r="L109" s="63">
        <f t="shared" si="2"/>
        <v>31183.611424330225</v>
      </c>
      <c r="M109" s="63">
        <f t="shared" si="2"/>
        <v>11872.05435263556</v>
      </c>
      <c r="N109" s="63">
        <f t="shared" si="2"/>
        <v>437.91838540700246</v>
      </c>
      <c r="O109" s="135">
        <f t="shared" si="2"/>
        <v>17190.248497737684</v>
      </c>
      <c r="P109" s="64">
        <f t="shared" si="2"/>
        <v>291718.94491942733</v>
      </c>
      <c r="Q109" s="64">
        <v>70061</v>
      </c>
    </row>
    <row r="110" spans="2:17" x14ac:dyDescent="0.15">
      <c r="B110" s="58" t="s">
        <v>82</v>
      </c>
      <c r="C110" s="59" t="s">
        <v>83</v>
      </c>
      <c r="D110" s="60">
        <f t="shared" si="2"/>
        <v>148953.58657243816</v>
      </c>
      <c r="E110" s="61">
        <f t="shared" si="2"/>
        <v>48794.20494699647</v>
      </c>
      <c r="F110" s="61">
        <f t="shared" si="2"/>
        <v>78093.44522968198</v>
      </c>
      <c r="G110" s="62">
        <f t="shared" si="2"/>
        <v>22065.936395759716</v>
      </c>
      <c r="H110" s="63">
        <f t="shared" si="2"/>
        <v>51628.233215547705</v>
      </c>
      <c r="I110" s="63">
        <f t="shared" si="2"/>
        <v>5022.8798586572439</v>
      </c>
      <c r="J110" s="60">
        <f t="shared" si="2"/>
        <v>30702.49116607774</v>
      </c>
      <c r="K110" s="62">
        <f t="shared" si="2"/>
        <v>15543.674911660777</v>
      </c>
      <c r="L110" s="63">
        <f t="shared" si="2"/>
        <v>31095.123674911662</v>
      </c>
      <c r="M110" s="63">
        <f t="shared" si="2"/>
        <v>12122.155477031802</v>
      </c>
      <c r="N110" s="63">
        <f t="shared" si="2"/>
        <v>97.173144876325082</v>
      </c>
      <c r="O110" s="135">
        <f t="shared" si="2"/>
        <v>44590.42402826855</v>
      </c>
      <c r="P110" s="64">
        <f t="shared" si="2"/>
        <v>324212.06713780918</v>
      </c>
      <c r="Q110" s="64">
        <v>56600</v>
      </c>
    </row>
    <row r="111" spans="2:17" x14ac:dyDescent="0.15">
      <c r="B111" s="4" t="s">
        <v>84</v>
      </c>
      <c r="C111" s="14" t="s">
        <v>85</v>
      </c>
      <c r="D111" s="17">
        <f t="shared" si="2"/>
        <v>147193.60471613769</v>
      </c>
      <c r="E111" s="5">
        <f t="shared" si="2"/>
        <v>46893.998658918194</v>
      </c>
      <c r="F111" s="5">
        <f t="shared" si="2"/>
        <v>77705.730330800172</v>
      </c>
      <c r="G111" s="6">
        <f t="shared" si="2"/>
        <v>22593.875726419312</v>
      </c>
      <c r="H111" s="20">
        <f t="shared" si="2"/>
        <v>50066.215914170767</v>
      </c>
      <c r="I111" s="20">
        <f t="shared" si="2"/>
        <v>825.40791238265535</v>
      </c>
      <c r="J111" s="17">
        <f t="shared" si="2"/>
        <v>29793.403553866785</v>
      </c>
      <c r="K111" s="6">
        <f t="shared" si="2"/>
        <v>17956.931716584713</v>
      </c>
      <c r="L111" s="20">
        <f t="shared" si="2"/>
        <v>28926.240500670541</v>
      </c>
      <c r="M111" s="20">
        <f t="shared" si="2"/>
        <v>2150.2849798837728</v>
      </c>
      <c r="N111" s="20">
        <f t="shared" si="2"/>
        <v>419.08806437192669</v>
      </c>
      <c r="O111" s="132">
        <f t="shared" si="2"/>
        <v>30515.841528833258</v>
      </c>
      <c r="P111" s="23">
        <f t="shared" si="2"/>
        <v>289890.08717031736</v>
      </c>
      <c r="Q111" s="23">
        <v>71584</v>
      </c>
    </row>
    <row r="112" spans="2:17" x14ac:dyDescent="0.15">
      <c r="B112" s="4">
        <v>39</v>
      </c>
      <c r="C112" s="14" t="s">
        <v>86</v>
      </c>
      <c r="D112" s="17">
        <f t="shared" si="2"/>
        <v>161389.69468001727</v>
      </c>
      <c r="E112" s="5">
        <f t="shared" si="2"/>
        <v>45458.129683936138</v>
      </c>
      <c r="F112" s="5">
        <f t="shared" si="2"/>
        <v>85984.83527515785</v>
      </c>
      <c r="G112" s="6">
        <f t="shared" si="2"/>
        <v>29946.729720923271</v>
      </c>
      <c r="H112" s="20">
        <f t="shared" si="2"/>
        <v>59060.456350778928</v>
      </c>
      <c r="I112" s="20">
        <f t="shared" si="2"/>
        <v>1363.9974285135575</v>
      </c>
      <c r="J112" s="17">
        <f t="shared" si="2"/>
        <v>28596.620080491048</v>
      </c>
      <c r="K112" s="6">
        <f t="shared" si="2"/>
        <v>13116.130793550148</v>
      </c>
      <c r="L112" s="20">
        <f t="shared" si="2"/>
        <v>30931.010189074706</v>
      </c>
      <c r="M112" s="20">
        <f t="shared" si="2"/>
        <v>15483.721257914807</v>
      </c>
      <c r="N112" s="20">
        <f t="shared" si="2"/>
        <v>202.51336380368639</v>
      </c>
      <c r="O112" s="132">
        <f t="shared" si="2"/>
        <v>61979.040624201916</v>
      </c>
      <c r="P112" s="23">
        <f t="shared" si="2"/>
        <v>359007.05397479591</v>
      </c>
      <c r="Q112" s="23">
        <v>113553</v>
      </c>
    </row>
    <row r="113" spans="2:17" x14ac:dyDescent="0.15">
      <c r="B113" s="7">
        <v>40</v>
      </c>
      <c r="C113" s="15" t="s">
        <v>87</v>
      </c>
      <c r="D113" s="18">
        <f t="shared" si="2"/>
        <v>127189.37175880744</v>
      </c>
      <c r="E113" s="8">
        <f t="shared" si="2"/>
        <v>46559.733624203458</v>
      </c>
      <c r="F113" s="8">
        <f t="shared" si="2"/>
        <v>54927.091107411448</v>
      </c>
      <c r="G113" s="9">
        <f t="shared" si="2"/>
        <v>25702.54702719253</v>
      </c>
      <c r="H113" s="21">
        <f t="shared" si="2"/>
        <v>37205.082572669693</v>
      </c>
      <c r="I113" s="21">
        <f t="shared" si="2"/>
        <v>1130.9489637751881</v>
      </c>
      <c r="J113" s="18">
        <f t="shared" si="2"/>
        <v>38203.245498210767</v>
      </c>
      <c r="K113" s="9">
        <f t="shared" si="2"/>
        <v>23564.632489427255</v>
      </c>
      <c r="L113" s="21">
        <f t="shared" si="2"/>
        <v>32270.834529345349</v>
      </c>
      <c r="M113" s="21">
        <f t="shared" si="2"/>
        <v>439.69229002813023</v>
      </c>
      <c r="N113" s="21">
        <f t="shared" si="2"/>
        <v>273.64754961057849</v>
      </c>
      <c r="O113" s="136">
        <f t="shared" si="2"/>
        <v>33603.172780680099</v>
      </c>
      <c r="P113" s="24">
        <f t="shared" si="2"/>
        <v>270315.99594312726</v>
      </c>
      <c r="Q113" s="24">
        <v>52257</v>
      </c>
    </row>
    <row r="114" spans="2:17" x14ac:dyDescent="0.15">
      <c r="B114" s="10">
        <v>41</v>
      </c>
      <c r="C114" s="13" t="s">
        <v>88</v>
      </c>
      <c r="D114" s="16">
        <f t="shared" si="2"/>
        <v>137019.68495089997</v>
      </c>
      <c r="E114" s="11">
        <f t="shared" si="2"/>
        <v>55476.798274196088</v>
      </c>
      <c r="F114" s="11">
        <f t="shared" si="2"/>
        <v>56771.263567110851</v>
      </c>
      <c r="G114" s="12">
        <f t="shared" si="2"/>
        <v>24771.623109593042</v>
      </c>
      <c r="H114" s="19">
        <f t="shared" si="2"/>
        <v>48777.151075256734</v>
      </c>
      <c r="I114" s="19">
        <f t="shared" si="2"/>
        <v>3747.8034201478617</v>
      </c>
      <c r="J114" s="16">
        <f t="shared" si="2"/>
        <v>12049.392148491044</v>
      </c>
      <c r="K114" s="12">
        <f t="shared" si="2"/>
        <v>869.95797847239385</v>
      </c>
      <c r="L114" s="19">
        <f t="shared" si="2"/>
        <v>30052.92015909755</v>
      </c>
      <c r="M114" s="19">
        <f t="shared" si="2"/>
        <v>2805.3751601087615</v>
      </c>
      <c r="N114" s="19">
        <f t="shared" si="2"/>
        <v>412.350284263275</v>
      </c>
      <c r="O114" s="137">
        <f t="shared" si="2"/>
        <v>15344.486640749647</v>
      </c>
      <c r="P114" s="22">
        <f t="shared" si="2"/>
        <v>250209.16383901486</v>
      </c>
      <c r="Q114" s="22">
        <v>44501</v>
      </c>
    </row>
    <row r="115" spans="2:17" x14ac:dyDescent="0.15">
      <c r="B115" s="4">
        <v>42</v>
      </c>
      <c r="C115" s="14" t="s">
        <v>89</v>
      </c>
      <c r="D115" s="17">
        <f t="shared" si="2"/>
        <v>147294.77289961561</v>
      </c>
      <c r="E115" s="5">
        <f t="shared" si="2"/>
        <v>56633.972230212064</v>
      </c>
      <c r="F115" s="5">
        <f t="shared" si="2"/>
        <v>55169.756556755485</v>
      </c>
      <c r="G115" s="6">
        <f t="shared" si="2"/>
        <v>35491.044112648065</v>
      </c>
      <c r="H115" s="20">
        <f t="shared" si="2"/>
        <v>52044.975551081247</v>
      </c>
      <c r="I115" s="20">
        <f t="shared" si="2"/>
        <v>1160.0815835577753</v>
      </c>
      <c r="J115" s="17">
        <f t="shared" si="2"/>
        <v>39123.604319744787</v>
      </c>
      <c r="K115" s="6">
        <f t="shared" si="2"/>
        <v>18286.143869466308</v>
      </c>
      <c r="L115" s="20">
        <f t="shared" si="2"/>
        <v>35906.780325811262</v>
      </c>
      <c r="M115" s="20">
        <f t="shared" si="2"/>
        <v>17478.571241795886</v>
      </c>
      <c r="N115" s="20">
        <f t="shared" si="2"/>
        <v>94.134874356091316</v>
      </c>
      <c r="O115" s="132">
        <f t="shared" si="2"/>
        <v>60231.414899458723</v>
      </c>
      <c r="P115" s="23">
        <f t="shared" si="2"/>
        <v>353334.33569542138</v>
      </c>
      <c r="Q115" s="23">
        <v>38243</v>
      </c>
    </row>
    <row r="116" spans="2:17" x14ac:dyDescent="0.15">
      <c r="B116" s="4">
        <v>43</v>
      </c>
      <c r="C116" s="14" t="s">
        <v>90</v>
      </c>
      <c r="D116" s="17">
        <f t="shared" si="2"/>
        <v>131456.93283366965</v>
      </c>
      <c r="E116" s="5">
        <f t="shared" si="2"/>
        <v>49206.918420294031</v>
      </c>
      <c r="F116" s="5">
        <f t="shared" si="2"/>
        <v>58829.691553761892</v>
      </c>
      <c r="G116" s="6">
        <f t="shared" si="2"/>
        <v>23420.322859613723</v>
      </c>
      <c r="H116" s="20">
        <f t="shared" si="2"/>
        <v>34026.722398385704</v>
      </c>
      <c r="I116" s="20">
        <f t="shared" si="2"/>
        <v>418.82386855001442</v>
      </c>
      <c r="J116" s="17">
        <f t="shared" si="2"/>
        <v>38432.776016142983</v>
      </c>
      <c r="K116" s="6">
        <f t="shared" si="2"/>
        <v>30527.125972902853</v>
      </c>
      <c r="L116" s="20">
        <f t="shared" si="2"/>
        <v>40827.961948688382</v>
      </c>
      <c r="M116" s="20">
        <f t="shared" si="2"/>
        <v>11188.901700778322</v>
      </c>
      <c r="N116" s="20">
        <f t="shared" si="2"/>
        <v>936.8694148169501</v>
      </c>
      <c r="O116" s="132">
        <f t="shared" si="2"/>
        <v>36328.452003459213</v>
      </c>
      <c r="P116" s="23">
        <f t="shared" si="2"/>
        <v>293617.44018449122</v>
      </c>
      <c r="Q116" s="23">
        <v>34690</v>
      </c>
    </row>
    <row r="117" spans="2:17" x14ac:dyDescent="0.15">
      <c r="B117" s="4">
        <v>44</v>
      </c>
      <c r="C117" s="14" t="s">
        <v>91</v>
      </c>
      <c r="D117" s="17">
        <f t="shared" si="2"/>
        <v>140255.29233870967</v>
      </c>
      <c r="E117" s="5">
        <f t="shared" si="2"/>
        <v>69644.573252688177</v>
      </c>
      <c r="F117" s="5">
        <f t="shared" si="2"/>
        <v>51438.676075268821</v>
      </c>
      <c r="G117" s="6">
        <f t="shared" si="2"/>
        <v>19172.043010752688</v>
      </c>
      <c r="H117" s="20">
        <f t="shared" si="2"/>
        <v>45926.159274193546</v>
      </c>
      <c r="I117" s="20">
        <f t="shared" si="2"/>
        <v>2185.6518817204301</v>
      </c>
      <c r="J117" s="17">
        <f t="shared" si="2"/>
        <v>58626.680107526881</v>
      </c>
      <c r="K117" s="6">
        <f t="shared" si="2"/>
        <v>37890.456989247308</v>
      </c>
      <c r="L117" s="20">
        <f t="shared" si="2"/>
        <v>49378.276209677417</v>
      </c>
      <c r="M117" s="20">
        <f t="shared" si="2"/>
        <v>9657.1740591397847</v>
      </c>
      <c r="N117" s="20">
        <f t="shared" si="2"/>
        <v>966.06182795698919</v>
      </c>
      <c r="O117" s="132">
        <f t="shared" si="2"/>
        <v>36693.380376344088</v>
      </c>
      <c r="P117" s="23">
        <f t="shared" si="2"/>
        <v>343688.67607526883</v>
      </c>
      <c r="Q117" s="23">
        <v>11904</v>
      </c>
    </row>
    <row r="118" spans="2:17" x14ac:dyDescent="0.15">
      <c r="B118" s="4">
        <v>45</v>
      </c>
      <c r="C118" s="14" t="s">
        <v>92</v>
      </c>
      <c r="D118" s="17">
        <f t="shared" si="2"/>
        <v>158007.98425024608</v>
      </c>
      <c r="E118" s="5">
        <f t="shared" si="2"/>
        <v>52073.061358416278</v>
      </c>
      <c r="F118" s="5">
        <f t="shared" si="2"/>
        <v>70311.713879470626</v>
      </c>
      <c r="G118" s="6">
        <f t="shared" si="2"/>
        <v>35623.209012359184</v>
      </c>
      <c r="H118" s="20">
        <f t="shared" si="2"/>
        <v>64273.925407415511</v>
      </c>
      <c r="I118" s="20">
        <f t="shared" si="2"/>
        <v>2076.0144372744176</v>
      </c>
      <c r="J118" s="17">
        <f t="shared" si="2"/>
        <v>46977.140982172154</v>
      </c>
      <c r="K118" s="6">
        <f t="shared" si="2"/>
        <v>27971.508257683472</v>
      </c>
      <c r="L118" s="20">
        <f t="shared" si="2"/>
        <v>30733.676036311932</v>
      </c>
      <c r="M118" s="20">
        <f t="shared" si="2"/>
        <v>566.33490101717166</v>
      </c>
      <c r="N118" s="20">
        <f t="shared" si="2"/>
        <v>0</v>
      </c>
      <c r="O118" s="132">
        <f t="shared" si="2"/>
        <v>21871.158263152138</v>
      </c>
      <c r="P118" s="23">
        <f t="shared" si="2"/>
        <v>324506.23427758942</v>
      </c>
      <c r="Q118" s="23">
        <v>18286</v>
      </c>
    </row>
    <row r="119" spans="2:17" x14ac:dyDescent="0.15">
      <c r="B119" s="4">
        <v>46</v>
      </c>
      <c r="C119" s="14" t="s">
        <v>93</v>
      </c>
      <c r="D119" s="17">
        <f t="shared" si="2"/>
        <v>161336.19543540882</v>
      </c>
      <c r="E119" s="5">
        <f t="shared" si="2"/>
        <v>59068.524263239531</v>
      </c>
      <c r="F119" s="5">
        <f t="shared" si="2"/>
        <v>64677.542654553516</v>
      </c>
      <c r="G119" s="6">
        <f t="shared" si="2"/>
        <v>37590.128517615776</v>
      </c>
      <c r="H119" s="20">
        <f t="shared" si="2"/>
        <v>46898.847773099937</v>
      </c>
      <c r="I119" s="20">
        <f t="shared" si="2"/>
        <v>2056.2264569022823</v>
      </c>
      <c r="J119" s="17">
        <f t="shared" si="2"/>
        <v>46909.816086860184</v>
      </c>
      <c r="K119" s="6">
        <f t="shared" si="2"/>
        <v>30983.824506979836</v>
      </c>
      <c r="L119" s="20">
        <f t="shared" si="2"/>
        <v>43372.701085752269</v>
      </c>
      <c r="M119" s="20">
        <f t="shared" si="2"/>
        <v>11986.815865278086</v>
      </c>
      <c r="N119" s="20">
        <f t="shared" si="2"/>
        <v>0</v>
      </c>
      <c r="O119" s="132">
        <f t="shared" si="2"/>
        <v>44112.840682472859</v>
      </c>
      <c r="P119" s="23">
        <f t="shared" si="2"/>
        <v>356673.44338577444</v>
      </c>
      <c r="Q119" s="23">
        <v>18052</v>
      </c>
    </row>
    <row r="120" spans="2:17" x14ac:dyDescent="0.15">
      <c r="B120" s="4">
        <v>47</v>
      </c>
      <c r="C120" s="14" t="s">
        <v>94</v>
      </c>
      <c r="D120" s="17">
        <f t="shared" si="2"/>
        <v>144215.35946664956</v>
      </c>
      <c r="E120" s="5">
        <f t="shared" si="2"/>
        <v>63347.15856277445</v>
      </c>
      <c r="F120" s="5">
        <f t="shared" si="2"/>
        <v>51292.669636847335</v>
      </c>
      <c r="G120" s="6">
        <f t="shared" si="2"/>
        <v>29575.531267027789</v>
      </c>
      <c r="H120" s="20">
        <f t="shared" si="2"/>
        <v>41597.551203564217</v>
      </c>
      <c r="I120" s="20">
        <f t="shared" si="2"/>
        <v>550.85098881374404</v>
      </c>
      <c r="J120" s="17">
        <f t="shared" si="2"/>
        <v>40007.27587422674</v>
      </c>
      <c r="K120" s="6">
        <f t="shared" si="2"/>
        <v>28651.238821757106</v>
      </c>
      <c r="L120" s="20">
        <f t="shared" si="2"/>
        <v>39823.231513830571</v>
      </c>
      <c r="M120" s="20">
        <f t="shared" si="2"/>
        <v>94.778678803807821</v>
      </c>
      <c r="N120" s="20">
        <f t="shared" si="2"/>
        <v>0</v>
      </c>
      <c r="O120" s="132">
        <f t="shared" si="2"/>
        <v>16439.917946088015</v>
      </c>
      <c r="P120" s="23">
        <f t="shared" si="2"/>
        <v>282728.96567197668</v>
      </c>
      <c r="Q120" s="23">
        <v>31199</v>
      </c>
    </row>
    <row r="121" spans="2:17" x14ac:dyDescent="0.15">
      <c r="B121" s="4">
        <v>48</v>
      </c>
      <c r="C121" s="14" t="s">
        <v>95</v>
      </c>
      <c r="D121" s="17">
        <f t="shared" si="2"/>
        <v>130650.45314307751</v>
      </c>
      <c r="E121" s="5">
        <f t="shared" si="2"/>
        <v>61718.906671808712</v>
      </c>
      <c r="F121" s="5">
        <f t="shared" si="2"/>
        <v>42907.732356344</v>
      </c>
      <c r="G121" s="6">
        <f t="shared" si="2"/>
        <v>26023.814114924797</v>
      </c>
      <c r="H121" s="20">
        <f t="shared" si="2"/>
        <v>60549.411878133433</v>
      </c>
      <c r="I121" s="20">
        <f t="shared" si="2"/>
        <v>5213.8931739298114</v>
      </c>
      <c r="J121" s="17">
        <f t="shared" si="2"/>
        <v>38081.710374084076</v>
      </c>
      <c r="K121" s="6">
        <f t="shared" si="2"/>
        <v>24746.384496721945</v>
      </c>
      <c r="L121" s="20">
        <f t="shared" si="2"/>
        <v>40757.327419976864</v>
      </c>
      <c r="M121" s="20">
        <f t="shared" si="2"/>
        <v>1531.478981874277</v>
      </c>
      <c r="N121" s="20">
        <f t="shared" si="2"/>
        <v>0</v>
      </c>
      <c r="O121" s="132">
        <f t="shared" si="2"/>
        <v>45156.720015426145</v>
      </c>
      <c r="P121" s="23">
        <f t="shared" si="2"/>
        <v>321940.9949865021</v>
      </c>
      <c r="Q121" s="23">
        <v>20744</v>
      </c>
    </row>
    <row r="122" spans="2:17" x14ac:dyDescent="0.15">
      <c r="B122" s="4">
        <v>49</v>
      </c>
      <c r="C122" s="14" t="s">
        <v>96</v>
      </c>
      <c r="D122" s="17">
        <f t="shared" ref="D122:P137" si="3">+D53*1000/$Q122</f>
        <v>138444.87211952393</v>
      </c>
      <c r="E122" s="5">
        <f t="shared" si="3"/>
        <v>63121.549759432768</v>
      </c>
      <c r="F122" s="5">
        <f t="shared" si="3"/>
        <v>45138.566725753357</v>
      </c>
      <c r="G122" s="6">
        <f t="shared" si="3"/>
        <v>30184.755634337806</v>
      </c>
      <c r="H122" s="20">
        <f t="shared" si="3"/>
        <v>51558.115978728791</v>
      </c>
      <c r="I122" s="20">
        <f t="shared" si="3"/>
        <v>3025.8293238794631</v>
      </c>
      <c r="J122" s="17">
        <f t="shared" si="3"/>
        <v>45235.654596100278</v>
      </c>
      <c r="K122" s="6">
        <f t="shared" si="3"/>
        <v>25482.451253481893</v>
      </c>
      <c r="L122" s="20">
        <f t="shared" si="3"/>
        <v>45697.594327677893</v>
      </c>
      <c r="M122" s="20">
        <f t="shared" si="3"/>
        <v>14162.420866042035</v>
      </c>
      <c r="N122" s="20">
        <f t="shared" si="3"/>
        <v>0</v>
      </c>
      <c r="O122" s="132">
        <f t="shared" si="3"/>
        <v>20148.898455305141</v>
      </c>
      <c r="P122" s="23">
        <f t="shared" si="3"/>
        <v>318273.38566725753</v>
      </c>
      <c r="Q122" s="23">
        <v>19745</v>
      </c>
    </row>
    <row r="123" spans="2:17" x14ac:dyDescent="0.15">
      <c r="B123" s="4">
        <v>50</v>
      </c>
      <c r="C123" s="14" t="s">
        <v>97</v>
      </c>
      <c r="D123" s="17">
        <f t="shared" si="3"/>
        <v>155525.02647370278</v>
      </c>
      <c r="E123" s="5">
        <f t="shared" si="3"/>
        <v>72936.321920225906</v>
      </c>
      <c r="F123" s="5">
        <f t="shared" si="3"/>
        <v>47627.885633603953</v>
      </c>
      <c r="G123" s="6">
        <f t="shared" si="3"/>
        <v>34960.818919872923</v>
      </c>
      <c r="H123" s="20">
        <f t="shared" si="3"/>
        <v>51819.978821037766</v>
      </c>
      <c r="I123" s="20">
        <f t="shared" si="3"/>
        <v>1603.4592304977057</v>
      </c>
      <c r="J123" s="17">
        <f t="shared" si="3"/>
        <v>59494.105188845744</v>
      </c>
      <c r="K123" s="6">
        <f t="shared" si="3"/>
        <v>36359.124602894459</v>
      </c>
      <c r="L123" s="20">
        <f t="shared" si="3"/>
        <v>48882.527356159546</v>
      </c>
      <c r="M123" s="20">
        <f t="shared" si="3"/>
        <v>758.63042710907166</v>
      </c>
      <c r="N123" s="20">
        <f t="shared" si="3"/>
        <v>211.78962230850689</v>
      </c>
      <c r="O123" s="132">
        <f t="shared" si="3"/>
        <v>46166.184256971406</v>
      </c>
      <c r="P123" s="23">
        <f t="shared" si="3"/>
        <v>364461.70137663255</v>
      </c>
      <c r="Q123" s="23">
        <v>14165</v>
      </c>
    </row>
    <row r="124" spans="2:17" x14ac:dyDescent="0.15">
      <c r="B124" s="4">
        <v>51</v>
      </c>
      <c r="C124" s="14" t="s">
        <v>98</v>
      </c>
      <c r="D124" s="17">
        <f t="shared" si="3"/>
        <v>220704.03780068728</v>
      </c>
      <c r="E124" s="5">
        <f t="shared" si="3"/>
        <v>84767.182130584188</v>
      </c>
      <c r="F124" s="5">
        <f t="shared" si="3"/>
        <v>60932.13058419244</v>
      </c>
      <c r="G124" s="6">
        <f t="shared" si="3"/>
        <v>75004.725085910657</v>
      </c>
      <c r="H124" s="20">
        <f t="shared" si="3"/>
        <v>80515.120274914094</v>
      </c>
      <c r="I124" s="20">
        <f t="shared" si="3"/>
        <v>2199.914089347079</v>
      </c>
      <c r="J124" s="17">
        <f t="shared" si="3"/>
        <v>66834.621993127148</v>
      </c>
      <c r="K124" s="6">
        <f t="shared" si="3"/>
        <v>40079.123711340209</v>
      </c>
      <c r="L124" s="20">
        <f t="shared" si="3"/>
        <v>39496.391752577321</v>
      </c>
      <c r="M124" s="20">
        <f t="shared" si="3"/>
        <v>19888.831615120274</v>
      </c>
      <c r="N124" s="20">
        <f t="shared" si="3"/>
        <v>1386.5979381443299</v>
      </c>
      <c r="O124" s="132">
        <f t="shared" si="3"/>
        <v>49023.367697594498</v>
      </c>
      <c r="P124" s="23">
        <f t="shared" si="3"/>
        <v>480048.88316151203</v>
      </c>
      <c r="Q124" s="23">
        <v>11640</v>
      </c>
    </row>
    <row r="125" spans="2:17" x14ac:dyDescent="0.15">
      <c r="B125" s="4">
        <v>52</v>
      </c>
      <c r="C125" s="14" t="s">
        <v>99</v>
      </c>
      <c r="D125" s="17">
        <f t="shared" si="3"/>
        <v>158020.66212725991</v>
      </c>
      <c r="E125" s="5">
        <f t="shared" si="3"/>
        <v>77119.74641934727</v>
      </c>
      <c r="F125" s="5">
        <f t="shared" si="3"/>
        <v>46209.791030758395</v>
      </c>
      <c r="G125" s="6">
        <f t="shared" si="3"/>
        <v>34691.124677154265</v>
      </c>
      <c r="H125" s="20">
        <f t="shared" si="3"/>
        <v>73850.669171166941</v>
      </c>
      <c r="I125" s="20">
        <f t="shared" si="3"/>
        <v>557.40784221648278</v>
      </c>
      <c r="J125" s="17">
        <f t="shared" si="3"/>
        <v>58084.057290443765</v>
      </c>
      <c r="K125" s="6">
        <f t="shared" si="3"/>
        <v>29050.363935196056</v>
      </c>
      <c r="L125" s="20">
        <f t="shared" si="3"/>
        <v>55474.876731627141</v>
      </c>
      <c r="M125" s="20">
        <f t="shared" si="3"/>
        <v>4911.481568443297</v>
      </c>
      <c r="N125" s="20">
        <f t="shared" si="3"/>
        <v>1163.0664475228928</v>
      </c>
      <c r="O125" s="132">
        <f t="shared" si="3"/>
        <v>61232.566330124442</v>
      </c>
      <c r="P125" s="23">
        <f t="shared" si="3"/>
        <v>413294.78750880487</v>
      </c>
      <c r="Q125" s="23">
        <v>8518</v>
      </c>
    </row>
    <row r="126" spans="2:17" x14ac:dyDescent="0.15">
      <c r="B126" s="4">
        <v>53</v>
      </c>
      <c r="C126" s="14" t="s">
        <v>100</v>
      </c>
      <c r="D126" s="17">
        <f t="shared" si="3"/>
        <v>165131.28907412919</v>
      </c>
      <c r="E126" s="5">
        <f t="shared" si="3"/>
        <v>63400.61526247891</v>
      </c>
      <c r="F126" s="5">
        <f t="shared" si="3"/>
        <v>68597.400019847177</v>
      </c>
      <c r="G126" s="6">
        <f t="shared" si="3"/>
        <v>33133.273791803113</v>
      </c>
      <c r="H126" s="20">
        <f t="shared" si="3"/>
        <v>45820.283814627372</v>
      </c>
      <c r="I126" s="20">
        <f t="shared" si="3"/>
        <v>22194.998511461745</v>
      </c>
      <c r="J126" s="17">
        <f t="shared" si="3"/>
        <v>83471.668155204927</v>
      </c>
      <c r="K126" s="6">
        <f t="shared" si="3"/>
        <v>33099.83129899772</v>
      </c>
      <c r="L126" s="20">
        <f t="shared" si="3"/>
        <v>36077.304753398828</v>
      </c>
      <c r="M126" s="20">
        <f t="shared" si="3"/>
        <v>4072.5414309814428</v>
      </c>
      <c r="N126" s="20">
        <f t="shared" si="3"/>
        <v>821.67311699910692</v>
      </c>
      <c r="O126" s="132">
        <f t="shared" si="3"/>
        <v>37466.80559690384</v>
      </c>
      <c r="P126" s="23">
        <f t="shared" si="3"/>
        <v>395056.56445370644</v>
      </c>
      <c r="Q126" s="23">
        <v>10077</v>
      </c>
    </row>
    <row r="127" spans="2:17" x14ac:dyDescent="0.15">
      <c r="B127" s="4">
        <v>54</v>
      </c>
      <c r="C127" s="14" t="s">
        <v>101</v>
      </c>
      <c r="D127" s="17">
        <f t="shared" si="3"/>
        <v>192383.45558272209</v>
      </c>
      <c r="E127" s="5">
        <f t="shared" si="3"/>
        <v>85192.203205650643</v>
      </c>
      <c r="F127" s="5">
        <f t="shared" si="3"/>
        <v>62311.056778049446</v>
      </c>
      <c r="G127" s="6">
        <f t="shared" si="3"/>
        <v>44880.195599022001</v>
      </c>
      <c r="H127" s="20">
        <f t="shared" si="3"/>
        <v>60636.511817440914</v>
      </c>
      <c r="I127" s="20">
        <f t="shared" si="3"/>
        <v>2622.2493887530563</v>
      </c>
      <c r="J127" s="17">
        <f t="shared" si="3"/>
        <v>100659.60336864983</v>
      </c>
      <c r="K127" s="6">
        <f t="shared" si="3"/>
        <v>36498.50584080413</v>
      </c>
      <c r="L127" s="20">
        <f t="shared" si="3"/>
        <v>39137.59847867427</v>
      </c>
      <c r="M127" s="20">
        <f t="shared" si="3"/>
        <v>15269.491985873405</v>
      </c>
      <c r="N127" s="20">
        <f t="shared" si="3"/>
        <v>244.49877750611248</v>
      </c>
      <c r="O127" s="132">
        <f t="shared" si="3"/>
        <v>27174.00162999185</v>
      </c>
      <c r="P127" s="23">
        <f t="shared" si="3"/>
        <v>438127.41102961154</v>
      </c>
      <c r="Q127" s="23">
        <v>7362</v>
      </c>
    </row>
    <row r="128" spans="2:17" x14ac:dyDescent="0.15">
      <c r="B128" s="4">
        <v>55</v>
      </c>
      <c r="C128" s="14" t="s">
        <v>102</v>
      </c>
      <c r="D128" s="17">
        <f t="shared" si="3"/>
        <v>210709.410801964</v>
      </c>
      <c r="E128" s="5">
        <f t="shared" si="3"/>
        <v>96194.9263502455</v>
      </c>
      <c r="F128" s="5">
        <f t="shared" si="3"/>
        <v>58866.530278232407</v>
      </c>
      <c r="G128" s="6">
        <f t="shared" si="3"/>
        <v>55647.95417348609</v>
      </c>
      <c r="H128" s="20">
        <f t="shared" si="3"/>
        <v>104239.19803600655</v>
      </c>
      <c r="I128" s="20">
        <f t="shared" si="3"/>
        <v>6916.5302782324061</v>
      </c>
      <c r="J128" s="17">
        <f t="shared" si="3"/>
        <v>95935.27004909984</v>
      </c>
      <c r="K128" s="6">
        <f t="shared" si="3"/>
        <v>29945.17184942717</v>
      </c>
      <c r="L128" s="20">
        <f t="shared" si="3"/>
        <v>49581.587561374792</v>
      </c>
      <c r="M128" s="20">
        <f t="shared" si="3"/>
        <v>499.01800327332245</v>
      </c>
      <c r="N128" s="20">
        <f t="shared" si="3"/>
        <v>7710.8837970540098</v>
      </c>
      <c r="O128" s="132">
        <f t="shared" si="3"/>
        <v>81552.29132569558</v>
      </c>
      <c r="P128" s="23">
        <f t="shared" si="3"/>
        <v>557144.18985270045</v>
      </c>
      <c r="Q128" s="23">
        <v>12220</v>
      </c>
    </row>
    <row r="129" spans="2:17" x14ac:dyDescent="0.15">
      <c r="B129" s="4">
        <v>56</v>
      </c>
      <c r="C129" s="14" t="s">
        <v>103</v>
      </c>
      <c r="D129" s="17">
        <f t="shared" si="3"/>
        <v>216602.07150016705</v>
      </c>
      <c r="E129" s="5">
        <f t="shared" si="3"/>
        <v>132791.51353157367</v>
      </c>
      <c r="F129" s="5">
        <f t="shared" si="3"/>
        <v>46925.492816572005</v>
      </c>
      <c r="G129" s="6">
        <f t="shared" si="3"/>
        <v>36885.06515202138</v>
      </c>
      <c r="H129" s="20">
        <f t="shared" si="3"/>
        <v>144579.35182091547</v>
      </c>
      <c r="I129" s="20">
        <f t="shared" si="3"/>
        <v>4264.6174406949549</v>
      </c>
      <c r="J129" s="17">
        <f t="shared" si="3"/>
        <v>99949.548947544274</v>
      </c>
      <c r="K129" s="6">
        <f t="shared" si="3"/>
        <v>67132.976946207811</v>
      </c>
      <c r="L129" s="20">
        <f t="shared" si="3"/>
        <v>68208.48646842633</v>
      </c>
      <c r="M129" s="20">
        <f t="shared" si="3"/>
        <v>30528.900768459738</v>
      </c>
      <c r="N129" s="20">
        <f t="shared" si="3"/>
        <v>0</v>
      </c>
      <c r="O129" s="132">
        <f t="shared" si="3"/>
        <v>161475.10858670229</v>
      </c>
      <c r="P129" s="23">
        <f t="shared" si="3"/>
        <v>725608.08553291007</v>
      </c>
      <c r="Q129" s="23">
        <v>2993</v>
      </c>
    </row>
    <row r="130" spans="2:17" x14ac:dyDescent="0.15">
      <c r="B130" s="4">
        <v>57</v>
      </c>
      <c r="C130" s="14" t="s">
        <v>104</v>
      </c>
      <c r="D130" s="17">
        <f t="shared" si="3"/>
        <v>164574.69741143211</v>
      </c>
      <c r="E130" s="5">
        <f t="shared" si="3"/>
        <v>65539.0052124746</v>
      </c>
      <c r="F130" s="5">
        <f t="shared" si="3"/>
        <v>72983.832494036571</v>
      </c>
      <c r="G130" s="6">
        <f t="shared" si="3"/>
        <v>26051.859704920931</v>
      </c>
      <c r="H130" s="20">
        <f t="shared" si="3"/>
        <v>48048.679211944516</v>
      </c>
      <c r="I130" s="20">
        <f t="shared" si="3"/>
        <v>6396.2364166445795</v>
      </c>
      <c r="J130" s="17">
        <f t="shared" si="3"/>
        <v>58102.305857407897</v>
      </c>
      <c r="K130" s="6">
        <f t="shared" si="3"/>
        <v>29136.142768795831</v>
      </c>
      <c r="L130" s="20">
        <f t="shared" si="3"/>
        <v>57068.115557911478</v>
      </c>
      <c r="M130" s="20">
        <f t="shared" si="3"/>
        <v>26306.74087816945</v>
      </c>
      <c r="N130" s="20">
        <f t="shared" si="3"/>
        <v>201.4312218393851</v>
      </c>
      <c r="O130" s="132">
        <f t="shared" si="3"/>
        <v>56748.564360809258</v>
      </c>
      <c r="P130" s="23">
        <f t="shared" si="3"/>
        <v>417446.77091615868</v>
      </c>
      <c r="Q130" s="23">
        <v>11319</v>
      </c>
    </row>
    <row r="131" spans="2:17" x14ac:dyDescent="0.15">
      <c r="B131" s="4">
        <v>58</v>
      </c>
      <c r="C131" s="14" t="s">
        <v>105</v>
      </c>
      <c r="D131" s="17">
        <f t="shared" si="3"/>
        <v>153009.61055726887</v>
      </c>
      <c r="E131" s="5">
        <f t="shared" si="3"/>
        <v>75479.667216524424</v>
      </c>
      <c r="F131" s="5">
        <f t="shared" si="3"/>
        <v>46435.272179588326</v>
      </c>
      <c r="G131" s="6">
        <f t="shared" si="3"/>
        <v>31094.671161156137</v>
      </c>
      <c r="H131" s="20">
        <f t="shared" si="3"/>
        <v>58117.621745678836</v>
      </c>
      <c r="I131" s="20">
        <f t="shared" si="3"/>
        <v>1511.1525496664992</v>
      </c>
      <c r="J131" s="17">
        <f t="shared" si="3"/>
        <v>54211.64742164527</v>
      </c>
      <c r="K131" s="6">
        <f t="shared" si="3"/>
        <v>29370.867101771499</v>
      </c>
      <c r="L131" s="20">
        <f t="shared" si="3"/>
        <v>43135.193286954025</v>
      </c>
      <c r="M131" s="20">
        <f t="shared" si="3"/>
        <v>117191.63738076454</v>
      </c>
      <c r="N131" s="20">
        <f t="shared" si="3"/>
        <v>68.851753568098687</v>
      </c>
      <c r="O131" s="132">
        <f t="shared" si="3"/>
        <v>41340.67273900882</v>
      </c>
      <c r="P131" s="23">
        <f t="shared" si="3"/>
        <v>468586.38743455498</v>
      </c>
      <c r="Q131" s="23">
        <v>13943</v>
      </c>
    </row>
    <row r="132" spans="2:17" x14ac:dyDescent="0.15">
      <c r="B132" s="4">
        <v>59</v>
      </c>
      <c r="C132" s="14" t="s">
        <v>106</v>
      </c>
      <c r="D132" s="17">
        <f t="shared" si="3"/>
        <v>123865.318788189</v>
      </c>
      <c r="E132" s="5">
        <f t="shared" si="3"/>
        <v>37965.44995041428</v>
      </c>
      <c r="F132" s="5">
        <f t="shared" si="3"/>
        <v>59805.336063213792</v>
      </c>
      <c r="G132" s="6">
        <f t="shared" si="3"/>
        <v>26094.532774560925</v>
      </c>
      <c r="H132" s="20">
        <f t="shared" si="3"/>
        <v>36115.902620045425</v>
      </c>
      <c r="I132" s="20">
        <f t="shared" si="3"/>
        <v>1591.8935346620174</v>
      </c>
      <c r="J132" s="17">
        <f t="shared" si="3"/>
        <v>50684.346908090469</v>
      </c>
      <c r="K132" s="6">
        <f t="shared" si="3"/>
        <v>28606.321379442721</v>
      </c>
      <c r="L132" s="20">
        <f t="shared" si="3"/>
        <v>26804.504302760804</v>
      </c>
      <c r="M132" s="20">
        <f t="shared" si="3"/>
        <v>21190.825042387791</v>
      </c>
      <c r="N132" s="20">
        <f t="shared" si="3"/>
        <v>24.089062350043189</v>
      </c>
      <c r="O132" s="132">
        <f t="shared" si="3"/>
        <v>29868.133977414505</v>
      </c>
      <c r="P132" s="23">
        <f t="shared" si="3"/>
        <v>290145.01423590007</v>
      </c>
      <c r="Q132" s="23">
        <v>31259</v>
      </c>
    </row>
    <row r="133" spans="2:17" x14ac:dyDescent="0.15">
      <c r="B133" s="4">
        <v>60</v>
      </c>
      <c r="C133" s="14" t="s">
        <v>107</v>
      </c>
      <c r="D133" s="17">
        <f t="shared" si="3"/>
        <v>137439.34426229508</v>
      </c>
      <c r="E133" s="5">
        <f t="shared" si="3"/>
        <v>47032.380676048168</v>
      </c>
      <c r="F133" s="5">
        <f t="shared" si="3"/>
        <v>64393.384593065428</v>
      </c>
      <c r="G133" s="6">
        <f t="shared" si="3"/>
        <v>26013.578993181487</v>
      </c>
      <c r="H133" s="20">
        <f t="shared" si="3"/>
        <v>52624.778761061949</v>
      </c>
      <c r="I133" s="20">
        <f t="shared" si="3"/>
        <v>2488.4665602785435</v>
      </c>
      <c r="J133" s="17">
        <f t="shared" si="3"/>
        <v>36308.022631655302</v>
      </c>
      <c r="K133" s="6">
        <f t="shared" si="3"/>
        <v>12426.925866821413</v>
      </c>
      <c r="L133" s="20">
        <f t="shared" si="3"/>
        <v>43662.237052081822</v>
      </c>
      <c r="M133" s="20">
        <f t="shared" si="3"/>
        <v>3995.4156390541129</v>
      </c>
      <c r="N133" s="20">
        <f t="shared" si="3"/>
        <v>449.73161178006671</v>
      </c>
      <c r="O133" s="132">
        <f t="shared" si="3"/>
        <v>74193.007398810383</v>
      </c>
      <c r="P133" s="23">
        <f t="shared" si="3"/>
        <v>351161.00391701725</v>
      </c>
      <c r="Q133" s="23">
        <v>34465</v>
      </c>
    </row>
    <row r="134" spans="2:17" x14ac:dyDescent="0.15">
      <c r="B134" s="4">
        <v>61</v>
      </c>
      <c r="C134" s="14" t="s">
        <v>108</v>
      </c>
      <c r="D134" s="17">
        <f t="shared" si="3"/>
        <v>115876.02131438721</v>
      </c>
      <c r="E134" s="5">
        <f t="shared" si="3"/>
        <v>45232.800473653049</v>
      </c>
      <c r="F134" s="5">
        <f t="shared" si="3"/>
        <v>49894.434576672589</v>
      </c>
      <c r="G134" s="6">
        <f t="shared" si="3"/>
        <v>20748.786264061575</v>
      </c>
      <c r="H134" s="20">
        <f t="shared" si="3"/>
        <v>42104.8549437537</v>
      </c>
      <c r="I134" s="20">
        <f t="shared" si="3"/>
        <v>1384.1030195381882</v>
      </c>
      <c r="J134" s="17">
        <f t="shared" si="3"/>
        <v>37284.399052693901</v>
      </c>
      <c r="K134" s="6">
        <f t="shared" si="3"/>
        <v>27645.559502664299</v>
      </c>
      <c r="L134" s="20">
        <f t="shared" si="3"/>
        <v>55125.192421551212</v>
      </c>
      <c r="M134" s="20">
        <f t="shared" si="3"/>
        <v>14189.017169923032</v>
      </c>
      <c r="N134" s="20">
        <f t="shared" si="3"/>
        <v>236.82652457075193</v>
      </c>
      <c r="O134" s="132">
        <f t="shared" si="3"/>
        <v>13267.465956187092</v>
      </c>
      <c r="P134" s="23">
        <f t="shared" si="3"/>
        <v>279467.88040260511</v>
      </c>
      <c r="Q134" s="23">
        <v>33780</v>
      </c>
    </row>
    <row r="135" spans="2:17" x14ac:dyDescent="0.15">
      <c r="B135" s="4">
        <v>62</v>
      </c>
      <c r="C135" s="14" t="s">
        <v>109</v>
      </c>
      <c r="D135" s="17">
        <f t="shared" si="3"/>
        <v>121548.61277597367</v>
      </c>
      <c r="E135" s="5">
        <f t="shared" si="3"/>
        <v>52511.77996207746</v>
      </c>
      <c r="F135" s="5">
        <f t="shared" si="3"/>
        <v>46618.682300634224</v>
      </c>
      <c r="G135" s="6">
        <f t="shared" si="3"/>
        <v>22418.150513261993</v>
      </c>
      <c r="H135" s="20">
        <f t="shared" si="3"/>
        <v>53802.192533182228</v>
      </c>
      <c r="I135" s="20">
        <f t="shared" si="3"/>
        <v>3098.9255279733234</v>
      </c>
      <c r="J135" s="17">
        <f t="shared" si="3"/>
        <v>29361.50644029379</v>
      </c>
      <c r="K135" s="6">
        <f t="shared" si="3"/>
        <v>17711.897652725409</v>
      </c>
      <c r="L135" s="20">
        <f t="shared" si="3"/>
        <v>36200.488198243358</v>
      </c>
      <c r="M135" s="20">
        <f t="shared" si="3"/>
        <v>1111.8932938125231</v>
      </c>
      <c r="N135" s="20">
        <f t="shared" si="3"/>
        <v>185.25379770285292</v>
      </c>
      <c r="O135" s="132">
        <f t="shared" si="3"/>
        <v>27302.879061961947</v>
      </c>
      <c r="P135" s="23">
        <f t="shared" si="3"/>
        <v>272611.75162914372</v>
      </c>
      <c r="Q135" s="23">
        <v>45883</v>
      </c>
    </row>
    <row r="136" spans="2:17" ht="12.75" thickBot="1" x14ac:dyDescent="0.2">
      <c r="B136" s="31">
        <v>63</v>
      </c>
      <c r="C136" s="32" t="s">
        <v>110</v>
      </c>
      <c r="D136" s="33">
        <f t="shared" si="3"/>
        <v>132289.15022257657</v>
      </c>
      <c r="E136" s="34">
        <f t="shared" si="3"/>
        <v>53209.089097069962</v>
      </c>
      <c r="F136" s="34">
        <f t="shared" si="3"/>
        <v>56559.298385489339</v>
      </c>
      <c r="G136" s="35">
        <f t="shared" si="3"/>
        <v>22520.762740017275</v>
      </c>
      <c r="H136" s="36">
        <f t="shared" si="3"/>
        <v>42584.612318118394</v>
      </c>
      <c r="I136" s="36">
        <f t="shared" si="3"/>
        <v>2252.4084778420038</v>
      </c>
      <c r="J136" s="33">
        <f t="shared" si="3"/>
        <v>34201.14942528736</v>
      </c>
      <c r="K136" s="35">
        <f t="shared" si="3"/>
        <v>24736.42947312471</v>
      </c>
      <c r="L136" s="36">
        <f t="shared" si="3"/>
        <v>41090.259783403097</v>
      </c>
      <c r="M136" s="36">
        <f t="shared" si="3"/>
        <v>8899.541558700419</v>
      </c>
      <c r="N136" s="36">
        <f t="shared" si="3"/>
        <v>0</v>
      </c>
      <c r="O136" s="138">
        <f t="shared" si="3"/>
        <v>27649.325626204238</v>
      </c>
      <c r="P136" s="37">
        <f t="shared" si="3"/>
        <v>288966.44741213211</v>
      </c>
      <c r="Q136" s="37">
        <v>30102</v>
      </c>
    </row>
    <row r="137" spans="2:17" ht="12.75" thickTop="1" x14ac:dyDescent="0.15">
      <c r="B137" s="25"/>
      <c r="C137" s="76" t="s">
        <v>111</v>
      </c>
      <c r="D137" s="26">
        <f t="shared" si="3"/>
        <v>160346.55445057311</v>
      </c>
      <c r="E137" s="27">
        <f t="shared" si="3"/>
        <v>50717.07821297591</v>
      </c>
      <c r="F137" s="27">
        <f t="shared" si="3"/>
        <v>81228.366159404788</v>
      </c>
      <c r="G137" s="28">
        <f t="shared" si="3"/>
        <v>28401.110078192414</v>
      </c>
      <c r="H137" s="29">
        <f t="shared" si="3"/>
        <v>47790.193832708297</v>
      </c>
      <c r="I137" s="29">
        <f t="shared" si="3"/>
        <v>3166.4204955277282</v>
      </c>
      <c r="J137" s="26">
        <f t="shared" si="3"/>
        <v>26275.53025290561</v>
      </c>
      <c r="K137" s="28">
        <f t="shared" si="3"/>
        <v>9460.3570055694545</v>
      </c>
      <c r="L137" s="29">
        <f t="shared" si="3"/>
        <v>32469.056989106604</v>
      </c>
      <c r="M137" s="29">
        <f t="shared" si="3"/>
        <v>7793.3479188655147</v>
      </c>
      <c r="N137" s="29">
        <f t="shared" si="3"/>
        <v>4050.7796569272587</v>
      </c>
      <c r="O137" s="139">
        <f t="shared" si="3"/>
        <v>36663.817009352235</v>
      </c>
      <c r="P137" s="30">
        <f t="shared" si="3"/>
        <v>318555.70060596638</v>
      </c>
      <c r="Q137" s="30">
        <v>7343807</v>
      </c>
    </row>
    <row r="139" spans="2:17" ht="13.5" x14ac:dyDescent="0.15">
      <c r="B139" s="74" t="str">
        <f>+B70</f>
        <v>平成２８年度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4">RANK(E74,E$74:E$136)</f>
        <v>17</v>
      </c>
      <c r="F143" s="41">
        <f t="shared" si="4"/>
        <v>4</v>
      </c>
      <c r="G143" s="42">
        <f t="shared" si="4"/>
        <v>5</v>
      </c>
      <c r="H143" s="43">
        <f t="shared" si="4"/>
        <v>24</v>
      </c>
      <c r="I143" s="43">
        <f t="shared" si="4"/>
        <v>8</v>
      </c>
      <c r="J143" s="40">
        <f t="shared" si="4"/>
        <v>57</v>
      </c>
      <c r="K143" s="42">
        <f t="shared" si="4"/>
        <v>62</v>
      </c>
      <c r="L143" s="43">
        <f t="shared" si="4"/>
        <v>61</v>
      </c>
      <c r="M143" s="43">
        <f t="shared" si="4"/>
        <v>55</v>
      </c>
      <c r="N143" s="43">
        <f t="shared" si="4"/>
        <v>1</v>
      </c>
      <c r="O143" s="131">
        <f t="shared" si="4"/>
        <v>12</v>
      </c>
      <c r="P143" s="44">
        <f t="shared" si="4"/>
        <v>18</v>
      </c>
      <c r="Q143" s="44">
        <f t="shared" si="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5">RANK(D75,D$74:D$136)</f>
        <v>24</v>
      </c>
      <c r="E144" s="5">
        <f t="shared" si="5"/>
        <v>30</v>
      </c>
      <c r="F144" s="5">
        <f t="shared" si="5"/>
        <v>18</v>
      </c>
      <c r="G144" s="6">
        <f t="shared" si="5"/>
        <v>32</v>
      </c>
      <c r="H144" s="20">
        <f t="shared" si="5"/>
        <v>34</v>
      </c>
      <c r="I144" s="20">
        <f t="shared" si="5"/>
        <v>13</v>
      </c>
      <c r="J144" s="17">
        <f t="shared" si="5"/>
        <v>41</v>
      </c>
      <c r="K144" s="6">
        <f t="shared" si="5"/>
        <v>46</v>
      </c>
      <c r="L144" s="20">
        <f t="shared" si="5"/>
        <v>55</v>
      </c>
      <c r="M144" s="20">
        <f t="shared" si="5"/>
        <v>52</v>
      </c>
      <c r="N144" s="20">
        <f t="shared" si="5"/>
        <v>10</v>
      </c>
      <c r="O144" s="132">
        <f t="shared" si="5"/>
        <v>30</v>
      </c>
      <c r="P144" s="23">
        <f t="shared" si="5"/>
        <v>37</v>
      </c>
      <c r="Q144" s="23">
        <f t="shared" si="5"/>
        <v>3</v>
      </c>
    </row>
    <row r="145" spans="2:17" x14ac:dyDescent="0.15">
      <c r="B145" s="4" t="s">
        <v>14</v>
      </c>
      <c r="C145" s="14" t="s">
        <v>15</v>
      </c>
      <c r="D145" s="17">
        <f t="shared" si="5"/>
        <v>18</v>
      </c>
      <c r="E145" s="5">
        <f t="shared" si="5"/>
        <v>18</v>
      </c>
      <c r="F145" s="5">
        <f t="shared" si="5"/>
        <v>16</v>
      </c>
      <c r="G145" s="6">
        <f t="shared" si="5"/>
        <v>45</v>
      </c>
      <c r="H145" s="20">
        <f t="shared" si="5"/>
        <v>55</v>
      </c>
      <c r="I145" s="20">
        <f t="shared" si="5"/>
        <v>21</v>
      </c>
      <c r="J145" s="17">
        <f t="shared" si="5"/>
        <v>48</v>
      </c>
      <c r="K145" s="6">
        <f t="shared" si="5"/>
        <v>48</v>
      </c>
      <c r="L145" s="20">
        <f t="shared" si="5"/>
        <v>14</v>
      </c>
      <c r="M145" s="20">
        <f t="shared" si="5"/>
        <v>49</v>
      </c>
      <c r="N145" s="20">
        <f t="shared" si="5"/>
        <v>4</v>
      </c>
      <c r="O145" s="132">
        <f t="shared" si="5"/>
        <v>47</v>
      </c>
      <c r="P145" s="23">
        <f t="shared" si="5"/>
        <v>36</v>
      </c>
      <c r="Q145" s="23">
        <f t="shared" si="5"/>
        <v>9</v>
      </c>
    </row>
    <row r="146" spans="2:17" x14ac:dyDescent="0.15">
      <c r="B146" s="4" t="s">
        <v>16</v>
      </c>
      <c r="C146" s="14" t="s">
        <v>17</v>
      </c>
      <c r="D146" s="17">
        <f t="shared" si="5"/>
        <v>17</v>
      </c>
      <c r="E146" s="5">
        <f t="shared" si="5"/>
        <v>54</v>
      </c>
      <c r="F146" s="5">
        <f t="shared" si="5"/>
        <v>5</v>
      </c>
      <c r="G146" s="6">
        <f t="shared" si="5"/>
        <v>31</v>
      </c>
      <c r="H146" s="20">
        <f t="shared" si="5"/>
        <v>30</v>
      </c>
      <c r="I146" s="20">
        <f t="shared" si="5"/>
        <v>5</v>
      </c>
      <c r="J146" s="17">
        <f t="shared" si="5"/>
        <v>61</v>
      </c>
      <c r="K146" s="6">
        <f t="shared" si="5"/>
        <v>63</v>
      </c>
      <c r="L146" s="20">
        <f t="shared" si="5"/>
        <v>41</v>
      </c>
      <c r="M146" s="20">
        <f t="shared" si="5"/>
        <v>15</v>
      </c>
      <c r="N146" s="20">
        <f t="shared" si="5"/>
        <v>38</v>
      </c>
      <c r="O146" s="132">
        <f t="shared" si="5"/>
        <v>23</v>
      </c>
      <c r="P146" s="23">
        <f t="shared" si="5"/>
        <v>30</v>
      </c>
      <c r="Q146" s="23">
        <f t="shared" si="5"/>
        <v>2</v>
      </c>
    </row>
    <row r="147" spans="2:17" x14ac:dyDescent="0.15">
      <c r="B147" s="4" t="s">
        <v>18</v>
      </c>
      <c r="C147" s="14" t="s">
        <v>19</v>
      </c>
      <c r="D147" s="17">
        <f t="shared" si="5"/>
        <v>9</v>
      </c>
      <c r="E147" s="5">
        <f t="shared" si="5"/>
        <v>23</v>
      </c>
      <c r="F147" s="5">
        <f t="shared" si="5"/>
        <v>17</v>
      </c>
      <c r="G147" s="6">
        <f t="shared" si="5"/>
        <v>16</v>
      </c>
      <c r="H147" s="20">
        <f t="shared" si="5"/>
        <v>22</v>
      </c>
      <c r="I147" s="20">
        <f t="shared" si="5"/>
        <v>16</v>
      </c>
      <c r="J147" s="17">
        <f t="shared" si="5"/>
        <v>56</v>
      </c>
      <c r="K147" s="6">
        <f t="shared" si="5"/>
        <v>55</v>
      </c>
      <c r="L147" s="20">
        <f t="shared" si="5"/>
        <v>9</v>
      </c>
      <c r="M147" s="20">
        <f t="shared" si="5"/>
        <v>48</v>
      </c>
      <c r="N147" s="20">
        <f t="shared" si="5"/>
        <v>54</v>
      </c>
      <c r="O147" s="132">
        <f t="shared" si="5"/>
        <v>36</v>
      </c>
      <c r="P147" s="23">
        <f t="shared" si="5"/>
        <v>27</v>
      </c>
      <c r="Q147" s="23">
        <f t="shared" si="5"/>
        <v>25</v>
      </c>
    </row>
    <row r="148" spans="2:17" x14ac:dyDescent="0.15">
      <c r="B148" s="4" t="s">
        <v>20</v>
      </c>
      <c r="C148" s="14" t="s">
        <v>21</v>
      </c>
      <c r="D148" s="17">
        <f t="shared" si="5"/>
        <v>4</v>
      </c>
      <c r="E148" s="5">
        <f t="shared" si="5"/>
        <v>13</v>
      </c>
      <c r="F148" s="5">
        <f t="shared" si="5"/>
        <v>8</v>
      </c>
      <c r="G148" s="6">
        <f t="shared" si="5"/>
        <v>3</v>
      </c>
      <c r="H148" s="20">
        <f t="shared" si="5"/>
        <v>13</v>
      </c>
      <c r="I148" s="20">
        <f t="shared" si="5"/>
        <v>34</v>
      </c>
      <c r="J148" s="17">
        <f t="shared" si="5"/>
        <v>13</v>
      </c>
      <c r="K148" s="6">
        <f t="shared" si="5"/>
        <v>24</v>
      </c>
      <c r="L148" s="20">
        <f t="shared" si="5"/>
        <v>8</v>
      </c>
      <c r="M148" s="20">
        <f t="shared" si="5"/>
        <v>2</v>
      </c>
      <c r="N148" s="20">
        <f t="shared" si="5"/>
        <v>3</v>
      </c>
      <c r="O148" s="132">
        <f t="shared" si="5"/>
        <v>2</v>
      </c>
      <c r="P148" s="23">
        <f t="shared" si="5"/>
        <v>3</v>
      </c>
      <c r="Q148" s="23">
        <f t="shared" si="5"/>
        <v>35</v>
      </c>
    </row>
    <row r="149" spans="2:17" x14ac:dyDescent="0.15">
      <c r="B149" s="4" t="s">
        <v>22</v>
      </c>
      <c r="C149" s="14" t="s">
        <v>23</v>
      </c>
      <c r="D149" s="17">
        <f t="shared" si="5"/>
        <v>35</v>
      </c>
      <c r="E149" s="5">
        <f t="shared" si="5"/>
        <v>45</v>
      </c>
      <c r="F149" s="5">
        <f t="shared" si="5"/>
        <v>13</v>
      </c>
      <c r="G149" s="6">
        <f t="shared" si="5"/>
        <v>61</v>
      </c>
      <c r="H149" s="20">
        <f t="shared" si="5"/>
        <v>50</v>
      </c>
      <c r="I149" s="20">
        <f t="shared" si="5"/>
        <v>12</v>
      </c>
      <c r="J149" s="17">
        <f t="shared" si="5"/>
        <v>47</v>
      </c>
      <c r="K149" s="6">
        <f t="shared" si="5"/>
        <v>47</v>
      </c>
      <c r="L149" s="20">
        <f t="shared" si="5"/>
        <v>47</v>
      </c>
      <c r="M149" s="20">
        <f t="shared" si="5"/>
        <v>28</v>
      </c>
      <c r="N149" s="20">
        <f t="shared" si="5"/>
        <v>55</v>
      </c>
      <c r="O149" s="132">
        <f t="shared" si="5"/>
        <v>42</v>
      </c>
      <c r="P149" s="23">
        <f t="shared" si="5"/>
        <v>43</v>
      </c>
      <c r="Q149" s="23">
        <f t="shared" si="5"/>
        <v>4</v>
      </c>
    </row>
    <row r="150" spans="2:17" x14ac:dyDescent="0.15">
      <c r="B150" s="4" t="s">
        <v>24</v>
      </c>
      <c r="C150" s="14" t="s">
        <v>25</v>
      </c>
      <c r="D150" s="17">
        <f t="shared" si="5"/>
        <v>28</v>
      </c>
      <c r="E150" s="5">
        <f t="shared" si="5"/>
        <v>21</v>
      </c>
      <c r="F150" s="5">
        <f t="shared" si="5"/>
        <v>36</v>
      </c>
      <c r="G150" s="6">
        <f t="shared" si="5"/>
        <v>21</v>
      </c>
      <c r="H150" s="20">
        <f t="shared" si="5"/>
        <v>19</v>
      </c>
      <c r="I150" s="20">
        <f t="shared" si="5"/>
        <v>10</v>
      </c>
      <c r="J150" s="17">
        <f t="shared" si="5"/>
        <v>35</v>
      </c>
      <c r="K150" s="6">
        <f t="shared" si="5"/>
        <v>36</v>
      </c>
      <c r="L150" s="20">
        <f t="shared" si="5"/>
        <v>22</v>
      </c>
      <c r="M150" s="20">
        <f t="shared" si="5"/>
        <v>47</v>
      </c>
      <c r="N150" s="20">
        <f t="shared" si="5"/>
        <v>16</v>
      </c>
      <c r="O150" s="132">
        <f t="shared" si="5"/>
        <v>3</v>
      </c>
      <c r="P150" s="23">
        <f t="shared" si="5"/>
        <v>10</v>
      </c>
      <c r="Q150" s="23">
        <f t="shared" si="5"/>
        <v>27</v>
      </c>
    </row>
    <row r="151" spans="2:17" x14ac:dyDescent="0.15">
      <c r="B151" s="4" t="s">
        <v>26</v>
      </c>
      <c r="C151" s="14" t="s">
        <v>27</v>
      </c>
      <c r="D151" s="17">
        <f t="shared" si="5"/>
        <v>19</v>
      </c>
      <c r="E151" s="5">
        <f t="shared" si="5"/>
        <v>31</v>
      </c>
      <c r="F151" s="5">
        <f t="shared" si="5"/>
        <v>20</v>
      </c>
      <c r="G151" s="6">
        <f t="shared" si="5"/>
        <v>22</v>
      </c>
      <c r="H151" s="20">
        <f t="shared" si="5"/>
        <v>12</v>
      </c>
      <c r="I151" s="20">
        <f t="shared" si="5"/>
        <v>6</v>
      </c>
      <c r="J151" s="17">
        <f t="shared" si="5"/>
        <v>30</v>
      </c>
      <c r="K151" s="6">
        <f t="shared" si="5"/>
        <v>42</v>
      </c>
      <c r="L151" s="20">
        <f t="shared" si="5"/>
        <v>32</v>
      </c>
      <c r="M151" s="20">
        <f t="shared" si="5"/>
        <v>4</v>
      </c>
      <c r="N151" s="20">
        <f t="shared" si="5"/>
        <v>9</v>
      </c>
      <c r="O151" s="132">
        <f t="shared" si="5"/>
        <v>31</v>
      </c>
      <c r="P151" s="23">
        <f t="shared" si="5"/>
        <v>12</v>
      </c>
      <c r="Q151" s="23">
        <f t="shared" si="5"/>
        <v>19</v>
      </c>
    </row>
    <row r="152" spans="2:17" x14ac:dyDescent="0.15">
      <c r="B152" s="4" t="s">
        <v>28</v>
      </c>
      <c r="C152" s="14" t="s">
        <v>29</v>
      </c>
      <c r="D152" s="17">
        <f t="shared" si="5"/>
        <v>8</v>
      </c>
      <c r="E152" s="5">
        <f t="shared" si="5"/>
        <v>42</v>
      </c>
      <c r="F152" s="5">
        <f t="shared" si="5"/>
        <v>11</v>
      </c>
      <c r="G152" s="6">
        <f t="shared" si="5"/>
        <v>6</v>
      </c>
      <c r="H152" s="20">
        <f t="shared" si="5"/>
        <v>62</v>
      </c>
      <c r="I152" s="20">
        <f t="shared" si="5"/>
        <v>23</v>
      </c>
      <c r="J152" s="17">
        <f t="shared" si="5"/>
        <v>11</v>
      </c>
      <c r="K152" s="6">
        <f t="shared" si="5"/>
        <v>19</v>
      </c>
      <c r="L152" s="20">
        <f t="shared" si="5"/>
        <v>54</v>
      </c>
      <c r="M152" s="20">
        <f t="shared" si="5"/>
        <v>7</v>
      </c>
      <c r="N152" s="20">
        <f t="shared" si="5"/>
        <v>15</v>
      </c>
      <c r="O152" s="132">
        <f t="shared" si="5"/>
        <v>6</v>
      </c>
      <c r="P152" s="23">
        <f t="shared" si="5"/>
        <v>11</v>
      </c>
      <c r="Q152" s="23">
        <f t="shared" si="5"/>
        <v>28</v>
      </c>
    </row>
    <row r="153" spans="2:17" x14ac:dyDescent="0.15">
      <c r="B153" s="4" t="s">
        <v>30</v>
      </c>
      <c r="C153" s="14" t="s">
        <v>31</v>
      </c>
      <c r="D153" s="17">
        <f t="shared" si="5"/>
        <v>33</v>
      </c>
      <c r="E153" s="5">
        <f t="shared" si="5"/>
        <v>38</v>
      </c>
      <c r="F153" s="5">
        <f t="shared" si="5"/>
        <v>21</v>
      </c>
      <c r="G153" s="6">
        <f t="shared" si="5"/>
        <v>40</v>
      </c>
      <c r="H153" s="20">
        <f t="shared" si="5"/>
        <v>28</v>
      </c>
      <c r="I153" s="20">
        <f t="shared" si="5"/>
        <v>17</v>
      </c>
      <c r="J153" s="17">
        <f t="shared" si="5"/>
        <v>34</v>
      </c>
      <c r="K153" s="6">
        <f t="shared" si="5"/>
        <v>40</v>
      </c>
      <c r="L153" s="20">
        <f t="shared" si="5"/>
        <v>38</v>
      </c>
      <c r="M153" s="20">
        <f t="shared" si="5"/>
        <v>10</v>
      </c>
      <c r="N153" s="20">
        <f t="shared" si="5"/>
        <v>11</v>
      </c>
      <c r="O153" s="132">
        <f t="shared" si="5"/>
        <v>18</v>
      </c>
      <c r="P153" s="23">
        <f t="shared" si="5"/>
        <v>21</v>
      </c>
      <c r="Q153" s="23">
        <f t="shared" si="5"/>
        <v>23</v>
      </c>
    </row>
    <row r="154" spans="2:17" x14ac:dyDescent="0.15">
      <c r="B154" s="4" t="s">
        <v>32</v>
      </c>
      <c r="C154" s="14" t="s">
        <v>33</v>
      </c>
      <c r="D154" s="17">
        <f t="shared" si="5"/>
        <v>29</v>
      </c>
      <c r="E154" s="5">
        <f t="shared" si="5"/>
        <v>46</v>
      </c>
      <c r="F154" s="5">
        <f t="shared" si="5"/>
        <v>19</v>
      </c>
      <c r="G154" s="6">
        <f t="shared" si="5"/>
        <v>29</v>
      </c>
      <c r="H154" s="20">
        <f t="shared" si="5"/>
        <v>46</v>
      </c>
      <c r="I154" s="20">
        <f t="shared" si="5"/>
        <v>15</v>
      </c>
      <c r="J154" s="17">
        <f t="shared" si="5"/>
        <v>53</v>
      </c>
      <c r="K154" s="6">
        <f t="shared" si="5"/>
        <v>60</v>
      </c>
      <c r="L154" s="20">
        <f t="shared" si="5"/>
        <v>30</v>
      </c>
      <c r="M154" s="20">
        <f t="shared" si="5"/>
        <v>59</v>
      </c>
      <c r="N154" s="20">
        <f t="shared" si="5"/>
        <v>5</v>
      </c>
      <c r="O154" s="132">
        <f t="shared" si="5"/>
        <v>48</v>
      </c>
      <c r="P154" s="23">
        <f t="shared" si="5"/>
        <v>45</v>
      </c>
      <c r="Q154" s="23">
        <f t="shared" si="5"/>
        <v>7</v>
      </c>
    </row>
    <row r="155" spans="2:17" x14ac:dyDescent="0.15">
      <c r="B155" s="4" t="s">
        <v>34</v>
      </c>
      <c r="C155" s="14" t="s">
        <v>35</v>
      </c>
      <c r="D155" s="17">
        <f t="shared" si="5"/>
        <v>51</v>
      </c>
      <c r="E155" s="5">
        <f t="shared" si="5"/>
        <v>44</v>
      </c>
      <c r="F155" s="5">
        <f t="shared" si="5"/>
        <v>37</v>
      </c>
      <c r="G155" s="6">
        <f t="shared" si="5"/>
        <v>53</v>
      </c>
      <c r="H155" s="20">
        <f t="shared" si="5"/>
        <v>26</v>
      </c>
      <c r="I155" s="20">
        <f t="shared" si="5"/>
        <v>49</v>
      </c>
      <c r="J155" s="17">
        <f t="shared" si="5"/>
        <v>43</v>
      </c>
      <c r="K155" s="6">
        <f t="shared" si="5"/>
        <v>43</v>
      </c>
      <c r="L155" s="20">
        <f t="shared" si="5"/>
        <v>52</v>
      </c>
      <c r="M155" s="20">
        <f t="shared" si="5"/>
        <v>33</v>
      </c>
      <c r="N155" s="20">
        <f t="shared" si="5"/>
        <v>13</v>
      </c>
      <c r="O155" s="132">
        <f t="shared" si="5"/>
        <v>39</v>
      </c>
      <c r="P155" s="23">
        <f t="shared" si="5"/>
        <v>47</v>
      </c>
      <c r="Q155" s="23">
        <f t="shared" si="5"/>
        <v>12</v>
      </c>
    </row>
    <row r="156" spans="2:17" x14ac:dyDescent="0.15">
      <c r="B156" s="4" t="s">
        <v>36</v>
      </c>
      <c r="C156" s="14" t="s">
        <v>37</v>
      </c>
      <c r="D156" s="17">
        <f t="shared" si="5"/>
        <v>14</v>
      </c>
      <c r="E156" s="5">
        <f t="shared" si="5"/>
        <v>24</v>
      </c>
      <c r="F156" s="5">
        <f t="shared" si="5"/>
        <v>24</v>
      </c>
      <c r="G156" s="6">
        <f t="shared" si="5"/>
        <v>20</v>
      </c>
      <c r="H156" s="20">
        <f t="shared" si="5"/>
        <v>17</v>
      </c>
      <c r="I156" s="20">
        <f t="shared" si="5"/>
        <v>62</v>
      </c>
      <c r="J156" s="17">
        <f t="shared" si="5"/>
        <v>60</v>
      </c>
      <c r="K156" s="6">
        <f t="shared" si="5"/>
        <v>61</v>
      </c>
      <c r="L156" s="20">
        <f t="shared" si="5"/>
        <v>27</v>
      </c>
      <c r="M156" s="20">
        <f t="shared" si="5"/>
        <v>37</v>
      </c>
      <c r="N156" s="20">
        <f t="shared" si="5"/>
        <v>6</v>
      </c>
      <c r="O156" s="132">
        <f t="shared" si="5"/>
        <v>20</v>
      </c>
      <c r="P156" s="23">
        <f t="shared" si="5"/>
        <v>24</v>
      </c>
      <c r="Q156" s="23">
        <f t="shared" si="5"/>
        <v>38</v>
      </c>
    </row>
    <row r="157" spans="2:17" x14ac:dyDescent="0.15">
      <c r="B157" s="65" t="s">
        <v>38</v>
      </c>
      <c r="C157" s="66" t="s">
        <v>39</v>
      </c>
      <c r="D157" s="67">
        <f t="shared" si="5"/>
        <v>34</v>
      </c>
      <c r="E157" s="68">
        <f t="shared" si="5"/>
        <v>41</v>
      </c>
      <c r="F157" s="68">
        <f t="shared" si="5"/>
        <v>40</v>
      </c>
      <c r="G157" s="69">
        <f t="shared" si="5"/>
        <v>9</v>
      </c>
      <c r="H157" s="70">
        <f t="shared" si="5"/>
        <v>35</v>
      </c>
      <c r="I157" s="70">
        <f t="shared" si="5"/>
        <v>19</v>
      </c>
      <c r="J157" s="67">
        <f t="shared" si="5"/>
        <v>19</v>
      </c>
      <c r="K157" s="69">
        <f t="shared" si="5"/>
        <v>25</v>
      </c>
      <c r="L157" s="70">
        <f t="shared" si="5"/>
        <v>63</v>
      </c>
      <c r="M157" s="70">
        <f t="shared" si="5"/>
        <v>31</v>
      </c>
      <c r="N157" s="70">
        <f t="shared" si="5"/>
        <v>29</v>
      </c>
      <c r="O157" s="133">
        <f t="shared" si="5"/>
        <v>49</v>
      </c>
      <c r="P157" s="71">
        <f t="shared" si="5"/>
        <v>40</v>
      </c>
      <c r="Q157" s="71">
        <f t="shared" si="5"/>
        <v>18</v>
      </c>
    </row>
    <row r="158" spans="2:17" x14ac:dyDescent="0.15">
      <c r="B158" s="4" t="s">
        <v>40</v>
      </c>
      <c r="C158" s="14" t="s">
        <v>41</v>
      </c>
      <c r="D158" s="17">
        <f t="shared" si="5"/>
        <v>10</v>
      </c>
      <c r="E158" s="5">
        <f t="shared" si="5"/>
        <v>20</v>
      </c>
      <c r="F158" s="5">
        <f t="shared" si="5"/>
        <v>6</v>
      </c>
      <c r="G158" s="6">
        <f t="shared" si="5"/>
        <v>55</v>
      </c>
      <c r="H158" s="20">
        <f t="shared" si="5"/>
        <v>56</v>
      </c>
      <c r="I158" s="20">
        <f t="shared" si="5"/>
        <v>51</v>
      </c>
      <c r="J158" s="17">
        <f t="shared" si="5"/>
        <v>39</v>
      </c>
      <c r="K158" s="6">
        <f t="shared" si="5"/>
        <v>51</v>
      </c>
      <c r="L158" s="20">
        <f t="shared" si="5"/>
        <v>56</v>
      </c>
      <c r="M158" s="20">
        <f t="shared" si="5"/>
        <v>9</v>
      </c>
      <c r="N158" s="20">
        <f t="shared" si="5"/>
        <v>7</v>
      </c>
      <c r="O158" s="132">
        <f t="shared" si="5"/>
        <v>28</v>
      </c>
      <c r="P158" s="23">
        <f t="shared" si="5"/>
        <v>22</v>
      </c>
      <c r="Q158" s="23">
        <f t="shared" si="5"/>
        <v>14</v>
      </c>
    </row>
    <row r="159" spans="2:17" x14ac:dyDescent="0.15">
      <c r="B159" s="65" t="s">
        <v>42</v>
      </c>
      <c r="C159" s="66" t="s">
        <v>43</v>
      </c>
      <c r="D159" s="67">
        <f t="shared" si="5"/>
        <v>36</v>
      </c>
      <c r="E159" s="68">
        <f t="shared" si="5"/>
        <v>40</v>
      </c>
      <c r="F159" s="68">
        <f t="shared" si="5"/>
        <v>28</v>
      </c>
      <c r="G159" s="69">
        <f t="shared" si="5"/>
        <v>28</v>
      </c>
      <c r="H159" s="70">
        <f t="shared" si="5"/>
        <v>51</v>
      </c>
      <c r="I159" s="70">
        <f t="shared" si="5"/>
        <v>60</v>
      </c>
      <c r="J159" s="67">
        <f t="shared" si="5"/>
        <v>63</v>
      </c>
      <c r="K159" s="69">
        <f t="shared" si="5"/>
        <v>59</v>
      </c>
      <c r="L159" s="70">
        <f t="shared" si="5"/>
        <v>49</v>
      </c>
      <c r="M159" s="70">
        <f t="shared" si="5"/>
        <v>51</v>
      </c>
      <c r="N159" s="70">
        <f t="shared" si="5"/>
        <v>23</v>
      </c>
      <c r="O159" s="133">
        <f t="shared" si="5"/>
        <v>41</v>
      </c>
      <c r="P159" s="71">
        <f t="shared" si="5"/>
        <v>61</v>
      </c>
      <c r="Q159" s="71">
        <f t="shared" si="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">RANK(D91,D$74:D$136)</f>
        <v>59</v>
      </c>
      <c r="E160" s="5">
        <f t="shared" si="6"/>
        <v>63</v>
      </c>
      <c r="F160" s="5">
        <f t="shared" si="6"/>
        <v>32</v>
      </c>
      <c r="G160" s="6">
        <f t="shared" si="6"/>
        <v>50</v>
      </c>
      <c r="H160" s="20">
        <f t="shared" si="6"/>
        <v>32</v>
      </c>
      <c r="I160" s="20">
        <f t="shared" si="6"/>
        <v>57</v>
      </c>
      <c r="J160" s="17">
        <f t="shared" si="6"/>
        <v>18</v>
      </c>
      <c r="K160" s="6">
        <f t="shared" si="6"/>
        <v>45</v>
      </c>
      <c r="L160" s="20">
        <f t="shared" si="6"/>
        <v>28</v>
      </c>
      <c r="M160" s="20">
        <f t="shared" si="6"/>
        <v>38</v>
      </c>
      <c r="N160" s="20">
        <f t="shared" si="6"/>
        <v>21</v>
      </c>
      <c r="O160" s="132">
        <f t="shared" si="6"/>
        <v>54</v>
      </c>
      <c r="P160" s="23">
        <f t="shared" si="6"/>
        <v>54</v>
      </c>
      <c r="Q160" s="23">
        <f t="shared" si="6"/>
        <v>6</v>
      </c>
    </row>
    <row r="161" spans="2:17" x14ac:dyDescent="0.15">
      <c r="B161" s="4" t="s">
        <v>46</v>
      </c>
      <c r="C161" s="14" t="s">
        <v>47</v>
      </c>
      <c r="D161" s="17">
        <f t="shared" si="6"/>
        <v>38</v>
      </c>
      <c r="E161" s="5">
        <f t="shared" si="6"/>
        <v>29</v>
      </c>
      <c r="F161" s="5">
        <f t="shared" si="6"/>
        <v>27</v>
      </c>
      <c r="G161" s="6">
        <f t="shared" si="6"/>
        <v>46</v>
      </c>
      <c r="H161" s="20">
        <f t="shared" si="6"/>
        <v>49</v>
      </c>
      <c r="I161" s="20">
        <f t="shared" si="6"/>
        <v>45</v>
      </c>
      <c r="J161" s="17">
        <f t="shared" si="6"/>
        <v>58</v>
      </c>
      <c r="K161" s="6">
        <f t="shared" si="6"/>
        <v>57</v>
      </c>
      <c r="L161" s="20">
        <f t="shared" si="6"/>
        <v>39</v>
      </c>
      <c r="M161" s="20">
        <f t="shared" si="6"/>
        <v>34</v>
      </c>
      <c r="N161" s="20">
        <f t="shared" si="6"/>
        <v>27</v>
      </c>
      <c r="O161" s="132">
        <f t="shared" si="6"/>
        <v>46</v>
      </c>
      <c r="P161" s="23">
        <f t="shared" si="6"/>
        <v>58</v>
      </c>
      <c r="Q161" s="23">
        <f t="shared" si="6"/>
        <v>5</v>
      </c>
    </row>
    <row r="162" spans="2:17" x14ac:dyDescent="0.15">
      <c r="B162" s="4" t="s">
        <v>48</v>
      </c>
      <c r="C162" s="14" t="s">
        <v>49</v>
      </c>
      <c r="D162" s="17">
        <f t="shared" si="6"/>
        <v>12</v>
      </c>
      <c r="E162" s="5">
        <f t="shared" si="6"/>
        <v>36</v>
      </c>
      <c r="F162" s="5">
        <f t="shared" si="6"/>
        <v>2</v>
      </c>
      <c r="G162" s="6">
        <f t="shared" si="6"/>
        <v>60</v>
      </c>
      <c r="H162" s="20">
        <f t="shared" si="6"/>
        <v>45</v>
      </c>
      <c r="I162" s="20">
        <f t="shared" si="6"/>
        <v>56</v>
      </c>
      <c r="J162" s="17">
        <f t="shared" si="6"/>
        <v>50</v>
      </c>
      <c r="K162" s="6">
        <f t="shared" si="6"/>
        <v>53</v>
      </c>
      <c r="L162" s="20">
        <f t="shared" si="6"/>
        <v>16</v>
      </c>
      <c r="M162" s="20">
        <f t="shared" si="6"/>
        <v>45</v>
      </c>
      <c r="N162" s="20">
        <f t="shared" si="6"/>
        <v>8</v>
      </c>
      <c r="O162" s="132">
        <f t="shared" si="6"/>
        <v>34</v>
      </c>
      <c r="P162" s="23">
        <f t="shared" si="6"/>
        <v>33</v>
      </c>
      <c r="Q162" s="23">
        <f t="shared" si="6"/>
        <v>31</v>
      </c>
    </row>
    <row r="163" spans="2:17" x14ac:dyDescent="0.15">
      <c r="B163" s="4" t="s">
        <v>50</v>
      </c>
      <c r="C163" s="14" t="s">
        <v>51</v>
      </c>
      <c r="D163" s="17">
        <f t="shared" si="6"/>
        <v>7</v>
      </c>
      <c r="E163" s="5">
        <f t="shared" si="6"/>
        <v>33</v>
      </c>
      <c r="F163" s="5">
        <f t="shared" si="6"/>
        <v>1</v>
      </c>
      <c r="G163" s="6">
        <f t="shared" si="6"/>
        <v>63</v>
      </c>
      <c r="H163" s="20">
        <f t="shared" si="6"/>
        <v>5</v>
      </c>
      <c r="I163" s="20">
        <f t="shared" si="6"/>
        <v>41</v>
      </c>
      <c r="J163" s="17">
        <f t="shared" si="6"/>
        <v>36</v>
      </c>
      <c r="K163" s="6">
        <f t="shared" si="6"/>
        <v>54</v>
      </c>
      <c r="L163" s="20">
        <f t="shared" si="6"/>
        <v>50</v>
      </c>
      <c r="M163" s="20">
        <f t="shared" si="6"/>
        <v>12</v>
      </c>
      <c r="N163" s="20">
        <f t="shared" si="6"/>
        <v>17</v>
      </c>
      <c r="O163" s="132">
        <f t="shared" si="6"/>
        <v>32</v>
      </c>
      <c r="P163" s="23">
        <f t="shared" si="6"/>
        <v>15</v>
      </c>
      <c r="Q163" s="23">
        <f t="shared" si="6"/>
        <v>16</v>
      </c>
    </row>
    <row r="164" spans="2:17" x14ac:dyDescent="0.15">
      <c r="B164" s="4" t="s">
        <v>52</v>
      </c>
      <c r="C164" s="14" t="s">
        <v>53</v>
      </c>
      <c r="D164" s="17">
        <f t="shared" si="6"/>
        <v>55</v>
      </c>
      <c r="E164" s="5">
        <f t="shared" si="6"/>
        <v>58</v>
      </c>
      <c r="F164" s="5">
        <f t="shared" si="6"/>
        <v>33</v>
      </c>
      <c r="G164" s="6">
        <f t="shared" si="6"/>
        <v>57</v>
      </c>
      <c r="H164" s="20">
        <f t="shared" si="6"/>
        <v>40</v>
      </c>
      <c r="I164" s="20">
        <f t="shared" si="6"/>
        <v>29</v>
      </c>
      <c r="J164" s="17">
        <f t="shared" si="6"/>
        <v>44</v>
      </c>
      <c r="K164" s="6">
        <f t="shared" si="6"/>
        <v>38</v>
      </c>
      <c r="L164" s="20">
        <f t="shared" si="6"/>
        <v>43</v>
      </c>
      <c r="M164" s="20">
        <f t="shared" si="6"/>
        <v>54</v>
      </c>
      <c r="N164" s="20">
        <f t="shared" si="6"/>
        <v>47</v>
      </c>
      <c r="O164" s="132">
        <f t="shared" si="6"/>
        <v>59</v>
      </c>
      <c r="P164" s="23">
        <f t="shared" si="6"/>
        <v>62</v>
      </c>
      <c r="Q164" s="23">
        <f t="shared" si="6"/>
        <v>13</v>
      </c>
    </row>
    <row r="165" spans="2:17" x14ac:dyDescent="0.15">
      <c r="B165" s="4" t="s">
        <v>54</v>
      </c>
      <c r="C165" s="14" t="s">
        <v>55</v>
      </c>
      <c r="D165" s="17">
        <f t="shared" si="6"/>
        <v>22</v>
      </c>
      <c r="E165" s="5">
        <f t="shared" si="6"/>
        <v>34</v>
      </c>
      <c r="F165" s="5">
        <f t="shared" si="6"/>
        <v>9</v>
      </c>
      <c r="G165" s="6">
        <f t="shared" si="6"/>
        <v>54</v>
      </c>
      <c r="H165" s="20">
        <f t="shared" si="6"/>
        <v>16</v>
      </c>
      <c r="I165" s="20">
        <f t="shared" si="6"/>
        <v>24</v>
      </c>
      <c r="J165" s="17">
        <f t="shared" si="6"/>
        <v>55</v>
      </c>
      <c r="K165" s="6">
        <f t="shared" si="6"/>
        <v>52</v>
      </c>
      <c r="L165" s="20">
        <f t="shared" si="6"/>
        <v>60</v>
      </c>
      <c r="M165" s="20">
        <f t="shared" si="6"/>
        <v>44</v>
      </c>
      <c r="N165" s="20">
        <f t="shared" si="6"/>
        <v>28</v>
      </c>
      <c r="O165" s="132">
        <f t="shared" si="6"/>
        <v>56</v>
      </c>
      <c r="P165" s="23">
        <f t="shared" si="6"/>
        <v>53</v>
      </c>
      <c r="Q165" s="23">
        <f t="shared" si="6"/>
        <v>17</v>
      </c>
    </row>
    <row r="166" spans="2:17" x14ac:dyDescent="0.15">
      <c r="B166" s="4" t="s">
        <v>56</v>
      </c>
      <c r="C166" s="14" t="s">
        <v>57</v>
      </c>
      <c r="D166" s="17">
        <f t="shared" si="6"/>
        <v>46</v>
      </c>
      <c r="E166" s="5">
        <f t="shared" si="6"/>
        <v>59</v>
      </c>
      <c r="F166" s="5">
        <f t="shared" si="6"/>
        <v>15</v>
      </c>
      <c r="G166" s="6">
        <f t="shared" si="6"/>
        <v>58</v>
      </c>
      <c r="H166" s="20">
        <f t="shared" si="6"/>
        <v>39</v>
      </c>
      <c r="I166" s="20">
        <f t="shared" si="6"/>
        <v>27</v>
      </c>
      <c r="J166" s="17">
        <f t="shared" si="6"/>
        <v>17</v>
      </c>
      <c r="K166" s="6">
        <f t="shared" si="6"/>
        <v>32</v>
      </c>
      <c r="L166" s="20">
        <f t="shared" si="6"/>
        <v>59</v>
      </c>
      <c r="M166" s="20">
        <f t="shared" si="6"/>
        <v>36</v>
      </c>
      <c r="N166" s="20">
        <f t="shared" si="6"/>
        <v>31</v>
      </c>
      <c r="O166" s="132">
        <f t="shared" si="6"/>
        <v>62</v>
      </c>
      <c r="P166" s="23">
        <f t="shared" si="6"/>
        <v>52</v>
      </c>
      <c r="Q166" s="23">
        <f t="shared" si="6"/>
        <v>29</v>
      </c>
    </row>
    <row r="167" spans="2:17" x14ac:dyDescent="0.15">
      <c r="B167" s="4" t="s">
        <v>58</v>
      </c>
      <c r="C167" s="14" t="s">
        <v>59</v>
      </c>
      <c r="D167" s="17">
        <f t="shared" si="6"/>
        <v>43</v>
      </c>
      <c r="E167" s="5">
        <f t="shared" si="6"/>
        <v>57</v>
      </c>
      <c r="F167" s="5">
        <f t="shared" si="6"/>
        <v>14</v>
      </c>
      <c r="G167" s="6">
        <f t="shared" si="6"/>
        <v>59</v>
      </c>
      <c r="H167" s="20">
        <f t="shared" si="6"/>
        <v>10</v>
      </c>
      <c r="I167" s="20">
        <f t="shared" si="6"/>
        <v>53</v>
      </c>
      <c r="J167" s="17">
        <f t="shared" si="6"/>
        <v>49</v>
      </c>
      <c r="K167" s="6">
        <f t="shared" si="6"/>
        <v>50</v>
      </c>
      <c r="L167" s="20">
        <f t="shared" si="6"/>
        <v>62</v>
      </c>
      <c r="M167" s="20">
        <f t="shared" si="6"/>
        <v>30</v>
      </c>
      <c r="N167" s="20">
        <f t="shared" si="6"/>
        <v>55</v>
      </c>
      <c r="O167" s="132">
        <f t="shared" si="6"/>
        <v>13</v>
      </c>
      <c r="P167" s="23">
        <f t="shared" si="6"/>
        <v>34</v>
      </c>
      <c r="Q167" s="23">
        <f t="shared" si="6"/>
        <v>26</v>
      </c>
    </row>
    <row r="168" spans="2:17" x14ac:dyDescent="0.15">
      <c r="B168" s="4" t="s">
        <v>60</v>
      </c>
      <c r="C168" s="14" t="s">
        <v>61</v>
      </c>
      <c r="D168" s="17">
        <f t="shared" si="6"/>
        <v>16</v>
      </c>
      <c r="E168" s="5">
        <f t="shared" si="6"/>
        <v>61</v>
      </c>
      <c r="F168" s="5">
        <f t="shared" si="6"/>
        <v>3</v>
      </c>
      <c r="G168" s="6">
        <f t="shared" si="6"/>
        <v>30</v>
      </c>
      <c r="H168" s="20">
        <f t="shared" si="6"/>
        <v>63</v>
      </c>
      <c r="I168" s="20">
        <f t="shared" si="6"/>
        <v>40</v>
      </c>
      <c r="J168" s="17">
        <f t="shared" si="6"/>
        <v>37</v>
      </c>
      <c r="K168" s="6">
        <f t="shared" si="6"/>
        <v>39</v>
      </c>
      <c r="L168" s="20">
        <f t="shared" si="6"/>
        <v>37</v>
      </c>
      <c r="M168" s="20">
        <f t="shared" si="6"/>
        <v>21</v>
      </c>
      <c r="N168" s="20">
        <f t="shared" si="6"/>
        <v>32</v>
      </c>
      <c r="O168" s="132">
        <f t="shared" si="6"/>
        <v>37</v>
      </c>
      <c r="P168" s="23">
        <f t="shared" si="6"/>
        <v>38</v>
      </c>
      <c r="Q168" s="23">
        <f t="shared" si="6"/>
        <v>10</v>
      </c>
    </row>
    <row r="169" spans="2:17" x14ac:dyDescent="0.15">
      <c r="B169" s="65" t="s">
        <v>62</v>
      </c>
      <c r="C169" s="66" t="s">
        <v>63</v>
      </c>
      <c r="D169" s="67">
        <f t="shared" si="6"/>
        <v>23</v>
      </c>
      <c r="E169" s="68">
        <f t="shared" si="6"/>
        <v>47</v>
      </c>
      <c r="F169" s="68">
        <f t="shared" si="6"/>
        <v>25</v>
      </c>
      <c r="G169" s="69">
        <f t="shared" si="6"/>
        <v>12</v>
      </c>
      <c r="H169" s="70">
        <f t="shared" si="6"/>
        <v>44</v>
      </c>
      <c r="I169" s="70">
        <f t="shared" si="6"/>
        <v>39</v>
      </c>
      <c r="J169" s="67">
        <f t="shared" si="6"/>
        <v>52</v>
      </c>
      <c r="K169" s="69">
        <f t="shared" si="6"/>
        <v>35</v>
      </c>
      <c r="L169" s="70">
        <f t="shared" si="6"/>
        <v>31</v>
      </c>
      <c r="M169" s="70">
        <f t="shared" si="6"/>
        <v>63</v>
      </c>
      <c r="N169" s="70">
        <f t="shared" si="6"/>
        <v>19</v>
      </c>
      <c r="O169" s="133">
        <f t="shared" si="6"/>
        <v>22</v>
      </c>
      <c r="P169" s="71">
        <f t="shared" si="6"/>
        <v>35</v>
      </c>
      <c r="Q169" s="71">
        <f t="shared" si="6"/>
        <v>30</v>
      </c>
    </row>
    <row r="170" spans="2:17" x14ac:dyDescent="0.15">
      <c r="B170" s="4" t="s">
        <v>64</v>
      </c>
      <c r="C170" s="14" t="s">
        <v>65</v>
      </c>
      <c r="D170" s="17">
        <f t="shared" si="6"/>
        <v>31</v>
      </c>
      <c r="E170" s="5">
        <f t="shared" si="6"/>
        <v>48</v>
      </c>
      <c r="F170" s="5">
        <f t="shared" si="6"/>
        <v>29</v>
      </c>
      <c r="G170" s="6">
        <f t="shared" si="6"/>
        <v>19</v>
      </c>
      <c r="H170" s="20">
        <f t="shared" si="6"/>
        <v>48</v>
      </c>
      <c r="I170" s="20">
        <f t="shared" si="6"/>
        <v>30</v>
      </c>
      <c r="J170" s="17">
        <f t="shared" si="6"/>
        <v>22</v>
      </c>
      <c r="K170" s="6">
        <f t="shared" si="6"/>
        <v>13</v>
      </c>
      <c r="L170" s="20">
        <f t="shared" si="6"/>
        <v>20</v>
      </c>
      <c r="M170" s="20">
        <f t="shared" si="6"/>
        <v>41</v>
      </c>
      <c r="N170" s="20">
        <f t="shared" si="6"/>
        <v>50</v>
      </c>
      <c r="O170" s="132">
        <f t="shared" si="6"/>
        <v>50</v>
      </c>
      <c r="P170" s="23">
        <f t="shared" si="6"/>
        <v>39</v>
      </c>
      <c r="Q170" s="23">
        <f t="shared" si="6"/>
        <v>11</v>
      </c>
    </row>
    <row r="171" spans="2:17" x14ac:dyDescent="0.15">
      <c r="B171" s="51" t="s">
        <v>66</v>
      </c>
      <c r="C171" s="52" t="s">
        <v>67</v>
      </c>
      <c r="D171" s="53">
        <f t="shared" si="6"/>
        <v>40</v>
      </c>
      <c r="E171" s="54">
        <f t="shared" si="6"/>
        <v>32</v>
      </c>
      <c r="F171" s="54">
        <f t="shared" si="6"/>
        <v>41</v>
      </c>
      <c r="G171" s="55">
        <f t="shared" si="6"/>
        <v>18</v>
      </c>
      <c r="H171" s="56">
        <f t="shared" si="6"/>
        <v>29</v>
      </c>
      <c r="I171" s="56">
        <f t="shared" si="6"/>
        <v>63</v>
      </c>
      <c r="J171" s="53">
        <f t="shared" si="6"/>
        <v>45</v>
      </c>
      <c r="K171" s="55">
        <f t="shared" si="6"/>
        <v>28</v>
      </c>
      <c r="L171" s="56">
        <f t="shared" si="6"/>
        <v>40</v>
      </c>
      <c r="M171" s="56">
        <f t="shared" si="6"/>
        <v>25</v>
      </c>
      <c r="N171" s="56">
        <f t="shared" si="6"/>
        <v>26</v>
      </c>
      <c r="O171" s="134">
        <f t="shared" si="6"/>
        <v>57</v>
      </c>
      <c r="P171" s="57">
        <f t="shared" si="6"/>
        <v>48</v>
      </c>
      <c r="Q171" s="57">
        <f t="shared" si="6"/>
        <v>34</v>
      </c>
    </row>
    <row r="172" spans="2:17" x14ac:dyDescent="0.15">
      <c r="B172" s="4" t="s">
        <v>68</v>
      </c>
      <c r="C172" s="14" t="s">
        <v>69</v>
      </c>
      <c r="D172" s="17">
        <f t="shared" si="6"/>
        <v>27</v>
      </c>
      <c r="E172" s="5">
        <f t="shared" si="6"/>
        <v>35</v>
      </c>
      <c r="F172" s="5">
        <f t="shared" si="6"/>
        <v>30</v>
      </c>
      <c r="G172" s="6">
        <f t="shared" si="6"/>
        <v>14</v>
      </c>
      <c r="H172" s="20">
        <f t="shared" si="6"/>
        <v>14</v>
      </c>
      <c r="I172" s="20">
        <f t="shared" si="6"/>
        <v>38</v>
      </c>
      <c r="J172" s="17">
        <f t="shared" si="6"/>
        <v>29</v>
      </c>
      <c r="K172" s="6">
        <f t="shared" si="6"/>
        <v>34</v>
      </c>
      <c r="L172" s="20">
        <f t="shared" si="6"/>
        <v>21</v>
      </c>
      <c r="M172" s="20">
        <f t="shared" si="6"/>
        <v>26</v>
      </c>
      <c r="N172" s="20">
        <f t="shared" si="6"/>
        <v>14</v>
      </c>
      <c r="O172" s="132">
        <f t="shared" si="6"/>
        <v>53</v>
      </c>
      <c r="P172" s="23">
        <f t="shared" si="6"/>
        <v>23</v>
      </c>
      <c r="Q172" s="23">
        <f t="shared" si="6"/>
        <v>24</v>
      </c>
    </row>
    <row r="173" spans="2:17" x14ac:dyDescent="0.15">
      <c r="B173" s="4" t="s">
        <v>70</v>
      </c>
      <c r="C173" s="14" t="s">
        <v>71</v>
      </c>
      <c r="D173" s="17">
        <f t="shared" si="6"/>
        <v>37</v>
      </c>
      <c r="E173" s="5">
        <f t="shared" si="6"/>
        <v>60</v>
      </c>
      <c r="F173" s="5">
        <f t="shared" si="6"/>
        <v>12</v>
      </c>
      <c r="G173" s="6">
        <f t="shared" si="6"/>
        <v>44</v>
      </c>
      <c r="H173" s="20">
        <f t="shared" si="6"/>
        <v>54</v>
      </c>
      <c r="I173" s="20">
        <f t="shared" si="6"/>
        <v>48</v>
      </c>
      <c r="J173" s="17">
        <f t="shared" si="6"/>
        <v>33</v>
      </c>
      <c r="K173" s="6">
        <f t="shared" si="6"/>
        <v>30</v>
      </c>
      <c r="L173" s="20">
        <f t="shared" si="6"/>
        <v>57</v>
      </c>
      <c r="M173" s="20">
        <f t="shared" si="6"/>
        <v>40</v>
      </c>
      <c r="N173" s="20">
        <f t="shared" si="6"/>
        <v>52</v>
      </c>
      <c r="O173" s="132">
        <f t="shared" si="6"/>
        <v>19</v>
      </c>
      <c r="P173" s="23">
        <f t="shared" si="6"/>
        <v>41</v>
      </c>
      <c r="Q173" s="23">
        <f t="shared" si="6"/>
        <v>21</v>
      </c>
    </row>
    <row r="174" spans="2:17" x14ac:dyDescent="0.15">
      <c r="B174" s="4" t="s">
        <v>72</v>
      </c>
      <c r="C174" s="14" t="s">
        <v>73</v>
      </c>
      <c r="D174" s="17">
        <f t="shared" si="6"/>
        <v>11</v>
      </c>
      <c r="E174" s="5">
        <f t="shared" si="6"/>
        <v>43</v>
      </c>
      <c r="F174" s="5">
        <f t="shared" si="6"/>
        <v>7</v>
      </c>
      <c r="G174" s="6">
        <f t="shared" si="6"/>
        <v>24</v>
      </c>
      <c r="H174" s="20">
        <f t="shared" si="6"/>
        <v>36</v>
      </c>
      <c r="I174" s="20">
        <f t="shared" si="6"/>
        <v>4</v>
      </c>
      <c r="J174" s="17">
        <f t="shared" si="6"/>
        <v>59</v>
      </c>
      <c r="K174" s="6">
        <f t="shared" si="6"/>
        <v>56</v>
      </c>
      <c r="L174" s="20">
        <f t="shared" si="6"/>
        <v>29</v>
      </c>
      <c r="M174" s="20">
        <f t="shared" si="6"/>
        <v>18</v>
      </c>
      <c r="N174" s="20">
        <f t="shared" si="6"/>
        <v>12</v>
      </c>
      <c r="O174" s="132">
        <f t="shared" si="6"/>
        <v>35</v>
      </c>
      <c r="P174" s="23">
        <f t="shared" si="6"/>
        <v>31</v>
      </c>
      <c r="Q174" s="23">
        <f t="shared" si="6"/>
        <v>15</v>
      </c>
    </row>
    <row r="175" spans="2:17" x14ac:dyDescent="0.15">
      <c r="B175" s="58" t="s">
        <v>74</v>
      </c>
      <c r="C175" s="59" t="s">
        <v>75</v>
      </c>
      <c r="D175" s="60">
        <f t="shared" si="6"/>
        <v>39</v>
      </c>
      <c r="E175" s="61">
        <f t="shared" si="6"/>
        <v>16</v>
      </c>
      <c r="F175" s="61">
        <f t="shared" si="6"/>
        <v>42</v>
      </c>
      <c r="G175" s="62">
        <f t="shared" si="6"/>
        <v>39</v>
      </c>
      <c r="H175" s="63">
        <f t="shared" si="6"/>
        <v>60</v>
      </c>
      <c r="I175" s="63">
        <f t="shared" si="6"/>
        <v>55</v>
      </c>
      <c r="J175" s="60">
        <f t="shared" si="6"/>
        <v>54</v>
      </c>
      <c r="K175" s="62">
        <f t="shared" si="6"/>
        <v>49</v>
      </c>
      <c r="L175" s="63">
        <f t="shared" si="6"/>
        <v>24</v>
      </c>
      <c r="M175" s="63">
        <f t="shared" si="6"/>
        <v>19</v>
      </c>
      <c r="N175" s="63">
        <f t="shared" si="6"/>
        <v>43</v>
      </c>
      <c r="O175" s="135">
        <f t="shared" si="6"/>
        <v>51</v>
      </c>
      <c r="P175" s="64">
        <f t="shared" si="6"/>
        <v>56</v>
      </c>
      <c r="Q175" s="64">
        <f t="shared" si="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7">RANK(D107,D$74:D$136)</f>
        <v>49</v>
      </c>
      <c r="E176" s="5">
        <f t="shared" si="7"/>
        <v>52</v>
      </c>
      <c r="F176" s="5">
        <f t="shared" si="7"/>
        <v>38</v>
      </c>
      <c r="G176" s="6">
        <f t="shared" si="7"/>
        <v>38</v>
      </c>
      <c r="H176" s="20">
        <f t="shared" si="7"/>
        <v>38</v>
      </c>
      <c r="I176" s="20">
        <f t="shared" si="7"/>
        <v>22</v>
      </c>
      <c r="J176" s="17">
        <f t="shared" si="7"/>
        <v>51</v>
      </c>
      <c r="K176" s="6">
        <f t="shared" si="7"/>
        <v>37</v>
      </c>
      <c r="L176" s="20">
        <f t="shared" si="7"/>
        <v>36</v>
      </c>
      <c r="M176" s="20">
        <f t="shared" si="7"/>
        <v>27</v>
      </c>
      <c r="N176" s="20">
        <f t="shared" si="7"/>
        <v>41</v>
      </c>
      <c r="O176" s="132">
        <f t="shared" si="7"/>
        <v>25</v>
      </c>
      <c r="P176" s="23">
        <f t="shared" si="7"/>
        <v>42</v>
      </c>
      <c r="Q176" s="23">
        <f t="shared" si="7"/>
        <v>22</v>
      </c>
    </row>
    <row r="177" spans="2:17" x14ac:dyDescent="0.15">
      <c r="B177" s="4" t="s">
        <v>78</v>
      </c>
      <c r="C177" s="14" t="s">
        <v>79</v>
      </c>
      <c r="D177" s="17">
        <f t="shared" si="7"/>
        <v>48</v>
      </c>
      <c r="E177" s="5">
        <f t="shared" si="7"/>
        <v>53</v>
      </c>
      <c r="F177" s="5">
        <f t="shared" si="7"/>
        <v>26</v>
      </c>
      <c r="G177" s="6">
        <f t="shared" si="7"/>
        <v>51</v>
      </c>
      <c r="H177" s="20">
        <f t="shared" si="7"/>
        <v>41</v>
      </c>
      <c r="I177" s="20">
        <f t="shared" si="7"/>
        <v>32</v>
      </c>
      <c r="J177" s="17">
        <f t="shared" si="7"/>
        <v>32</v>
      </c>
      <c r="K177" s="6">
        <f t="shared" si="7"/>
        <v>31</v>
      </c>
      <c r="L177" s="20">
        <f t="shared" si="7"/>
        <v>11</v>
      </c>
      <c r="M177" s="20">
        <f t="shared" si="7"/>
        <v>35</v>
      </c>
      <c r="N177" s="20">
        <f t="shared" si="7"/>
        <v>30</v>
      </c>
      <c r="O177" s="132">
        <f t="shared" si="7"/>
        <v>21</v>
      </c>
      <c r="P177" s="23">
        <f t="shared" si="7"/>
        <v>29</v>
      </c>
      <c r="Q177" s="23">
        <f t="shared" si="7"/>
        <v>39</v>
      </c>
    </row>
    <row r="178" spans="2:17" x14ac:dyDescent="0.15">
      <c r="B178" s="58" t="s">
        <v>80</v>
      </c>
      <c r="C178" s="59" t="s">
        <v>81</v>
      </c>
      <c r="D178" s="60">
        <f t="shared" si="7"/>
        <v>42</v>
      </c>
      <c r="E178" s="61">
        <f t="shared" si="7"/>
        <v>25</v>
      </c>
      <c r="F178" s="61">
        <f t="shared" si="7"/>
        <v>34</v>
      </c>
      <c r="G178" s="62">
        <f t="shared" si="7"/>
        <v>41</v>
      </c>
      <c r="H178" s="63">
        <f t="shared" si="7"/>
        <v>57</v>
      </c>
      <c r="I178" s="63">
        <f t="shared" si="7"/>
        <v>26</v>
      </c>
      <c r="J178" s="60">
        <f t="shared" si="7"/>
        <v>20</v>
      </c>
      <c r="K178" s="62">
        <f t="shared" si="7"/>
        <v>22</v>
      </c>
      <c r="L178" s="63">
        <f t="shared" si="7"/>
        <v>44</v>
      </c>
      <c r="M178" s="63">
        <f t="shared" si="7"/>
        <v>23</v>
      </c>
      <c r="N178" s="63">
        <f t="shared" si="7"/>
        <v>34</v>
      </c>
      <c r="O178" s="135">
        <f t="shared" si="7"/>
        <v>58</v>
      </c>
      <c r="P178" s="64">
        <f t="shared" si="7"/>
        <v>46</v>
      </c>
      <c r="Q178" s="64">
        <f t="shared" si="7"/>
        <v>33</v>
      </c>
    </row>
    <row r="179" spans="2:17" x14ac:dyDescent="0.15">
      <c r="B179" s="58" t="s">
        <v>82</v>
      </c>
      <c r="C179" s="59" t="s">
        <v>83</v>
      </c>
      <c r="D179" s="60">
        <f t="shared" si="7"/>
        <v>41</v>
      </c>
      <c r="E179" s="61">
        <f t="shared" si="7"/>
        <v>39</v>
      </c>
      <c r="F179" s="61">
        <f t="shared" si="7"/>
        <v>22</v>
      </c>
      <c r="G179" s="62">
        <f t="shared" si="7"/>
        <v>52</v>
      </c>
      <c r="H179" s="63">
        <f t="shared" si="7"/>
        <v>23</v>
      </c>
      <c r="I179" s="63">
        <f t="shared" si="7"/>
        <v>9</v>
      </c>
      <c r="J179" s="60">
        <f t="shared" si="7"/>
        <v>38</v>
      </c>
      <c r="K179" s="62">
        <f t="shared" si="7"/>
        <v>33</v>
      </c>
      <c r="L179" s="63">
        <f t="shared" si="7"/>
        <v>45</v>
      </c>
      <c r="M179" s="63">
        <f t="shared" si="7"/>
        <v>20</v>
      </c>
      <c r="N179" s="63">
        <f t="shared" si="7"/>
        <v>48</v>
      </c>
      <c r="O179" s="135">
        <f t="shared" si="7"/>
        <v>16</v>
      </c>
      <c r="P179" s="64">
        <f t="shared" si="7"/>
        <v>26</v>
      </c>
      <c r="Q179" s="64">
        <f t="shared" si="7"/>
        <v>37</v>
      </c>
    </row>
    <row r="180" spans="2:17" x14ac:dyDescent="0.15">
      <c r="B180" s="4" t="s">
        <v>84</v>
      </c>
      <c r="C180" s="14" t="s">
        <v>85</v>
      </c>
      <c r="D180" s="17">
        <f t="shared" si="7"/>
        <v>45</v>
      </c>
      <c r="E180" s="5">
        <f t="shared" si="7"/>
        <v>50</v>
      </c>
      <c r="F180" s="5">
        <f t="shared" si="7"/>
        <v>23</v>
      </c>
      <c r="G180" s="6">
        <f t="shared" si="7"/>
        <v>47</v>
      </c>
      <c r="H180" s="20">
        <f t="shared" si="7"/>
        <v>27</v>
      </c>
      <c r="I180" s="20">
        <f t="shared" si="7"/>
        <v>54</v>
      </c>
      <c r="J180" s="17">
        <f t="shared" si="7"/>
        <v>40</v>
      </c>
      <c r="K180" s="6">
        <f t="shared" si="7"/>
        <v>27</v>
      </c>
      <c r="L180" s="20">
        <f t="shared" si="7"/>
        <v>53</v>
      </c>
      <c r="M180" s="20">
        <f t="shared" si="7"/>
        <v>50</v>
      </c>
      <c r="N180" s="20">
        <f t="shared" si="7"/>
        <v>35</v>
      </c>
      <c r="O180" s="132">
        <f t="shared" si="7"/>
        <v>38</v>
      </c>
      <c r="P180" s="23">
        <f t="shared" si="7"/>
        <v>50</v>
      </c>
      <c r="Q180" s="23">
        <f t="shared" si="7"/>
        <v>32</v>
      </c>
    </row>
    <row r="181" spans="2:17" x14ac:dyDescent="0.15">
      <c r="B181" s="4">
        <v>39</v>
      </c>
      <c r="C181" s="14" t="s">
        <v>86</v>
      </c>
      <c r="D181" s="17">
        <f t="shared" si="7"/>
        <v>20</v>
      </c>
      <c r="E181" s="5">
        <f t="shared" si="7"/>
        <v>55</v>
      </c>
      <c r="F181" s="5">
        <f t="shared" si="7"/>
        <v>10</v>
      </c>
      <c r="G181" s="6">
        <f t="shared" si="7"/>
        <v>26</v>
      </c>
      <c r="H181" s="20">
        <f t="shared" si="7"/>
        <v>9</v>
      </c>
      <c r="I181" s="20">
        <f t="shared" si="7"/>
        <v>47</v>
      </c>
      <c r="J181" s="17">
        <f t="shared" si="7"/>
        <v>46</v>
      </c>
      <c r="K181" s="6">
        <f t="shared" si="7"/>
        <v>41</v>
      </c>
      <c r="L181" s="20">
        <f t="shared" si="7"/>
        <v>46</v>
      </c>
      <c r="M181" s="20">
        <f t="shared" si="7"/>
        <v>13</v>
      </c>
      <c r="N181" s="20">
        <f t="shared" si="7"/>
        <v>44</v>
      </c>
      <c r="O181" s="132">
        <f t="shared" si="7"/>
        <v>7</v>
      </c>
      <c r="P181" s="23">
        <f t="shared" si="7"/>
        <v>14</v>
      </c>
      <c r="Q181" s="23">
        <f t="shared" si="7"/>
        <v>20</v>
      </c>
    </row>
    <row r="182" spans="2:17" x14ac:dyDescent="0.15">
      <c r="B182" s="7">
        <v>40</v>
      </c>
      <c r="C182" s="15" t="s">
        <v>87</v>
      </c>
      <c r="D182" s="18">
        <f t="shared" si="7"/>
        <v>60</v>
      </c>
      <c r="E182" s="8">
        <f t="shared" si="7"/>
        <v>51</v>
      </c>
      <c r="F182" s="8">
        <f t="shared" si="7"/>
        <v>53</v>
      </c>
      <c r="G182" s="9">
        <f t="shared" si="7"/>
        <v>37</v>
      </c>
      <c r="H182" s="21">
        <f t="shared" si="7"/>
        <v>58</v>
      </c>
      <c r="I182" s="21">
        <f t="shared" si="7"/>
        <v>52</v>
      </c>
      <c r="J182" s="18">
        <f t="shared" si="7"/>
        <v>25</v>
      </c>
      <c r="K182" s="9">
        <f t="shared" si="7"/>
        <v>23</v>
      </c>
      <c r="L182" s="21">
        <f t="shared" si="7"/>
        <v>42</v>
      </c>
      <c r="M182" s="21">
        <f t="shared" si="7"/>
        <v>61</v>
      </c>
      <c r="N182" s="21">
        <f t="shared" si="7"/>
        <v>37</v>
      </c>
      <c r="O182" s="136">
        <f t="shared" si="7"/>
        <v>33</v>
      </c>
      <c r="P182" s="24">
        <f t="shared" si="7"/>
        <v>60</v>
      </c>
      <c r="Q182" s="24">
        <f t="shared" si="7"/>
        <v>40</v>
      </c>
    </row>
    <row r="183" spans="2:17" x14ac:dyDescent="0.15">
      <c r="B183" s="10">
        <v>41</v>
      </c>
      <c r="C183" s="13" t="s">
        <v>88</v>
      </c>
      <c r="D183" s="16">
        <f t="shared" si="7"/>
        <v>54</v>
      </c>
      <c r="E183" s="11">
        <f t="shared" si="7"/>
        <v>22</v>
      </c>
      <c r="F183" s="11">
        <f t="shared" si="7"/>
        <v>50</v>
      </c>
      <c r="G183" s="12">
        <f t="shared" si="7"/>
        <v>42</v>
      </c>
      <c r="H183" s="19">
        <f t="shared" si="7"/>
        <v>31</v>
      </c>
      <c r="I183" s="19">
        <f t="shared" si="7"/>
        <v>14</v>
      </c>
      <c r="J183" s="16">
        <f t="shared" si="7"/>
        <v>62</v>
      </c>
      <c r="K183" s="12">
        <f t="shared" si="7"/>
        <v>58</v>
      </c>
      <c r="L183" s="19">
        <f t="shared" si="7"/>
        <v>51</v>
      </c>
      <c r="M183" s="19">
        <f t="shared" si="7"/>
        <v>46</v>
      </c>
      <c r="N183" s="19">
        <f t="shared" si="7"/>
        <v>36</v>
      </c>
      <c r="O183" s="137">
        <f t="shared" si="7"/>
        <v>61</v>
      </c>
      <c r="P183" s="22">
        <f t="shared" si="7"/>
        <v>63</v>
      </c>
      <c r="Q183" s="22">
        <f t="shared" si="7"/>
        <v>42</v>
      </c>
    </row>
    <row r="184" spans="2:17" x14ac:dyDescent="0.15">
      <c r="B184" s="4">
        <v>42</v>
      </c>
      <c r="C184" s="14" t="s">
        <v>89</v>
      </c>
      <c r="D184" s="17">
        <f t="shared" si="7"/>
        <v>44</v>
      </c>
      <c r="E184" s="5">
        <f t="shared" si="7"/>
        <v>19</v>
      </c>
      <c r="F184" s="5">
        <f t="shared" si="7"/>
        <v>52</v>
      </c>
      <c r="G184" s="6">
        <f t="shared" si="7"/>
        <v>11</v>
      </c>
      <c r="H184" s="20">
        <f t="shared" si="7"/>
        <v>20</v>
      </c>
      <c r="I184" s="20">
        <f t="shared" si="7"/>
        <v>50</v>
      </c>
      <c r="J184" s="17">
        <f t="shared" si="7"/>
        <v>23</v>
      </c>
      <c r="K184" s="6">
        <f t="shared" si="7"/>
        <v>26</v>
      </c>
      <c r="L184" s="20">
        <f t="shared" si="7"/>
        <v>35</v>
      </c>
      <c r="M184" s="20">
        <f t="shared" si="7"/>
        <v>11</v>
      </c>
      <c r="N184" s="20">
        <f t="shared" si="7"/>
        <v>49</v>
      </c>
      <c r="O184" s="132">
        <f t="shared" si="7"/>
        <v>9</v>
      </c>
      <c r="P184" s="23">
        <f t="shared" si="7"/>
        <v>17</v>
      </c>
      <c r="Q184" s="23">
        <f t="shared" si="7"/>
        <v>43</v>
      </c>
    </row>
    <row r="185" spans="2:17" x14ac:dyDescent="0.15">
      <c r="B185" s="4">
        <v>43</v>
      </c>
      <c r="C185" s="14" t="s">
        <v>90</v>
      </c>
      <c r="D185" s="17">
        <f t="shared" si="7"/>
        <v>57</v>
      </c>
      <c r="E185" s="5">
        <f t="shared" si="7"/>
        <v>37</v>
      </c>
      <c r="F185" s="5">
        <f t="shared" si="7"/>
        <v>49</v>
      </c>
      <c r="G185" s="6">
        <f t="shared" si="7"/>
        <v>43</v>
      </c>
      <c r="H185" s="20">
        <f t="shared" si="7"/>
        <v>61</v>
      </c>
      <c r="I185" s="20">
        <f t="shared" si="7"/>
        <v>61</v>
      </c>
      <c r="J185" s="17">
        <f t="shared" si="7"/>
        <v>24</v>
      </c>
      <c r="K185" s="6">
        <f t="shared" si="7"/>
        <v>8</v>
      </c>
      <c r="L185" s="20">
        <f t="shared" si="7"/>
        <v>18</v>
      </c>
      <c r="M185" s="20">
        <f t="shared" si="7"/>
        <v>24</v>
      </c>
      <c r="N185" s="20">
        <f t="shared" si="7"/>
        <v>24</v>
      </c>
      <c r="O185" s="132">
        <f t="shared" si="7"/>
        <v>29</v>
      </c>
      <c r="P185" s="23">
        <f t="shared" si="7"/>
        <v>44</v>
      </c>
      <c r="Q185" s="23">
        <f t="shared" si="7"/>
        <v>44</v>
      </c>
    </row>
    <row r="186" spans="2:17" x14ac:dyDescent="0.15">
      <c r="B186" s="4">
        <v>44</v>
      </c>
      <c r="C186" s="14" t="s">
        <v>91</v>
      </c>
      <c r="D186" s="17">
        <f t="shared" si="7"/>
        <v>50</v>
      </c>
      <c r="E186" s="5">
        <f t="shared" si="7"/>
        <v>8</v>
      </c>
      <c r="F186" s="5">
        <f t="shared" si="7"/>
        <v>54</v>
      </c>
      <c r="G186" s="6">
        <f t="shared" si="7"/>
        <v>62</v>
      </c>
      <c r="H186" s="20">
        <f t="shared" si="7"/>
        <v>42</v>
      </c>
      <c r="I186" s="20">
        <f t="shared" si="7"/>
        <v>35</v>
      </c>
      <c r="J186" s="17">
        <f t="shared" si="7"/>
        <v>7</v>
      </c>
      <c r="K186" s="6">
        <f t="shared" si="7"/>
        <v>3</v>
      </c>
      <c r="L186" s="20">
        <f t="shared" si="7"/>
        <v>6</v>
      </c>
      <c r="M186" s="20">
        <f t="shared" si="7"/>
        <v>29</v>
      </c>
      <c r="N186" s="20">
        <f t="shared" si="7"/>
        <v>22</v>
      </c>
      <c r="O186" s="132">
        <f t="shared" si="7"/>
        <v>27</v>
      </c>
      <c r="P186" s="23">
        <f t="shared" si="7"/>
        <v>20</v>
      </c>
      <c r="Q186" s="23">
        <f t="shared" si="7"/>
        <v>57</v>
      </c>
    </row>
    <row r="187" spans="2:17" x14ac:dyDescent="0.15">
      <c r="B187" s="4">
        <v>45</v>
      </c>
      <c r="C187" s="14" t="s">
        <v>92</v>
      </c>
      <c r="D187" s="17">
        <f t="shared" si="7"/>
        <v>26</v>
      </c>
      <c r="E187" s="5">
        <f t="shared" si="7"/>
        <v>28</v>
      </c>
      <c r="F187" s="5">
        <f t="shared" si="7"/>
        <v>35</v>
      </c>
      <c r="G187" s="6">
        <f t="shared" si="7"/>
        <v>10</v>
      </c>
      <c r="H187" s="20">
        <f t="shared" si="7"/>
        <v>6</v>
      </c>
      <c r="I187" s="20">
        <f t="shared" si="7"/>
        <v>36</v>
      </c>
      <c r="J187" s="17">
        <f t="shared" si="7"/>
        <v>14</v>
      </c>
      <c r="K187" s="6">
        <f t="shared" si="7"/>
        <v>16</v>
      </c>
      <c r="L187" s="20">
        <f t="shared" si="7"/>
        <v>48</v>
      </c>
      <c r="M187" s="20">
        <f t="shared" si="7"/>
        <v>58</v>
      </c>
      <c r="N187" s="20">
        <f t="shared" si="7"/>
        <v>55</v>
      </c>
      <c r="O187" s="132">
        <f t="shared" si="7"/>
        <v>52</v>
      </c>
      <c r="P187" s="23">
        <f t="shared" si="7"/>
        <v>25</v>
      </c>
      <c r="Q187" s="23">
        <f t="shared" si="7"/>
        <v>52</v>
      </c>
    </row>
    <row r="188" spans="2:17" x14ac:dyDescent="0.15">
      <c r="B188" s="4">
        <v>46</v>
      </c>
      <c r="C188" s="14" t="s">
        <v>93</v>
      </c>
      <c r="D188" s="17">
        <f t="shared" si="7"/>
        <v>21</v>
      </c>
      <c r="E188" s="5">
        <f t="shared" si="7"/>
        <v>15</v>
      </c>
      <c r="F188" s="5">
        <f t="shared" si="7"/>
        <v>43</v>
      </c>
      <c r="G188" s="6">
        <f t="shared" si="7"/>
        <v>7</v>
      </c>
      <c r="H188" s="20">
        <f t="shared" si="7"/>
        <v>37</v>
      </c>
      <c r="I188" s="20">
        <f t="shared" si="7"/>
        <v>37</v>
      </c>
      <c r="J188" s="17">
        <f t="shared" si="7"/>
        <v>15</v>
      </c>
      <c r="K188" s="6">
        <f t="shared" si="7"/>
        <v>7</v>
      </c>
      <c r="L188" s="20">
        <f t="shared" si="7"/>
        <v>13</v>
      </c>
      <c r="M188" s="20">
        <f t="shared" si="7"/>
        <v>22</v>
      </c>
      <c r="N188" s="20">
        <f t="shared" si="7"/>
        <v>55</v>
      </c>
      <c r="O188" s="132">
        <f t="shared" si="7"/>
        <v>17</v>
      </c>
      <c r="P188" s="23">
        <f t="shared" si="7"/>
        <v>16</v>
      </c>
      <c r="Q188" s="23">
        <f t="shared" si="7"/>
        <v>53</v>
      </c>
    </row>
    <row r="189" spans="2:17" x14ac:dyDescent="0.15">
      <c r="B189" s="4">
        <v>47</v>
      </c>
      <c r="C189" s="14" t="s">
        <v>94</v>
      </c>
      <c r="D189" s="17">
        <f t="shared" si="7"/>
        <v>47</v>
      </c>
      <c r="E189" s="5">
        <f t="shared" si="7"/>
        <v>11</v>
      </c>
      <c r="F189" s="5">
        <f t="shared" si="7"/>
        <v>55</v>
      </c>
      <c r="G189" s="6">
        <f t="shared" si="7"/>
        <v>27</v>
      </c>
      <c r="H189" s="20">
        <f t="shared" si="7"/>
        <v>53</v>
      </c>
      <c r="I189" s="20">
        <f t="shared" si="7"/>
        <v>59</v>
      </c>
      <c r="J189" s="17">
        <f t="shared" si="7"/>
        <v>21</v>
      </c>
      <c r="K189" s="6">
        <f t="shared" si="7"/>
        <v>14</v>
      </c>
      <c r="L189" s="20">
        <f t="shared" si="7"/>
        <v>23</v>
      </c>
      <c r="M189" s="20">
        <f t="shared" si="7"/>
        <v>62</v>
      </c>
      <c r="N189" s="20">
        <f t="shared" si="7"/>
        <v>55</v>
      </c>
      <c r="O189" s="132">
        <f t="shared" si="7"/>
        <v>60</v>
      </c>
      <c r="P189" s="23">
        <f t="shared" si="7"/>
        <v>55</v>
      </c>
      <c r="Q189" s="23">
        <f t="shared" si="7"/>
        <v>48</v>
      </c>
    </row>
    <row r="190" spans="2:17" x14ac:dyDescent="0.15">
      <c r="B190" s="4">
        <v>48</v>
      </c>
      <c r="C190" s="14" t="s">
        <v>95</v>
      </c>
      <c r="D190" s="17">
        <f t="shared" si="7"/>
        <v>58</v>
      </c>
      <c r="E190" s="5">
        <f t="shared" si="7"/>
        <v>14</v>
      </c>
      <c r="F190" s="5">
        <f t="shared" si="7"/>
        <v>63</v>
      </c>
      <c r="G190" s="6">
        <f t="shared" si="7"/>
        <v>35</v>
      </c>
      <c r="H190" s="20">
        <f t="shared" si="7"/>
        <v>8</v>
      </c>
      <c r="I190" s="20">
        <f t="shared" si="7"/>
        <v>7</v>
      </c>
      <c r="J190" s="17">
        <f t="shared" si="7"/>
        <v>26</v>
      </c>
      <c r="K190" s="6">
        <f t="shared" si="7"/>
        <v>20</v>
      </c>
      <c r="L190" s="20">
        <f t="shared" si="7"/>
        <v>19</v>
      </c>
      <c r="M190" s="20">
        <f t="shared" si="7"/>
        <v>53</v>
      </c>
      <c r="N190" s="20">
        <f t="shared" si="7"/>
        <v>55</v>
      </c>
      <c r="O190" s="132">
        <f t="shared" si="7"/>
        <v>15</v>
      </c>
      <c r="P190" s="23">
        <f t="shared" si="7"/>
        <v>28</v>
      </c>
      <c r="Q190" s="23">
        <f t="shared" si="7"/>
        <v>50</v>
      </c>
    </row>
    <row r="191" spans="2:17" x14ac:dyDescent="0.15">
      <c r="B191" s="4">
        <v>49</v>
      </c>
      <c r="C191" s="14" t="s">
        <v>96</v>
      </c>
      <c r="D191" s="17">
        <f t="shared" si="7"/>
        <v>52</v>
      </c>
      <c r="E191" s="5">
        <f t="shared" si="7"/>
        <v>12</v>
      </c>
      <c r="F191" s="5">
        <f t="shared" si="7"/>
        <v>62</v>
      </c>
      <c r="G191" s="6">
        <f t="shared" si="7"/>
        <v>25</v>
      </c>
      <c r="H191" s="20">
        <f t="shared" si="7"/>
        <v>25</v>
      </c>
      <c r="I191" s="20">
        <f t="shared" si="7"/>
        <v>20</v>
      </c>
      <c r="J191" s="17">
        <f t="shared" si="7"/>
        <v>16</v>
      </c>
      <c r="K191" s="6">
        <f t="shared" si="7"/>
        <v>18</v>
      </c>
      <c r="L191" s="20">
        <f t="shared" si="7"/>
        <v>10</v>
      </c>
      <c r="M191" s="20">
        <f t="shared" si="7"/>
        <v>17</v>
      </c>
      <c r="N191" s="20">
        <f t="shared" si="7"/>
        <v>55</v>
      </c>
      <c r="O191" s="132">
        <f t="shared" si="7"/>
        <v>55</v>
      </c>
      <c r="P191" s="23">
        <f t="shared" si="7"/>
        <v>32</v>
      </c>
      <c r="Q191" s="23">
        <f t="shared" si="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8">RANK(D123,D$74:D$136)</f>
        <v>30</v>
      </c>
      <c r="E192" s="5">
        <f t="shared" si="8"/>
        <v>7</v>
      </c>
      <c r="F192" s="5">
        <f t="shared" si="8"/>
        <v>57</v>
      </c>
      <c r="G192" s="6">
        <f t="shared" si="8"/>
        <v>13</v>
      </c>
      <c r="H192" s="20">
        <f t="shared" si="8"/>
        <v>21</v>
      </c>
      <c r="I192" s="20">
        <f t="shared" si="8"/>
        <v>42</v>
      </c>
      <c r="J192" s="17">
        <f t="shared" si="8"/>
        <v>6</v>
      </c>
      <c r="K192" s="6">
        <f t="shared" si="8"/>
        <v>5</v>
      </c>
      <c r="L192" s="20">
        <f t="shared" si="8"/>
        <v>7</v>
      </c>
      <c r="M192" s="20">
        <f t="shared" si="8"/>
        <v>57</v>
      </c>
      <c r="N192" s="20">
        <f t="shared" si="8"/>
        <v>42</v>
      </c>
      <c r="O192" s="132">
        <f t="shared" si="8"/>
        <v>14</v>
      </c>
      <c r="P192" s="23">
        <f t="shared" si="8"/>
        <v>13</v>
      </c>
      <c r="Q192" s="23">
        <f t="shared" si="8"/>
        <v>54</v>
      </c>
    </row>
    <row r="193" spans="2:17" x14ac:dyDescent="0.15">
      <c r="B193" s="4">
        <v>51</v>
      </c>
      <c r="C193" s="14" t="s">
        <v>98</v>
      </c>
      <c r="D193" s="17">
        <f t="shared" si="8"/>
        <v>1</v>
      </c>
      <c r="E193" s="5">
        <f t="shared" si="8"/>
        <v>4</v>
      </c>
      <c r="F193" s="5">
        <f t="shared" si="8"/>
        <v>46</v>
      </c>
      <c r="G193" s="6">
        <f t="shared" si="8"/>
        <v>1</v>
      </c>
      <c r="H193" s="20">
        <f t="shared" si="8"/>
        <v>3</v>
      </c>
      <c r="I193" s="20">
        <f t="shared" si="8"/>
        <v>33</v>
      </c>
      <c r="J193" s="17">
        <f t="shared" si="8"/>
        <v>5</v>
      </c>
      <c r="K193" s="6">
        <f t="shared" si="8"/>
        <v>2</v>
      </c>
      <c r="L193" s="20">
        <f t="shared" si="8"/>
        <v>25</v>
      </c>
      <c r="M193" s="20">
        <f t="shared" si="8"/>
        <v>8</v>
      </c>
      <c r="N193" s="20">
        <f t="shared" si="8"/>
        <v>18</v>
      </c>
      <c r="O193" s="132">
        <f t="shared" si="8"/>
        <v>11</v>
      </c>
      <c r="P193" s="23">
        <f t="shared" si="8"/>
        <v>4</v>
      </c>
      <c r="Q193" s="23">
        <f t="shared" si="8"/>
        <v>58</v>
      </c>
    </row>
    <row r="194" spans="2:17" x14ac:dyDescent="0.15">
      <c r="B194" s="4">
        <v>52</v>
      </c>
      <c r="C194" s="14" t="s">
        <v>99</v>
      </c>
      <c r="D194" s="17">
        <f t="shared" si="8"/>
        <v>25</v>
      </c>
      <c r="E194" s="5">
        <f t="shared" si="8"/>
        <v>5</v>
      </c>
      <c r="F194" s="5">
        <f t="shared" si="8"/>
        <v>61</v>
      </c>
      <c r="G194" s="6">
        <f t="shared" si="8"/>
        <v>15</v>
      </c>
      <c r="H194" s="20">
        <f t="shared" si="8"/>
        <v>4</v>
      </c>
      <c r="I194" s="20">
        <f t="shared" si="8"/>
        <v>58</v>
      </c>
      <c r="J194" s="17">
        <f t="shared" si="8"/>
        <v>9</v>
      </c>
      <c r="K194" s="6">
        <f t="shared" si="8"/>
        <v>12</v>
      </c>
      <c r="L194" s="20">
        <f t="shared" si="8"/>
        <v>3</v>
      </c>
      <c r="M194" s="20">
        <f t="shared" si="8"/>
        <v>39</v>
      </c>
      <c r="N194" s="20">
        <f t="shared" si="8"/>
        <v>20</v>
      </c>
      <c r="O194" s="132">
        <f t="shared" si="8"/>
        <v>8</v>
      </c>
      <c r="P194" s="23">
        <f t="shared" si="8"/>
        <v>8</v>
      </c>
      <c r="Q194" s="23">
        <f t="shared" si="8"/>
        <v>61</v>
      </c>
    </row>
    <row r="195" spans="2:17" x14ac:dyDescent="0.15">
      <c r="B195" s="4">
        <v>53</v>
      </c>
      <c r="C195" s="14" t="s">
        <v>100</v>
      </c>
      <c r="D195" s="17">
        <f t="shared" si="8"/>
        <v>13</v>
      </c>
      <c r="E195" s="5">
        <f t="shared" si="8"/>
        <v>10</v>
      </c>
      <c r="F195" s="5">
        <f t="shared" si="8"/>
        <v>39</v>
      </c>
      <c r="G195" s="6">
        <f t="shared" si="8"/>
        <v>17</v>
      </c>
      <c r="H195" s="20">
        <f t="shared" si="8"/>
        <v>43</v>
      </c>
      <c r="I195" s="20">
        <f t="shared" si="8"/>
        <v>1</v>
      </c>
      <c r="J195" s="17">
        <f t="shared" si="8"/>
        <v>4</v>
      </c>
      <c r="K195" s="6">
        <f t="shared" si="8"/>
        <v>6</v>
      </c>
      <c r="L195" s="20">
        <f t="shared" si="8"/>
        <v>34</v>
      </c>
      <c r="M195" s="20">
        <f t="shared" si="8"/>
        <v>42</v>
      </c>
      <c r="N195" s="20">
        <f t="shared" si="8"/>
        <v>25</v>
      </c>
      <c r="O195" s="132">
        <f t="shared" si="8"/>
        <v>26</v>
      </c>
      <c r="P195" s="23">
        <f t="shared" si="8"/>
        <v>9</v>
      </c>
      <c r="Q195" s="23">
        <f t="shared" si="8"/>
        <v>60</v>
      </c>
    </row>
    <row r="196" spans="2:17" x14ac:dyDescent="0.15">
      <c r="B196" s="4">
        <v>54</v>
      </c>
      <c r="C196" s="14" t="s">
        <v>101</v>
      </c>
      <c r="D196" s="17">
        <f t="shared" si="8"/>
        <v>5</v>
      </c>
      <c r="E196" s="5">
        <f t="shared" si="8"/>
        <v>3</v>
      </c>
      <c r="F196" s="5">
        <f t="shared" si="8"/>
        <v>45</v>
      </c>
      <c r="G196" s="6">
        <f t="shared" si="8"/>
        <v>4</v>
      </c>
      <c r="H196" s="20">
        <f t="shared" si="8"/>
        <v>7</v>
      </c>
      <c r="I196" s="20">
        <f t="shared" si="8"/>
        <v>25</v>
      </c>
      <c r="J196" s="17">
        <f t="shared" si="8"/>
        <v>1</v>
      </c>
      <c r="K196" s="6">
        <f t="shared" si="8"/>
        <v>4</v>
      </c>
      <c r="L196" s="20">
        <f t="shared" si="8"/>
        <v>26</v>
      </c>
      <c r="M196" s="20">
        <f t="shared" si="8"/>
        <v>14</v>
      </c>
      <c r="N196" s="20">
        <f t="shared" si="8"/>
        <v>39</v>
      </c>
      <c r="O196" s="132">
        <f t="shared" si="8"/>
        <v>45</v>
      </c>
      <c r="P196" s="23">
        <f t="shared" si="8"/>
        <v>6</v>
      </c>
      <c r="Q196" s="23">
        <f t="shared" si="8"/>
        <v>62</v>
      </c>
    </row>
    <row r="197" spans="2:17" x14ac:dyDescent="0.15">
      <c r="B197" s="4">
        <v>55</v>
      </c>
      <c r="C197" s="14" t="s">
        <v>102</v>
      </c>
      <c r="D197" s="17">
        <f t="shared" si="8"/>
        <v>3</v>
      </c>
      <c r="E197" s="5">
        <f t="shared" si="8"/>
        <v>2</v>
      </c>
      <c r="F197" s="5">
        <f t="shared" si="8"/>
        <v>48</v>
      </c>
      <c r="G197" s="6">
        <f t="shared" si="8"/>
        <v>2</v>
      </c>
      <c r="H197" s="20">
        <f t="shared" si="8"/>
        <v>2</v>
      </c>
      <c r="I197" s="20">
        <f t="shared" si="8"/>
        <v>2</v>
      </c>
      <c r="J197" s="17">
        <f t="shared" si="8"/>
        <v>3</v>
      </c>
      <c r="K197" s="6">
        <f t="shared" si="8"/>
        <v>9</v>
      </c>
      <c r="L197" s="20">
        <f t="shared" si="8"/>
        <v>5</v>
      </c>
      <c r="M197" s="20">
        <f t="shared" si="8"/>
        <v>60</v>
      </c>
      <c r="N197" s="20">
        <f t="shared" si="8"/>
        <v>2</v>
      </c>
      <c r="O197" s="132">
        <f t="shared" si="8"/>
        <v>4</v>
      </c>
      <c r="P197" s="23">
        <f t="shared" si="8"/>
        <v>2</v>
      </c>
      <c r="Q197" s="23">
        <f t="shared" si="8"/>
        <v>56</v>
      </c>
    </row>
    <row r="198" spans="2:17" x14ac:dyDescent="0.15">
      <c r="B198" s="4">
        <v>56</v>
      </c>
      <c r="C198" s="14" t="s">
        <v>103</v>
      </c>
      <c r="D198" s="17">
        <f t="shared" si="8"/>
        <v>2</v>
      </c>
      <c r="E198" s="5">
        <f t="shared" si="8"/>
        <v>1</v>
      </c>
      <c r="F198" s="5">
        <f t="shared" si="8"/>
        <v>58</v>
      </c>
      <c r="G198" s="6">
        <f t="shared" si="8"/>
        <v>8</v>
      </c>
      <c r="H198" s="20">
        <f t="shared" si="8"/>
        <v>1</v>
      </c>
      <c r="I198" s="20">
        <f t="shared" si="8"/>
        <v>11</v>
      </c>
      <c r="J198" s="17">
        <f t="shared" si="8"/>
        <v>2</v>
      </c>
      <c r="K198" s="6">
        <f t="shared" si="8"/>
        <v>1</v>
      </c>
      <c r="L198" s="20">
        <f t="shared" si="8"/>
        <v>1</v>
      </c>
      <c r="M198" s="20">
        <f t="shared" si="8"/>
        <v>3</v>
      </c>
      <c r="N198" s="20">
        <f t="shared" si="8"/>
        <v>55</v>
      </c>
      <c r="O198" s="132">
        <f t="shared" si="8"/>
        <v>1</v>
      </c>
      <c r="P198" s="23">
        <f t="shared" si="8"/>
        <v>1</v>
      </c>
      <c r="Q198" s="23">
        <f t="shared" si="8"/>
        <v>63</v>
      </c>
    </row>
    <row r="199" spans="2:17" x14ac:dyDescent="0.15">
      <c r="B199" s="4">
        <v>57</v>
      </c>
      <c r="C199" s="14" t="s">
        <v>104</v>
      </c>
      <c r="D199" s="17">
        <f t="shared" si="8"/>
        <v>15</v>
      </c>
      <c r="E199" s="5">
        <f t="shared" si="8"/>
        <v>9</v>
      </c>
      <c r="F199" s="5">
        <f t="shared" si="8"/>
        <v>31</v>
      </c>
      <c r="G199" s="6">
        <f t="shared" si="8"/>
        <v>34</v>
      </c>
      <c r="H199" s="20">
        <f t="shared" si="8"/>
        <v>33</v>
      </c>
      <c r="I199" s="20">
        <f t="shared" si="8"/>
        <v>3</v>
      </c>
      <c r="J199" s="17">
        <f t="shared" si="8"/>
        <v>8</v>
      </c>
      <c r="K199" s="6">
        <f t="shared" si="8"/>
        <v>11</v>
      </c>
      <c r="L199" s="20">
        <f t="shared" si="8"/>
        <v>2</v>
      </c>
      <c r="M199" s="20">
        <f t="shared" si="8"/>
        <v>5</v>
      </c>
      <c r="N199" s="20">
        <f t="shared" si="8"/>
        <v>45</v>
      </c>
      <c r="O199" s="132">
        <f t="shared" si="8"/>
        <v>10</v>
      </c>
      <c r="P199" s="23">
        <f t="shared" si="8"/>
        <v>7</v>
      </c>
      <c r="Q199" s="23">
        <f t="shared" si="8"/>
        <v>59</v>
      </c>
    </row>
    <row r="200" spans="2:17" x14ac:dyDescent="0.15">
      <c r="B200" s="4">
        <v>58</v>
      </c>
      <c r="C200" s="14" t="s">
        <v>105</v>
      </c>
      <c r="D200" s="17">
        <f t="shared" si="8"/>
        <v>32</v>
      </c>
      <c r="E200" s="5">
        <f t="shared" si="8"/>
        <v>6</v>
      </c>
      <c r="F200" s="5">
        <f t="shared" si="8"/>
        <v>60</v>
      </c>
      <c r="G200" s="6">
        <f t="shared" si="8"/>
        <v>23</v>
      </c>
      <c r="H200" s="20">
        <f t="shared" si="8"/>
        <v>11</v>
      </c>
      <c r="I200" s="20">
        <f t="shared" si="8"/>
        <v>44</v>
      </c>
      <c r="J200" s="17">
        <f t="shared" si="8"/>
        <v>10</v>
      </c>
      <c r="K200" s="6">
        <f t="shared" si="8"/>
        <v>10</v>
      </c>
      <c r="L200" s="20">
        <f t="shared" si="8"/>
        <v>15</v>
      </c>
      <c r="M200" s="20">
        <f t="shared" si="8"/>
        <v>1</v>
      </c>
      <c r="N200" s="20">
        <f t="shared" si="8"/>
        <v>51</v>
      </c>
      <c r="O200" s="132">
        <f t="shared" si="8"/>
        <v>24</v>
      </c>
      <c r="P200" s="23">
        <f t="shared" si="8"/>
        <v>5</v>
      </c>
      <c r="Q200" s="23">
        <f t="shared" si="8"/>
        <v>55</v>
      </c>
    </row>
    <row r="201" spans="2:17" x14ac:dyDescent="0.15">
      <c r="B201" s="4">
        <v>59</v>
      </c>
      <c r="C201" s="14" t="s">
        <v>106</v>
      </c>
      <c r="D201" s="17">
        <f t="shared" si="8"/>
        <v>61</v>
      </c>
      <c r="E201" s="5">
        <f t="shared" si="8"/>
        <v>62</v>
      </c>
      <c r="F201" s="5">
        <f t="shared" si="8"/>
        <v>47</v>
      </c>
      <c r="G201" s="6">
        <f t="shared" si="8"/>
        <v>33</v>
      </c>
      <c r="H201" s="20">
        <f t="shared" si="8"/>
        <v>59</v>
      </c>
      <c r="I201" s="20">
        <f t="shared" si="8"/>
        <v>43</v>
      </c>
      <c r="J201" s="17">
        <f t="shared" si="8"/>
        <v>12</v>
      </c>
      <c r="K201" s="6">
        <f t="shared" si="8"/>
        <v>15</v>
      </c>
      <c r="L201" s="20">
        <f t="shared" si="8"/>
        <v>58</v>
      </c>
      <c r="M201" s="20">
        <f t="shared" si="8"/>
        <v>6</v>
      </c>
      <c r="N201" s="20">
        <f t="shared" si="8"/>
        <v>53</v>
      </c>
      <c r="O201" s="132">
        <f t="shared" si="8"/>
        <v>40</v>
      </c>
      <c r="P201" s="23">
        <f t="shared" si="8"/>
        <v>49</v>
      </c>
      <c r="Q201" s="23">
        <f t="shared" si="8"/>
        <v>47</v>
      </c>
    </row>
    <row r="202" spans="2:17" x14ac:dyDescent="0.15">
      <c r="B202" s="4">
        <v>60</v>
      </c>
      <c r="C202" s="14" t="s">
        <v>107</v>
      </c>
      <c r="D202" s="17">
        <f t="shared" si="8"/>
        <v>53</v>
      </c>
      <c r="E202" s="5">
        <f t="shared" si="8"/>
        <v>49</v>
      </c>
      <c r="F202" s="5">
        <f t="shared" si="8"/>
        <v>44</v>
      </c>
      <c r="G202" s="6">
        <f t="shared" si="8"/>
        <v>36</v>
      </c>
      <c r="H202" s="20">
        <f t="shared" si="8"/>
        <v>18</v>
      </c>
      <c r="I202" s="20">
        <f t="shared" si="8"/>
        <v>28</v>
      </c>
      <c r="J202" s="17">
        <f t="shared" si="8"/>
        <v>28</v>
      </c>
      <c r="K202" s="6">
        <f t="shared" si="8"/>
        <v>44</v>
      </c>
      <c r="L202" s="20">
        <f t="shared" si="8"/>
        <v>12</v>
      </c>
      <c r="M202" s="20">
        <f t="shared" si="8"/>
        <v>43</v>
      </c>
      <c r="N202" s="20">
        <f t="shared" si="8"/>
        <v>33</v>
      </c>
      <c r="O202" s="132">
        <f t="shared" si="8"/>
        <v>5</v>
      </c>
      <c r="P202" s="23">
        <f t="shared" si="8"/>
        <v>19</v>
      </c>
      <c r="Q202" s="23">
        <f t="shared" si="8"/>
        <v>45</v>
      </c>
    </row>
    <row r="203" spans="2:17" x14ac:dyDescent="0.15">
      <c r="B203" s="4">
        <v>61</v>
      </c>
      <c r="C203" s="14" t="s">
        <v>108</v>
      </c>
      <c r="D203" s="17">
        <f t="shared" si="8"/>
        <v>63</v>
      </c>
      <c r="E203" s="5">
        <f t="shared" si="8"/>
        <v>56</v>
      </c>
      <c r="F203" s="5">
        <f t="shared" si="8"/>
        <v>56</v>
      </c>
      <c r="G203" s="6">
        <f t="shared" si="8"/>
        <v>56</v>
      </c>
      <c r="H203" s="20">
        <f t="shared" si="8"/>
        <v>52</v>
      </c>
      <c r="I203" s="20">
        <f t="shared" si="8"/>
        <v>46</v>
      </c>
      <c r="J203" s="17">
        <f t="shared" si="8"/>
        <v>27</v>
      </c>
      <c r="K203" s="6">
        <f t="shared" si="8"/>
        <v>17</v>
      </c>
      <c r="L203" s="20">
        <f t="shared" si="8"/>
        <v>4</v>
      </c>
      <c r="M203" s="20">
        <f t="shared" si="8"/>
        <v>16</v>
      </c>
      <c r="N203" s="20">
        <f t="shared" si="8"/>
        <v>40</v>
      </c>
      <c r="O203" s="132">
        <f t="shared" si="8"/>
        <v>63</v>
      </c>
      <c r="P203" s="23">
        <f t="shared" si="8"/>
        <v>57</v>
      </c>
      <c r="Q203" s="23">
        <f t="shared" si="8"/>
        <v>46</v>
      </c>
    </row>
    <row r="204" spans="2:17" x14ac:dyDescent="0.15">
      <c r="B204" s="4">
        <v>62</v>
      </c>
      <c r="C204" s="14" t="s">
        <v>109</v>
      </c>
      <c r="D204" s="17">
        <f t="shared" si="8"/>
        <v>62</v>
      </c>
      <c r="E204" s="5">
        <f t="shared" si="8"/>
        <v>27</v>
      </c>
      <c r="F204" s="5">
        <f t="shared" si="8"/>
        <v>59</v>
      </c>
      <c r="G204" s="6">
        <f t="shared" si="8"/>
        <v>49</v>
      </c>
      <c r="H204" s="20">
        <f t="shared" si="8"/>
        <v>15</v>
      </c>
      <c r="I204" s="20">
        <f t="shared" si="8"/>
        <v>18</v>
      </c>
      <c r="J204" s="17">
        <f t="shared" si="8"/>
        <v>42</v>
      </c>
      <c r="K204" s="6">
        <f t="shared" si="8"/>
        <v>29</v>
      </c>
      <c r="L204" s="20">
        <f t="shared" si="8"/>
        <v>33</v>
      </c>
      <c r="M204" s="20">
        <f t="shared" si="8"/>
        <v>56</v>
      </c>
      <c r="N204" s="20">
        <f t="shared" si="8"/>
        <v>46</v>
      </c>
      <c r="O204" s="132">
        <f t="shared" si="8"/>
        <v>44</v>
      </c>
      <c r="P204" s="23">
        <f t="shared" si="8"/>
        <v>59</v>
      </c>
      <c r="Q204" s="23">
        <f t="shared" si="8"/>
        <v>41</v>
      </c>
    </row>
    <row r="205" spans="2:17" x14ac:dyDescent="0.15">
      <c r="B205" s="7">
        <v>63</v>
      </c>
      <c r="C205" s="15" t="s">
        <v>110</v>
      </c>
      <c r="D205" s="18">
        <f t="shared" si="8"/>
        <v>56</v>
      </c>
      <c r="E205" s="8">
        <f t="shared" si="8"/>
        <v>26</v>
      </c>
      <c r="F205" s="8">
        <f t="shared" si="8"/>
        <v>51</v>
      </c>
      <c r="G205" s="9">
        <f t="shared" si="8"/>
        <v>48</v>
      </c>
      <c r="H205" s="21">
        <f t="shared" si="8"/>
        <v>47</v>
      </c>
      <c r="I205" s="21">
        <f t="shared" si="8"/>
        <v>31</v>
      </c>
      <c r="J205" s="18">
        <f t="shared" si="8"/>
        <v>31</v>
      </c>
      <c r="K205" s="9">
        <f t="shared" si="8"/>
        <v>21</v>
      </c>
      <c r="L205" s="21">
        <f t="shared" si="8"/>
        <v>17</v>
      </c>
      <c r="M205" s="21">
        <f t="shared" si="8"/>
        <v>32</v>
      </c>
      <c r="N205" s="21">
        <f t="shared" si="8"/>
        <v>55</v>
      </c>
      <c r="O205" s="136">
        <f t="shared" si="8"/>
        <v>43</v>
      </c>
      <c r="P205" s="24">
        <f t="shared" si="8"/>
        <v>51</v>
      </c>
      <c r="Q205" s="24">
        <f t="shared" si="8"/>
        <v>49</v>
      </c>
    </row>
    <row r="207" spans="2:17" ht="13.5" x14ac:dyDescent="0.15">
      <c r="B207" s="74" t="str">
        <f>+B139</f>
        <v>平成２８年度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9">+D5/$P5</f>
        <v>0.53458403409939315</v>
      </c>
      <c r="E211" s="78">
        <f t="shared" si="9"/>
        <v>0.16406127698273604</v>
      </c>
      <c r="F211" s="78">
        <f t="shared" si="9"/>
        <v>0.26013216789952159</v>
      </c>
      <c r="G211" s="79">
        <f t="shared" si="9"/>
        <v>0.11039058921713554</v>
      </c>
      <c r="H211" s="80">
        <f t="shared" si="9"/>
        <v>0.14619827203367117</v>
      </c>
      <c r="I211" s="80">
        <f t="shared" si="9"/>
        <v>1.4694299150911003E-2</v>
      </c>
      <c r="J211" s="77">
        <f t="shared" si="9"/>
        <v>4.8101704783249259E-2</v>
      </c>
      <c r="K211" s="79">
        <f t="shared" si="9"/>
        <v>4.3170444999014405E-5</v>
      </c>
      <c r="L211" s="80">
        <f t="shared" si="9"/>
        <v>7.1636943116157883E-2</v>
      </c>
      <c r="M211" s="80">
        <f t="shared" si="9"/>
        <v>3.6809200433583138E-3</v>
      </c>
      <c r="N211" s="80">
        <f t="shared" si="9"/>
        <v>4.7738204462007244E-2</v>
      </c>
      <c r="O211" s="140">
        <f t="shared" si="9"/>
        <v>0.13336562231125196</v>
      </c>
      <c r="P211" s="81">
        <f t="shared" si="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9"/>
        <v>0.51511889853565407</v>
      </c>
      <c r="E212" s="83">
        <f t="shared" si="9"/>
        <v>0.16724792915336048</v>
      </c>
      <c r="F212" s="83">
        <f t="shared" si="9"/>
        <v>0.26290960240149858</v>
      </c>
      <c r="G212" s="84">
        <f t="shared" si="9"/>
        <v>8.4961366980795053E-2</v>
      </c>
      <c r="H212" s="85">
        <f t="shared" si="9"/>
        <v>0.15521527795562357</v>
      </c>
      <c r="I212" s="85">
        <f t="shared" si="9"/>
        <v>1.2318347796111401E-2</v>
      </c>
      <c r="J212" s="82">
        <f t="shared" si="9"/>
        <v>9.6044014576578907E-2</v>
      </c>
      <c r="K212" s="84">
        <f t="shared" si="9"/>
        <v>3.9131111275292202E-2</v>
      </c>
      <c r="L212" s="85">
        <f t="shared" si="9"/>
        <v>8.9974981626354575E-2</v>
      </c>
      <c r="M212" s="85">
        <f t="shared" si="9"/>
        <v>5.2439369733755792E-3</v>
      </c>
      <c r="N212" s="85">
        <f t="shared" si="9"/>
        <v>8.7193518474334292E-3</v>
      </c>
      <c r="O212" s="141">
        <f t="shared" si="9"/>
        <v>0.11736519068886846</v>
      </c>
      <c r="P212" s="86">
        <f t="shared" si="9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9"/>
        <v>0.52534487458649204</v>
      </c>
      <c r="E213" s="83">
        <f t="shared" si="9"/>
        <v>0.18478950409686451</v>
      </c>
      <c r="F213" s="83">
        <f t="shared" si="9"/>
        <v>0.26594203094364527</v>
      </c>
      <c r="G213" s="84">
        <f t="shared" si="9"/>
        <v>7.4613339545982246E-2</v>
      </c>
      <c r="H213" s="85">
        <f t="shared" si="9"/>
        <v>0.13032873571747836</v>
      </c>
      <c r="I213" s="85">
        <f t="shared" si="9"/>
        <v>9.6723021331811578E-3</v>
      </c>
      <c r="J213" s="82">
        <f t="shared" si="9"/>
        <v>8.6020182360425468E-2</v>
      </c>
      <c r="K213" s="84">
        <f t="shared" si="9"/>
        <v>3.5785152227562622E-2</v>
      </c>
      <c r="L213" s="85">
        <f t="shared" si="9"/>
        <v>0.13972223886619978</v>
      </c>
      <c r="M213" s="85">
        <f t="shared" si="9"/>
        <v>8.209618778553333E-3</v>
      </c>
      <c r="N213" s="85">
        <f t="shared" si="9"/>
        <v>1.7360616971958568E-2</v>
      </c>
      <c r="O213" s="141">
        <f t="shared" si="9"/>
        <v>8.3341430585711362E-2</v>
      </c>
      <c r="P213" s="86">
        <f t="shared" si="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9"/>
        <v>0.50935065620506059</v>
      </c>
      <c r="E214" s="83">
        <f t="shared" si="9"/>
        <v>0.14373787654625031</v>
      </c>
      <c r="F214" s="83">
        <f t="shared" si="9"/>
        <v>0.28331554310336537</v>
      </c>
      <c r="G214" s="84">
        <f t="shared" si="9"/>
        <v>8.2297236555444964E-2</v>
      </c>
      <c r="H214" s="85">
        <f t="shared" si="9"/>
        <v>0.15209913116340276</v>
      </c>
      <c r="I214" s="85">
        <f t="shared" si="9"/>
        <v>1.6851375088283653E-2</v>
      </c>
      <c r="J214" s="82">
        <f t="shared" si="9"/>
        <v>4.1477487536593305E-2</v>
      </c>
      <c r="K214" s="84">
        <f t="shared" si="9"/>
        <v>4.3241292807192604E-5</v>
      </c>
      <c r="L214" s="85">
        <f t="shared" si="9"/>
        <v>0.10300680226082744</v>
      </c>
      <c r="M214" s="85">
        <f t="shared" si="9"/>
        <v>4.4741198011187235E-2</v>
      </c>
      <c r="N214" s="85">
        <f t="shared" si="9"/>
        <v>8.3057289256143352E-4</v>
      </c>
      <c r="O214" s="141">
        <f t="shared" si="9"/>
        <v>0.13164277684208353</v>
      </c>
      <c r="P214" s="86">
        <f t="shared" si="9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9"/>
        <v>0.52737255287596985</v>
      </c>
      <c r="E215" s="83">
        <f t="shared" si="9"/>
        <v>0.17140209125777167</v>
      </c>
      <c r="F215" s="83">
        <f t="shared" si="9"/>
        <v>0.25309036515206534</v>
      </c>
      <c r="G215" s="84">
        <f t="shared" si="9"/>
        <v>0.10288009646613282</v>
      </c>
      <c r="H215" s="85">
        <f t="shared" si="9"/>
        <v>0.15983016801655561</v>
      </c>
      <c r="I215" s="85">
        <f t="shared" si="9"/>
        <v>1.0707549448551189E-2</v>
      </c>
      <c r="J215" s="82">
        <f t="shared" si="9"/>
        <v>5.4058276989002181E-2</v>
      </c>
      <c r="K215" s="84">
        <f t="shared" si="9"/>
        <v>1.2140089753645436E-2</v>
      </c>
      <c r="L215" s="85">
        <f t="shared" si="9"/>
        <v>0.14233876944182525</v>
      </c>
      <c r="M215" s="85">
        <f t="shared" si="9"/>
        <v>7.9424873662625808E-3</v>
      </c>
      <c r="N215" s="85">
        <f t="shared" si="9"/>
        <v>5.4548767550925853E-5</v>
      </c>
      <c r="O215" s="141">
        <f t="shared" si="9"/>
        <v>9.7695647094282426E-2</v>
      </c>
      <c r="P215" s="86">
        <f t="shared" si="9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9"/>
        <v>0.38418911508300929</v>
      </c>
      <c r="E216" s="83">
        <f t="shared" si="9"/>
        <v>0.1227656253240916</v>
      </c>
      <c r="F216" s="83">
        <f t="shared" si="9"/>
        <v>0.17356966360701959</v>
      </c>
      <c r="G216" s="84">
        <f t="shared" si="9"/>
        <v>8.7853826151898115E-2</v>
      </c>
      <c r="H216" s="85">
        <f t="shared" si="9"/>
        <v>0.10885001898911441</v>
      </c>
      <c r="I216" s="85">
        <f t="shared" si="9"/>
        <v>4.3010556395001237E-3</v>
      </c>
      <c r="J216" s="82">
        <f t="shared" si="9"/>
        <v>9.5658619026207162E-2</v>
      </c>
      <c r="K216" s="84">
        <f t="shared" si="9"/>
        <v>4.4098624766002077E-2</v>
      </c>
      <c r="L216" s="85">
        <f t="shared" si="9"/>
        <v>9.0950944039789441E-2</v>
      </c>
      <c r="M216" s="85">
        <f t="shared" si="9"/>
        <v>7.3305289769276499E-2</v>
      </c>
      <c r="N216" s="85">
        <f t="shared" si="9"/>
        <v>1.240148070212296E-2</v>
      </c>
      <c r="O216" s="141">
        <f t="shared" si="9"/>
        <v>0.2303434767509801</v>
      </c>
      <c r="P216" s="86">
        <f t="shared" si="9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9"/>
        <v>0.51272813765496728</v>
      </c>
      <c r="E217" s="83">
        <f t="shared" si="9"/>
        <v>0.16108431915304705</v>
      </c>
      <c r="F217" s="83">
        <f t="shared" si="9"/>
        <v>0.28617525481211498</v>
      </c>
      <c r="G217" s="84">
        <f t="shared" si="9"/>
        <v>6.5468563689805304E-2</v>
      </c>
      <c r="H217" s="85">
        <f t="shared" si="9"/>
        <v>0.14258698589274998</v>
      </c>
      <c r="I217" s="85">
        <f t="shared" si="9"/>
        <v>1.3565638398540447E-2</v>
      </c>
      <c r="J217" s="82">
        <f t="shared" si="9"/>
        <v>9.3700171771279886E-2</v>
      </c>
      <c r="K217" s="84">
        <f t="shared" si="9"/>
        <v>3.8340622181190762E-2</v>
      </c>
      <c r="L217" s="85">
        <f t="shared" si="9"/>
        <v>0.10393329784063222</v>
      </c>
      <c r="M217" s="85">
        <f t="shared" si="9"/>
        <v>3.3618206861025825E-2</v>
      </c>
      <c r="N217" s="85">
        <f t="shared" si="9"/>
        <v>0</v>
      </c>
      <c r="O217" s="141">
        <f t="shared" si="9"/>
        <v>9.9867561580804315E-2</v>
      </c>
      <c r="P217" s="86">
        <f t="shared" si="9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9"/>
        <v>0.41586831394791152</v>
      </c>
      <c r="E218" s="83">
        <f t="shared" si="9"/>
        <v>0.14659799841216406</v>
      </c>
      <c r="F218" s="83">
        <f t="shared" si="9"/>
        <v>0.18444802465271673</v>
      </c>
      <c r="G218" s="84">
        <f t="shared" si="9"/>
        <v>8.4822290883030727E-2</v>
      </c>
      <c r="H218" s="85">
        <f t="shared" si="9"/>
        <v>0.13837739302145838</v>
      </c>
      <c r="I218" s="85">
        <f t="shared" si="9"/>
        <v>1.1658649961013661E-2</v>
      </c>
      <c r="J218" s="82">
        <f t="shared" si="9"/>
        <v>8.4858951444859762E-2</v>
      </c>
      <c r="K218" s="84">
        <f t="shared" si="9"/>
        <v>3.8877047571218071E-2</v>
      </c>
      <c r="L218" s="85">
        <f t="shared" si="9"/>
        <v>0.10514640047156783</v>
      </c>
      <c r="M218" s="85">
        <f t="shared" si="9"/>
        <v>7.1934198102112934E-3</v>
      </c>
      <c r="N218" s="85">
        <f t="shared" si="9"/>
        <v>4.0313478025606683E-3</v>
      </c>
      <c r="O218" s="141">
        <f t="shared" si="9"/>
        <v>0.2328655235404169</v>
      </c>
      <c r="P218" s="86">
        <f t="shared" si="9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9"/>
        <v>0.4427696409165805</v>
      </c>
      <c r="E219" s="83">
        <f t="shared" si="9"/>
        <v>0.13892922073009054</v>
      </c>
      <c r="F219" s="83">
        <f t="shared" si="9"/>
        <v>0.21651132177471913</v>
      </c>
      <c r="G219" s="84">
        <f t="shared" si="9"/>
        <v>8.7329098411770806E-2</v>
      </c>
      <c r="H219" s="85">
        <f t="shared" si="9"/>
        <v>0.156107828755219</v>
      </c>
      <c r="I219" s="85">
        <f t="shared" si="9"/>
        <v>1.4332297411847675E-2</v>
      </c>
      <c r="J219" s="82">
        <f t="shared" si="9"/>
        <v>9.8184163215179837E-2</v>
      </c>
      <c r="K219" s="84">
        <f t="shared" si="9"/>
        <v>3.562505414858113E-2</v>
      </c>
      <c r="L219" s="85">
        <f t="shared" si="9"/>
        <v>9.9957335913158904E-2</v>
      </c>
      <c r="M219" s="85">
        <f t="shared" si="9"/>
        <v>8.2099588228852535E-2</v>
      </c>
      <c r="N219" s="85">
        <f t="shared" si="9"/>
        <v>7.5521909271207216E-3</v>
      </c>
      <c r="O219" s="141">
        <f t="shared" si="9"/>
        <v>9.8996954632040848E-2</v>
      </c>
      <c r="P219" s="86">
        <f t="shared" si="9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9"/>
        <v>0.45450904544670451</v>
      </c>
      <c r="E220" s="83">
        <f t="shared" si="9"/>
        <v>0.12769459607237968</v>
      </c>
      <c r="F220" s="83">
        <f t="shared" si="9"/>
        <v>0.22686918114065943</v>
      </c>
      <c r="G220" s="84">
        <f t="shared" si="9"/>
        <v>9.9945268233665355E-2</v>
      </c>
      <c r="H220" s="85">
        <f t="shared" si="9"/>
        <v>8.7926606118153339E-2</v>
      </c>
      <c r="I220" s="85">
        <f t="shared" si="9"/>
        <v>7.2841393841021106E-3</v>
      </c>
      <c r="J220" s="82">
        <f t="shared" si="9"/>
        <v>0.13894868542704106</v>
      </c>
      <c r="K220" s="84">
        <f t="shared" si="9"/>
        <v>6.5693026302739932E-2</v>
      </c>
      <c r="L220" s="85">
        <f t="shared" si="9"/>
        <v>7.4334716276794874E-2</v>
      </c>
      <c r="M220" s="85">
        <f t="shared" si="9"/>
        <v>5.5661957917308234E-2</v>
      </c>
      <c r="N220" s="85">
        <f t="shared" si="9"/>
        <v>4.0915537355353795E-3</v>
      </c>
      <c r="O220" s="141">
        <f t="shared" si="9"/>
        <v>0.17724329569436051</v>
      </c>
      <c r="P220" s="86">
        <f t="shared" si="9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9"/>
        <v>0.4521432526007052</v>
      </c>
      <c r="E221" s="83">
        <f t="shared" si="9"/>
        <v>0.14543878465490795</v>
      </c>
      <c r="F221" s="83">
        <f t="shared" si="9"/>
        <v>0.23237008865548797</v>
      </c>
      <c r="G221" s="84">
        <f t="shared" si="9"/>
        <v>7.4334379290309283E-2</v>
      </c>
      <c r="H221" s="85">
        <f t="shared" si="9"/>
        <v>0.14841347058649018</v>
      </c>
      <c r="I221" s="85">
        <f t="shared" si="9"/>
        <v>9.6971817769648198E-3</v>
      </c>
      <c r="J221" s="82">
        <f t="shared" si="9"/>
        <v>9.8040654745064945E-2</v>
      </c>
      <c r="K221" s="84">
        <f t="shared" si="9"/>
        <v>3.9432260093058016E-2</v>
      </c>
      <c r="L221" s="85">
        <f t="shared" si="9"/>
        <v>0.1016165346628197</v>
      </c>
      <c r="M221" s="85">
        <f t="shared" si="9"/>
        <v>5.3467060770257605E-2</v>
      </c>
      <c r="N221" s="85">
        <f t="shared" si="9"/>
        <v>7.8943588184297465E-3</v>
      </c>
      <c r="O221" s="141">
        <f t="shared" si="9"/>
        <v>0.12872748603926781</v>
      </c>
      <c r="P221" s="86">
        <f t="shared" si="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9"/>
        <v>0.53181550646039333</v>
      </c>
      <c r="E222" s="83">
        <f t="shared" si="9"/>
        <v>0.16111757024077858</v>
      </c>
      <c r="F222" s="83">
        <f t="shared" si="9"/>
        <v>0.27583507809264679</v>
      </c>
      <c r="G222" s="84">
        <f t="shared" si="9"/>
        <v>9.4862858126967931E-2</v>
      </c>
      <c r="H222" s="85">
        <f t="shared" si="9"/>
        <v>0.14811414715478768</v>
      </c>
      <c r="I222" s="85">
        <f t="shared" si="9"/>
        <v>1.2632281278669383E-2</v>
      </c>
      <c r="J222" s="82">
        <f t="shared" si="9"/>
        <v>7.5846920432115411E-2</v>
      </c>
      <c r="K222" s="84">
        <f t="shared" si="9"/>
        <v>2.8966362340205141E-3</v>
      </c>
      <c r="L222" s="85">
        <f t="shared" si="9"/>
        <v>0.12495106550366228</v>
      </c>
      <c r="M222" s="85">
        <f t="shared" si="9"/>
        <v>1.8062167227553081E-3</v>
      </c>
      <c r="N222" s="85">
        <f t="shared" si="9"/>
        <v>1.8011678424160106E-2</v>
      </c>
      <c r="O222" s="141">
        <f t="shared" si="9"/>
        <v>8.6822184023456497E-2</v>
      </c>
      <c r="P222" s="86">
        <f t="shared" si="9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9"/>
        <v>0.47681938935842538</v>
      </c>
      <c r="E223" s="83">
        <f t="shared" si="9"/>
        <v>0.16403199451561518</v>
      </c>
      <c r="F223" s="83">
        <f t="shared" si="9"/>
        <v>0.2377036307785641</v>
      </c>
      <c r="G223" s="84">
        <f t="shared" si="9"/>
        <v>7.5083764064246106E-2</v>
      </c>
      <c r="H223" s="85">
        <f t="shared" si="9"/>
        <v>0.17492056094830091</v>
      </c>
      <c r="I223" s="85">
        <f t="shared" si="9"/>
        <v>4.4802872202736512E-3</v>
      </c>
      <c r="J223" s="82">
        <f t="shared" si="9"/>
        <v>0.10025047424995094</v>
      </c>
      <c r="K223" s="84">
        <f t="shared" si="9"/>
        <v>4.3298933124728788E-2</v>
      </c>
      <c r="L223" s="85">
        <f t="shared" si="9"/>
        <v>0.10098689167129869</v>
      </c>
      <c r="M223" s="85">
        <f t="shared" si="9"/>
        <v>2.9758596175326418E-2</v>
      </c>
      <c r="N223" s="85">
        <f t="shared" si="9"/>
        <v>8.1459930618731358E-3</v>
      </c>
      <c r="O223" s="141">
        <f t="shared" si="9"/>
        <v>0.10463780731455086</v>
      </c>
      <c r="P223" s="86">
        <f t="shared" si="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9"/>
        <v>0.50841345799856019</v>
      </c>
      <c r="E224" s="83">
        <f t="shared" si="9"/>
        <v>0.17011763287218759</v>
      </c>
      <c r="F224" s="83">
        <f t="shared" si="9"/>
        <v>0.23827790387485243</v>
      </c>
      <c r="G224" s="84">
        <f t="shared" si="9"/>
        <v>0.10001792125152018</v>
      </c>
      <c r="H224" s="85">
        <f t="shared" si="9"/>
        <v>0.16394944373268827</v>
      </c>
      <c r="I224" s="85">
        <f t="shared" si="9"/>
        <v>1.2167557311189891E-3</v>
      </c>
      <c r="J224" s="82">
        <f t="shared" si="9"/>
        <v>4.3026063056687561E-2</v>
      </c>
      <c r="K224" s="84">
        <f t="shared" si="9"/>
        <v>1.5742916451681112E-4</v>
      </c>
      <c r="L224" s="85">
        <f t="shared" si="9"/>
        <v>0.11994618623264452</v>
      </c>
      <c r="M224" s="85">
        <f t="shared" si="9"/>
        <v>2.2133773668207894E-2</v>
      </c>
      <c r="N224" s="85">
        <f t="shared" si="9"/>
        <v>8.9356193626202712E-3</v>
      </c>
      <c r="O224" s="141">
        <f t="shared" si="9"/>
        <v>0.13237870021747231</v>
      </c>
      <c r="P224" s="86">
        <f t="shared" si="9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9"/>
        <v>0.50269414985555538</v>
      </c>
      <c r="E225" s="88">
        <f t="shared" si="9"/>
        <v>0.15956591041212556</v>
      </c>
      <c r="F225" s="88">
        <f t="shared" si="9"/>
        <v>0.22183919800189628</v>
      </c>
      <c r="G225" s="89">
        <f t="shared" si="9"/>
        <v>0.12128904144153357</v>
      </c>
      <c r="H225" s="90">
        <f t="shared" si="9"/>
        <v>0.15739549026124516</v>
      </c>
      <c r="I225" s="90">
        <f t="shared" si="9"/>
        <v>1.0011415512425346E-2</v>
      </c>
      <c r="J225" s="87">
        <f t="shared" si="9"/>
        <v>0.13532675931720342</v>
      </c>
      <c r="K225" s="89">
        <f t="shared" si="9"/>
        <v>6.3272450600398156E-2</v>
      </c>
      <c r="L225" s="90">
        <f t="shared" si="9"/>
        <v>7.8121064454850925E-2</v>
      </c>
      <c r="M225" s="90">
        <f t="shared" si="9"/>
        <v>3.105875265241154E-2</v>
      </c>
      <c r="N225" s="90">
        <f t="shared" si="9"/>
        <v>1.9218520918620845E-3</v>
      </c>
      <c r="O225" s="142">
        <f t="shared" si="9"/>
        <v>8.3470515854446106E-2</v>
      </c>
      <c r="P225" s="91">
        <f t="shared" si="9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9"/>
        <v>0.51638812447694116</v>
      </c>
      <c r="E226" s="83">
        <f t="shared" si="9"/>
        <v>0.17315062170418499</v>
      </c>
      <c r="F226" s="83">
        <f t="shared" si="9"/>
        <v>0.27777182260469191</v>
      </c>
      <c r="G226" s="84">
        <f t="shared" si="9"/>
        <v>6.5465680168064228E-2</v>
      </c>
      <c r="H226" s="85">
        <f t="shared" si="9"/>
        <v>0.12300701236986526</v>
      </c>
      <c r="I226" s="85">
        <f t="shared" si="9"/>
        <v>3.4929367022852381E-3</v>
      </c>
      <c r="J226" s="82">
        <f t="shared" si="9"/>
        <v>9.3375221886678045E-2</v>
      </c>
      <c r="K226" s="84">
        <f t="shared" si="9"/>
        <v>3.1430648119313627E-2</v>
      </c>
      <c r="L226" s="85">
        <f t="shared" si="9"/>
        <v>8.5062958111044237E-2</v>
      </c>
      <c r="M226" s="85">
        <f t="shared" si="9"/>
        <v>5.7981139560882695E-2</v>
      </c>
      <c r="N226" s="85">
        <f t="shared" si="9"/>
        <v>8.8176662895951326E-3</v>
      </c>
      <c r="O226" s="141">
        <f t="shared" si="9"/>
        <v>0.11187494060270828</v>
      </c>
      <c r="P226" s="86">
        <f t="shared" si="9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0">+D21/$P21</f>
        <v>0.56923187442541401</v>
      </c>
      <c r="E227" s="88">
        <f t="shared" si="10"/>
        <v>0.18263159163132839</v>
      </c>
      <c r="F227" s="88">
        <f t="shared" si="10"/>
        <v>0.27860919672072643</v>
      </c>
      <c r="G227" s="89">
        <f t="shared" si="10"/>
        <v>0.10799108607335921</v>
      </c>
      <c r="H227" s="90">
        <f t="shared" si="10"/>
        <v>0.15811625215266034</v>
      </c>
      <c r="I227" s="90">
        <f t="shared" si="10"/>
        <v>1.6237218856995138E-3</v>
      </c>
      <c r="J227" s="87">
        <f t="shared" si="10"/>
        <v>3.4404753611339996E-2</v>
      </c>
      <c r="K227" s="89">
        <f t="shared" si="10"/>
        <v>3.2520035856931002E-3</v>
      </c>
      <c r="L227" s="90">
        <f t="shared" si="10"/>
        <v>0.11456138339695564</v>
      </c>
      <c r="M227" s="90">
        <f t="shared" si="10"/>
        <v>7.2213301593953049E-3</v>
      </c>
      <c r="N227" s="90">
        <f t="shared" si="10"/>
        <v>3.6036360518869335E-3</v>
      </c>
      <c r="O227" s="142">
        <f t="shared" si="10"/>
        <v>0.11123704831664825</v>
      </c>
      <c r="P227" s="91">
        <f t="shared" si="10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0"/>
        <v>0.44869117864801877</v>
      </c>
      <c r="E228" s="83">
        <f t="shared" si="10"/>
        <v>0.11900165407955619</v>
      </c>
      <c r="F228" s="83">
        <f t="shared" si="10"/>
        <v>0.25185887810087021</v>
      </c>
      <c r="G228" s="84">
        <f t="shared" si="10"/>
        <v>7.7830646467592357E-2</v>
      </c>
      <c r="H228" s="85">
        <f t="shared" si="10"/>
        <v>0.16871693834237864</v>
      </c>
      <c r="I228" s="85">
        <f t="shared" si="10"/>
        <v>2.0343177735856009E-3</v>
      </c>
      <c r="J228" s="82">
        <f t="shared" si="10"/>
        <v>0.15203196835381985</v>
      </c>
      <c r="K228" s="84">
        <f t="shared" si="10"/>
        <v>4.2924403226434239E-2</v>
      </c>
      <c r="L228" s="85">
        <f t="shared" si="10"/>
        <v>0.13017678386174547</v>
      </c>
      <c r="M228" s="85">
        <f t="shared" si="10"/>
        <v>1.8740417629847121E-2</v>
      </c>
      <c r="N228" s="85">
        <f t="shared" si="10"/>
        <v>3.4154840721339033E-3</v>
      </c>
      <c r="O228" s="141">
        <f t="shared" si="10"/>
        <v>7.6192911318470655E-2</v>
      </c>
      <c r="P228" s="86">
        <f t="shared" si="10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0"/>
        <v>0.53753994156757212</v>
      </c>
      <c r="E229" s="83">
        <f t="shared" si="10"/>
        <v>0.18517593930529022</v>
      </c>
      <c r="F229" s="83">
        <f t="shared" si="10"/>
        <v>0.27128532334032096</v>
      </c>
      <c r="G229" s="84">
        <f t="shared" si="10"/>
        <v>8.1078678921960981E-2</v>
      </c>
      <c r="H229" s="85">
        <f t="shared" si="10"/>
        <v>0.15218740403992193</v>
      </c>
      <c r="I229" s="85">
        <f t="shared" si="10"/>
        <v>4.9968511366953027E-3</v>
      </c>
      <c r="J229" s="82">
        <f t="shared" si="10"/>
        <v>5.5883453620897132E-2</v>
      </c>
      <c r="K229" s="84">
        <f t="shared" si="10"/>
        <v>1.092659790557296E-2</v>
      </c>
      <c r="L229" s="85">
        <f t="shared" si="10"/>
        <v>0.12169759001081722</v>
      </c>
      <c r="M229" s="85">
        <f t="shared" si="10"/>
        <v>2.9944148330680067E-2</v>
      </c>
      <c r="N229" s="85">
        <f t="shared" si="10"/>
        <v>2.8091197501521636E-3</v>
      </c>
      <c r="O229" s="141">
        <f t="shared" si="10"/>
        <v>9.4941491543264034E-2</v>
      </c>
      <c r="P229" s="86">
        <f t="shared" si="10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0"/>
        <v>0.52640807593552941</v>
      </c>
      <c r="E230" s="83">
        <f t="shared" si="10"/>
        <v>0.1570018204688364</v>
      </c>
      <c r="F230" s="83">
        <f t="shared" si="10"/>
        <v>0.30806801116075766</v>
      </c>
      <c r="G230" s="84">
        <f t="shared" si="10"/>
        <v>6.1338244305935312E-2</v>
      </c>
      <c r="H230" s="85">
        <f t="shared" si="10"/>
        <v>0.13783505821847805</v>
      </c>
      <c r="I230" s="85">
        <f t="shared" si="10"/>
        <v>2.13881058857981E-3</v>
      </c>
      <c r="J230" s="82">
        <f t="shared" si="10"/>
        <v>7.9736065125921629E-2</v>
      </c>
      <c r="K230" s="84">
        <f t="shared" si="10"/>
        <v>2.560540787964187E-2</v>
      </c>
      <c r="L230" s="85">
        <f t="shared" si="10"/>
        <v>0.13252410791580346</v>
      </c>
      <c r="M230" s="85">
        <f t="shared" si="10"/>
        <v>9.8492853436986643E-3</v>
      </c>
      <c r="N230" s="85">
        <f t="shared" si="10"/>
        <v>8.9897797004161468E-3</v>
      </c>
      <c r="O230" s="141">
        <f t="shared" si="10"/>
        <v>0.10251881717157284</v>
      </c>
      <c r="P230" s="86">
        <f t="shared" si="10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0"/>
        <v>0.49254702896557556</v>
      </c>
      <c r="E231" s="83">
        <f t="shared" si="10"/>
        <v>0.140489327212622</v>
      </c>
      <c r="F231" s="83">
        <f t="shared" si="10"/>
        <v>0.30387986849308718</v>
      </c>
      <c r="G231" s="84">
        <f t="shared" si="10"/>
        <v>4.8177833259866354E-2</v>
      </c>
      <c r="H231" s="85">
        <f t="shared" si="10"/>
        <v>0.18178042174575251</v>
      </c>
      <c r="I231" s="85">
        <f t="shared" si="10"/>
        <v>4.5314090003639278E-3</v>
      </c>
      <c r="J231" s="82">
        <f t="shared" si="10"/>
        <v>8.8902083430497034E-2</v>
      </c>
      <c r="K231" s="84">
        <f t="shared" si="10"/>
        <v>1.5855075866438053E-2</v>
      </c>
      <c r="L231" s="85">
        <f t="shared" si="10"/>
        <v>8.4518934507238144E-2</v>
      </c>
      <c r="M231" s="85">
        <f t="shared" si="10"/>
        <v>4.6065489293549609E-2</v>
      </c>
      <c r="N231" s="85">
        <f t="shared" si="10"/>
        <v>4.2448653395767821E-3</v>
      </c>
      <c r="O231" s="141">
        <f t="shared" si="10"/>
        <v>9.7409767717446444E-2</v>
      </c>
      <c r="P231" s="86">
        <f t="shared" si="10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0"/>
        <v>0.5126651959611559</v>
      </c>
      <c r="E232" s="83">
        <f t="shared" si="10"/>
        <v>0.16801589664587163</v>
      </c>
      <c r="F232" s="83">
        <f t="shared" si="10"/>
        <v>0.26953092001036594</v>
      </c>
      <c r="G232" s="84">
        <f t="shared" si="10"/>
        <v>7.5118379304918353E-2</v>
      </c>
      <c r="H232" s="85">
        <f t="shared" si="10"/>
        <v>0.17632964152867553</v>
      </c>
      <c r="I232" s="85">
        <f t="shared" si="10"/>
        <v>9.0681709725527228E-3</v>
      </c>
      <c r="J232" s="82">
        <f t="shared" si="10"/>
        <v>0.1103824649325858</v>
      </c>
      <c r="K232" s="84">
        <f t="shared" si="10"/>
        <v>5.2934372944054918E-2</v>
      </c>
      <c r="L232" s="85">
        <f t="shared" si="10"/>
        <v>0.1212760867193904</v>
      </c>
      <c r="M232" s="85">
        <f t="shared" si="10"/>
        <v>5.0301538187001813E-3</v>
      </c>
      <c r="N232" s="85">
        <f t="shared" si="10"/>
        <v>6.2681680528522943E-4</v>
      </c>
      <c r="O232" s="141">
        <f t="shared" si="10"/>
        <v>6.4621469261654213E-2</v>
      </c>
      <c r="P232" s="86">
        <f t="shared" si="1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0"/>
        <v>0.55926786269753492</v>
      </c>
      <c r="E233" s="83">
        <f t="shared" si="10"/>
        <v>0.17549742104965063</v>
      </c>
      <c r="F233" s="83">
        <f t="shared" si="10"/>
        <v>0.30752973211467283</v>
      </c>
      <c r="G233" s="84">
        <f t="shared" si="10"/>
        <v>7.6240709533211451E-2</v>
      </c>
      <c r="H233" s="85">
        <f t="shared" si="10"/>
        <v>0.18829054388281261</v>
      </c>
      <c r="I233" s="85">
        <f t="shared" si="10"/>
        <v>9.2479626592690267E-3</v>
      </c>
      <c r="J233" s="82">
        <f t="shared" si="10"/>
        <v>7.0348124736227008E-2</v>
      </c>
      <c r="K233" s="84">
        <f t="shared" si="10"/>
        <v>3.2705767226701772E-2</v>
      </c>
      <c r="L233" s="85">
        <f t="shared" si="10"/>
        <v>8.9303751806057916E-2</v>
      </c>
      <c r="M233" s="85">
        <f t="shared" si="10"/>
        <v>1.3264842596642398E-2</v>
      </c>
      <c r="N233" s="85">
        <f t="shared" si="10"/>
        <v>2.6297456285439553E-3</v>
      </c>
      <c r="O233" s="141">
        <f t="shared" si="10"/>
        <v>6.7647165992912192E-2</v>
      </c>
      <c r="P233" s="86">
        <f t="shared" si="10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0"/>
        <v>0.50458636130033707</v>
      </c>
      <c r="E234" s="83">
        <f t="shared" si="10"/>
        <v>0.14970403820127054</v>
      </c>
      <c r="F234" s="83">
        <f t="shared" si="10"/>
        <v>0.28674060295124537</v>
      </c>
      <c r="G234" s="84">
        <f t="shared" si="10"/>
        <v>6.8141720147821161E-2</v>
      </c>
      <c r="H234" s="85">
        <f t="shared" si="10"/>
        <v>0.16159038659378797</v>
      </c>
      <c r="I234" s="85">
        <f t="shared" si="10"/>
        <v>8.6570065499381142E-3</v>
      </c>
      <c r="J234" s="82">
        <f t="shared" si="10"/>
        <v>0.1518543928174502</v>
      </c>
      <c r="K234" s="84">
        <f t="shared" si="10"/>
        <v>5.3878487658894247E-2</v>
      </c>
      <c r="L234" s="85">
        <f t="shared" si="10"/>
        <v>9.1866356878995706E-2</v>
      </c>
      <c r="M234" s="85">
        <f t="shared" si="10"/>
        <v>2.6645788314328726E-2</v>
      </c>
      <c r="N234" s="85">
        <f t="shared" si="10"/>
        <v>1.8114095944943283E-3</v>
      </c>
      <c r="O234" s="141">
        <f t="shared" si="10"/>
        <v>5.2988297950667895E-2</v>
      </c>
      <c r="P234" s="86">
        <f t="shared" si="1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0"/>
        <v>0.47121532457836363</v>
      </c>
      <c r="E235" s="83">
        <f t="shared" si="10"/>
        <v>0.14200189888179088</v>
      </c>
      <c r="F235" s="83">
        <f t="shared" si="10"/>
        <v>0.2668344518731664</v>
      </c>
      <c r="G235" s="84">
        <f t="shared" si="10"/>
        <v>6.237897382340634E-2</v>
      </c>
      <c r="H235" s="85">
        <f t="shared" si="10"/>
        <v>0.1859658519229215</v>
      </c>
      <c r="I235" s="85">
        <f t="shared" si="10"/>
        <v>3.0575691946017136E-3</v>
      </c>
      <c r="J235" s="82">
        <f t="shared" si="10"/>
        <v>8.1802846354042669E-2</v>
      </c>
      <c r="K235" s="84">
        <f t="shared" si="10"/>
        <v>3.2655345220998409E-2</v>
      </c>
      <c r="L235" s="85">
        <f t="shared" si="10"/>
        <v>7.9414264455947556E-2</v>
      </c>
      <c r="M235" s="85">
        <f t="shared" si="10"/>
        <v>3.009317895052779E-2</v>
      </c>
      <c r="N235" s="85">
        <f t="shared" si="10"/>
        <v>0</v>
      </c>
      <c r="O235" s="141">
        <f t="shared" si="10"/>
        <v>0.14845096454359516</v>
      </c>
      <c r="P235" s="86">
        <f t="shared" si="10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0"/>
        <v>0.53280884362833103</v>
      </c>
      <c r="E236" s="83">
        <f t="shared" si="10"/>
        <v>0.13446342272951928</v>
      </c>
      <c r="F236" s="83">
        <f t="shared" si="10"/>
        <v>0.31164595353129854</v>
      </c>
      <c r="G236" s="84">
        <f t="shared" si="10"/>
        <v>8.6699467367513258E-2</v>
      </c>
      <c r="H236" s="85">
        <f t="shared" si="10"/>
        <v>0.10560326350083718</v>
      </c>
      <c r="I236" s="85">
        <f t="shared" si="10"/>
        <v>5.8070904611567248E-3</v>
      </c>
      <c r="J236" s="82">
        <f t="shared" si="10"/>
        <v>0.10123051090859575</v>
      </c>
      <c r="K236" s="84">
        <f t="shared" si="10"/>
        <v>4.445925336260112E-2</v>
      </c>
      <c r="L236" s="85">
        <f t="shared" si="10"/>
        <v>0.11229221722378004</v>
      </c>
      <c r="M236" s="85">
        <f t="shared" si="10"/>
        <v>3.8940200671763736E-2</v>
      </c>
      <c r="N236" s="85">
        <f t="shared" si="10"/>
        <v>1.6404421814165541E-3</v>
      </c>
      <c r="O236" s="141">
        <f t="shared" si="10"/>
        <v>0.10167743142411895</v>
      </c>
      <c r="P236" s="86">
        <f t="shared" si="10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0"/>
        <v>0.5135950310063836</v>
      </c>
      <c r="E237" s="88">
        <f t="shared" si="10"/>
        <v>0.15157374830916165</v>
      </c>
      <c r="F237" s="88">
        <f t="shared" si="10"/>
        <v>0.24847919176612035</v>
      </c>
      <c r="G237" s="89">
        <f t="shared" si="10"/>
        <v>0.11354209093110164</v>
      </c>
      <c r="H237" s="90">
        <f t="shared" si="10"/>
        <v>0.14564760771207477</v>
      </c>
      <c r="I237" s="90">
        <f t="shared" si="10"/>
        <v>6.288440950709317E-3</v>
      </c>
      <c r="J237" s="87">
        <f t="shared" si="10"/>
        <v>7.6313815661699827E-2</v>
      </c>
      <c r="K237" s="89">
        <f t="shared" si="10"/>
        <v>4.8864228380867271E-2</v>
      </c>
      <c r="L237" s="90">
        <f t="shared" si="10"/>
        <v>0.11738356102455683</v>
      </c>
      <c r="M237" s="90">
        <f t="shared" si="10"/>
        <v>2.5554770545319132E-4</v>
      </c>
      <c r="N237" s="90">
        <f t="shared" si="10"/>
        <v>4.3921272830300543E-3</v>
      </c>
      <c r="O237" s="142">
        <f t="shared" si="10"/>
        <v>0.13612386865609236</v>
      </c>
      <c r="P237" s="91">
        <f t="shared" si="10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0"/>
        <v>0.50028308375606068</v>
      </c>
      <c r="E238" s="83">
        <f t="shared" si="10"/>
        <v>0.15365785855559178</v>
      </c>
      <c r="F238" s="83">
        <f t="shared" si="10"/>
        <v>0.24036092030388309</v>
      </c>
      <c r="G238" s="84">
        <f t="shared" si="10"/>
        <v>0.10626430489658578</v>
      </c>
      <c r="H238" s="85">
        <f t="shared" si="10"/>
        <v>0.13879786143099362</v>
      </c>
      <c r="I238" s="85">
        <f t="shared" si="10"/>
        <v>7.3575101518177028E-3</v>
      </c>
      <c r="J238" s="82">
        <f t="shared" si="10"/>
        <v>0.12937184875741972</v>
      </c>
      <c r="K238" s="84">
        <f t="shared" si="10"/>
        <v>9.4471177250951971E-2</v>
      </c>
      <c r="L238" s="85">
        <f t="shared" si="10"/>
        <v>0.13183272867399537</v>
      </c>
      <c r="M238" s="85">
        <f t="shared" si="10"/>
        <v>1.4105728115068238E-2</v>
      </c>
      <c r="N238" s="85">
        <f t="shared" si="10"/>
        <v>3.0197858852404726E-4</v>
      </c>
      <c r="O238" s="141">
        <f t="shared" si="10"/>
        <v>7.7949260526120626E-2</v>
      </c>
      <c r="P238" s="86">
        <f t="shared" si="10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0"/>
        <v>0.51490495342587039</v>
      </c>
      <c r="E239" s="93">
        <f t="shared" si="10"/>
        <v>0.17301824123290588</v>
      </c>
      <c r="F239" s="93">
        <f t="shared" si="10"/>
        <v>0.22963592774450564</v>
      </c>
      <c r="G239" s="94">
        <f t="shared" si="10"/>
        <v>0.11225078444845885</v>
      </c>
      <c r="H239" s="95">
        <f t="shared" si="10"/>
        <v>0.1692132627710673</v>
      </c>
      <c r="I239" s="95">
        <f t="shared" si="10"/>
        <v>1.2916075341668678E-3</v>
      </c>
      <c r="J239" s="92">
        <f t="shared" si="10"/>
        <v>9.8778348601472901E-2</v>
      </c>
      <c r="K239" s="94">
        <f t="shared" si="10"/>
        <v>6.0997860997738823E-2</v>
      </c>
      <c r="L239" s="95">
        <f t="shared" si="10"/>
        <v>0.11648317647079186</v>
      </c>
      <c r="M239" s="95">
        <f t="shared" si="10"/>
        <v>3.7344928953949599E-2</v>
      </c>
      <c r="N239" s="95">
        <f t="shared" si="10"/>
        <v>2.703660576210088E-3</v>
      </c>
      <c r="O239" s="143">
        <f t="shared" si="10"/>
        <v>5.9280061666471012E-2</v>
      </c>
      <c r="P239" s="96">
        <f t="shared" si="10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0"/>
        <v>0.4855978328184955</v>
      </c>
      <c r="E240" s="83">
        <f t="shared" si="10"/>
        <v>0.15371217134758686</v>
      </c>
      <c r="F240" s="83">
        <f t="shared" si="10"/>
        <v>0.22507914533134471</v>
      </c>
      <c r="G240" s="84">
        <f t="shared" si="10"/>
        <v>0.10680651613956398</v>
      </c>
      <c r="H240" s="85">
        <f t="shared" si="10"/>
        <v>0.16858331391914017</v>
      </c>
      <c r="I240" s="85">
        <f t="shared" si="10"/>
        <v>6.1218403003644459E-3</v>
      </c>
      <c r="J240" s="82">
        <f t="shared" si="10"/>
        <v>0.11109642352804011</v>
      </c>
      <c r="K240" s="84">
        <f t="shared" si="10"/>
        <v>4.6872661077872711E-2</v>
      </c>
      <c r="L240" s="85">
        <f t="shared" si="10"/>
        <v>0.1228923720182393</v>
      </c>
      <c r="M240" s="85">
        <f t="shared" si="10"/>
        <v>3.1515463801839866E-2</v>
      </c>
      <c r="N240" s="85">
        <f t="shared" si="10"/>
        <v>7.2497455217437673E-3</v>
      </c>
      <c r="O240" s="141">
        <f t="shared" si="10"/>
        <v>6.6943008092136838E-2</v>
      </c>
      <c r="P240" s="86">
        <f t="shared" si="10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0"/>
        <v>0.50131253396160047</v>
      </c>
      <c r="E241" s="83">
        <f t="shared" si="10"/>
        <v>0.14210552812076807</v>
      </c>
      <c r="F241" s="83">
        <f t="shared" si="10"/>
        <v>0.28221694123285102</v>
      </c>
      <c r="G241" s="84">
        <f t="shared" si="10"/>
        <v>7.6990064607981398E-2</v>
      </c>
      <c r="H241" s="85">
        <f t="shared" si="10"/>
        <v>0.13597353516061517</v>
      </c>
      <c r="I241" s="85">
        <f t="shared" si="10"/>
        <v>4.456866707279245E-3</v>
      </c>
      <c r="J241" s="82">
        <f t="shared" si="10"/>
        <v>0.10986938181954417</v>
      </c>
      <c r="K241" s="84">
        <f t="shared" si="10"/>
        <v>5.6903469337438499E-2</v>
      </c>
      <c r="L241" s="85">
        <f t="shared" si="10"/>
        <v>8.9294637089350384E-2</v>
      </c>
      <c r="M241" s="85">
        <f t="shared" si="10"/>
        <v>1.5356429708293999E-2</v>
      </c>
      <c r="N241" s="85">
        <f t="shared" si="10"/>
        <v>1.4436447644431945E-4</v>
      </c>
      <c r="O241" s="141">
        <f t="shared" si="10"/>
        <v>0.14359225107687223</v>
      </c>
      <c r="P241" s="86">
        <f t="shared" si="10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0"/>
        <v>0.52642112544113273</v>
      </c>
      <c r="E242" s="83">
        <f t="shared" si="10"/>
        <v>0.14978909728059395</v>
      </c>
      <c r="F242" s="83">
        <f t="shared" si="10"/>
        <v>0.28131623175148424</v>
      </c>
      <c r="G242" s="84">
        <f t="shared" si="10"/>
        <v>9.5315796409054576E-2</v>
      </c>
      <c r="H242" s="85">
        <f t="shared" si="10"/>
        <v>0.1475570903474959</v>
      </c>
      <c r="I242" s="85">
        <f t="shared" si="10"/>
        <v>1.9744128386440164E-2</v>
      </c>
      <c r="J242" s="82">
        <f t="shared" si="10"/>
        <v>4.4254132042776888E-2</v>
      </c>
      <c r="K242" s="84">
        <f t="shared" si="10"/>
        <v>1.1528344255121458E-2</v>
      </c>
      <c r="L242" s="85">
        <f t="shared" si="10"/>
        <v>0.11567610523233929</v>
      </c>
      <c r="M242" s="85">
        <f t="shared" si="10"/>
        <v>3.970898617832759E-2</v>
      </c>
      <c r="N242" s="85">
        <f t="shared" si="10"/>
        <v>7.6117465101772537E-3</v>
      </c>
      <c r="O242" s="141">
        <f t="shared" si="10"/>
        <v>9.9026685861310151E-2</v>
      </c>
      <c r="P242" s="86">
        <f t="shared" si="1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1">+D37/$P37</f>
        <v>0.53504062789084939</v>
      </c>
      <c r="E243" s="98">
        <f t="shared" si="11"/>
        <v>0.20721746342062403</v>
      </c>
      <c r="F243" s="98">
        <f t="shared" si="11"/>
        <v>0.23810908372143605</v>
      </c>
      <c r="G243" s="99">
        <f t="shared" si="11"/>
        <v>8.9714080748789365E-2</v>
      </c>
      <c r="H243" s="100">
        <f t="shared" si="11"/>
        <v>0.12308574424598966</v>
      </c>
      <c r="I243" s="100">
        <f t="shared" si="11"/>
        <v>2.606963256413318E-3</v>
      </c>
      <c r="J243" s="97">
        <f t="shared" si="11"/>
        <v>7.2693722346947959E-2</v>
      </c>
      <c r="K243" s="99">
        <f t="shared" si="11"/>
        <v>3.8415102088385319E-2</v>
      </c>
      <c r="L243" s="100">
        <f t="shared" si="11"/>
        <v>0.14123514085117042</v>
      </c>
      <c r="M243" s="100">
        <f t="shared" si="11"/>
        <v>4.3887913421028178E-2</v>
      </c>
      <c r="N243" s="100">
        <f t="shared" si="11"/>
        <v>7.2701002765928626E-4</v>
      </c>
      <c r="O243" s="144">
        <f t="shared" si="11"/>
        <v>8.0722877959941763E-2</v>
      </c>
      <c r="P243" s="101">
        <f t="shared" si="1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1"/>
        <v>0.47035730855692259</v>
      </c>
      <c r="E244" s="83">
        <f t="shared" si="11"/>
        <v>0.15535180090898956</v>
      </c>
      <c r="F244" s="83">
        <f t="shared" si="11"/>
        <v>0.22992164237873977</v>
      </c>
      <c r="G244" s="84">
        <f t="shared" si="11"/>
        <v>8.508386526919326E-2</v>
      </c>
      <c r="H244" s="85">
        <f t="shared" si="11"/>
        <v>0.15598174420258704</v>
      </c>
      <c r="I244" s="85">
        <f t="shared" si="11"/>
        <v>9.3035806270049606E-3</v>
      </c>
      <c r="J244" s="82">
        <f t="shared" si="11"/>
        <v>8.4036841787417577E-2</v>
      </c>
      <c r="K244" s="84">
        <f t="shared" si="11"/>
        <v>4.8114951731359462E-2</v>
      </c>
      <c r="L244" s="85">
        <f t="shared" si="11"/>
        <v>0.11616920969862825</v>
      </c>
      <c r="M244" s="85">
        <f t="shared" si="11"/>
        <v>3.3912133594791685E-2</v>
      </c>
      <c r="N244" s="85">
        <f t="shared" si="11"/>
        <v>7.2324143926229896E-4</v>
      </c>
      <c r="O244" s="141">
        <f t="shared" si="11"/>
        <v>0.1295159400933856</v>
      </c>
      <c r="P244" s="86">
        <f t="shared" si="11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1"/>
        <v>0.44785743962721136</v>
      </c>
      <c r="E245" s="83">
        <f t="shared" si="11"/>
        <v>0.14346039731858198</v>
      </c>
      <c r="F245" s="83">
        <f t="shared" si="11"/>
        <v>0.23555270157481745</v>
      </c>
      <c r="G245" s="84">
        <f t="shared" si="11"/>
        <v>6.8844340733811932E-2</v>
      </c>
      <c r="H245" s="85">
        <f t="shared" si="11"/>
        <v>0.14360417101557871</v>
      </c>
      <c r="I245" s="85">
        <f t="shared" si="11"/>
        <v>6.8537271446994742E-3</v>
      </c>
      <c r="J245" s="82">
        <f t="shared" si="11"/>
        <v>0.10400914407833346</v>
      </c>
      <c r="K245" s="84">
        <f t="shared" si="11"/>
        <v>5.2065956228000046E-2</v>
      </c>
      <c r="L245" s="85">
        <f t="shared" si="11"/>
        <v>0.13829267340395471</v>
      </c>
      <c r="M245" s="85">
        <f t="shared" si="11"/>
        <v>2.4546970445515702E-2</v>
      </c>
      <c r="N245" s="85">
        <f t="shared" si="11"/>
        <v>1.7801118076358963E-3</v>
      </c>
      <c r="O245" s="141">
        <f t="shared" si="11"/>
        <v>0.13305576247707068</v>
      </c>
      <c r="P245" s="86">
        <f t="shared" si="1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1"/>
        <v>0.51010261657615197</v>
      </c>
      <c r="E246" s="98">
        <f t="shared" si="11"/>
        <v>0.18320255565567892</v>
      </c>
      <c r="F246" s="98">
        <f t="shared" si="11"/>
        <v>0.24197610925192192</v>
      </c>
      <c r="G246" s="99">
        <f t="shared" si="11"/>
        <v>8.4923951668551129E-2</v>
      </c>
      <c r="H246" s="100">
        <f t="shared" si="11"/>
        <v>0.1336807331750311</v>
      </c>
      <c r="I246" s="100">
        <f t="shared" si="11"/>
        <v>8.8221417223236908E-3</v>
      </c>
      <c r="J246" s="97">
        <f t="shared" si="11"/>
        <v>0.13937293942040954</v>
      </c>
      <c r="K246" s="99">
        <f t="shared" si="11"/>
        <v>8.4178188396085915E-2</v>
      </c>
      <c r="L246" s="100">
        <f t="shared" si="11"/>
        <v>0.10689607914543611</v>
      </c>
      <c r="M246" s="100">
        <f t="shared" si="11"/>
        <v>4.0696891852240236E-2</v>
      </c>
      <c r="N246" s="100">
        <f t="shared" si="11"/>
        <v>1.5011653957817356E-3</v>
      </c>
      <c r="O246" s="144">
        <f t="shared" si="11"/>
        <v>5.8927432712625585E-2</v>
      </c>
      <c r="P246" s="101">
        <f t="shared" si="11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1"/>
        <v>0.45943258030899919</v>
      </c>
      <c r="E247" s="98">
        <f t="shared" si="11"/>
        <v>0.15050089090686455</v>
      </c>
      <c r="F247" s="98">
        <f t="shared" si="11"/>
        <v>0.24087149475681816</v>
      </c>
      <c r="G247" s="99">
        <f t="shared" si="11"/>
        <v>6.8060194645316513E-2</v>
      </c>
      <c r="H247" s="100">
        <f t="shared" si="11"/>
        <v>0.15924217032181801</v>
      </c>
      <c r="I247" s="100">
        <f t="shared" si="11"/>
        <v>1.5492575285676288E-2</v>
      </c>
      <c r="J247" s="97">
        <f t="shared" si="11"/>
        <v>9.4698792173665072E-2</v>
      </c>
      <c r="K247" s="99">
        <f t="shared" si="11"/>
        <v>4.7942925286164013E-2</v>
      </c>
      <c r="L247" s="100">
        <f t="shared" si="11"/>
        <v>9.5909828247368739E-2</v>
      </c>
      <c r="M247" s="100">
        <f t="shared" si="11"/>
        <v>3.73895875747252E-2</v>
      </c>
      <c r="N247" s="100">
        <f t="shared" si="11"/>
        <v>2.9972093800882736E-4</v>
      </c>
      <c r="O247" s="144">
        <f t="shared" si="11"/>
        <v>0.13753474514973868</v>
      </c>
      <c r="P247" s="101">
        <f t="shared" si="11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1"/>
        <v>0.50775659889900926</v>
      </c>
      <c r="E248" s="83">
        <f t="shared" si="11"/>
        <v>0.16176475407165905</v>
      </c>
      <c r="F248" s="83">
        <f t="shared" si="11"/>
        <v>0.26805238871498976</v>
      </c>
      <c r="G248" s="84">
        <f t="shared" si="11"/>
        <v>7.79394561123605E-2</v>
      </c>
      <c r="H248" s="85">
        <f t="shared" si="11"/>
        <v>0.17270758170063144</v>
      </c>
      <c r="I248" s="85">
        <f t="shared" si="11"/>
        <v>2.8473133401685047E-3</v>
      </c>
      <c r="J248" s="82">
        <f t="shared" si="11"/>
        <v>0.10277482698593431</v>
      </c>
      <c r="K248" s="84">
        <f t="shared" si="11"/>
        <v>6.1943931549596529E-2</v>
      </c>
      <c r="L248" s="85">
        <f t="shared" si="11"/>
        <v>9.978347580983575E-2</v>
      </c>
      <c r="M248" s="85">
        <f t="shared" si="11"/>
        <v>7.4175871306024644E-3</v>
      </c>
      <c r="N248" s="85">
        <f t="shared" si="11"/>
        <v>1.4456791829715184E-3</v>
      </c>
      <c r="O248" s="141">
        <f t="shared" si="11"/>
        <v>0.10526693695084671</v>
      </c>
      <c r="P248" s="86">
        <f t="shared" si="11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1"/>
        <v>0.44954463399303463</v>
      </c>
      <c r="E249" s="83">
        <f t="shared" si="11"/>
        <v>0.12662182868174932</v>
      </c>
      <c r="F249" s="83">
        <f t="shared" si="11"/>
        <v>0.23950736990586938</v>
      </c>
      <c r="G249" s="84">
        <f t="shared" si="11"/>
        <v>8.3415435405415961E-2</v>
      </c>
      <c r="H249" s="85">
        <f t="shared" si="11"/>
        <v>0.16451057353019383</v>
      </c>
      <c r="I249" s="85">
        <f t="shared" si="11"/>
        <v>3.7993610805466707E-3</v>
      </c>
      <c r="J249" s="82">
        <f t="shared" si="11"/>
        <v>7.9654758211237464E-2</v>
      </c>
      <c r="K249" s="84">
        <f t="shared" si="11"/>
        <v>3.6534465404880222E-2</v>
      </c>
      <c r="L249" s="85">
        <f t="shared" si="11"/>
        <v>8.6157109857919995E-2</v>
      </c>
      <c r="M249" s="85">
        <f t="shared" si="11"/>
        <v>4.3129295334129673E-2</v>
      </c>
      <c r="N249" s="85">
        <f t="shared" si="11"/>
        <v>5.6409299360982428E-4</v>
      </c>
      <c r="O249" s="141">
        <f t="shared" si="11"/>
        <v>0.17264017499932788</v>
      </c>
      <c r="P249" s="86">
        <f t="shared" si="11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1"/>
        <v>0.47052107040519819</v>
      </c>
      <c r="E250" s="103">
        <f t="shared" si="11"/>
        <v>0.17224187366995228</v>
      </c>
      <c r="F250" s="103">
        <f t="shared" si="11"/>
        <v>0.20319585940806759</v>
      </c>
      <c r="G250" s="104">
        <f t="shared" si="11"/>
        <v>9.5083337327178302E-2</v>
      </c>
      <c r="H250" s="105">
        <f t="shared" si="11"/>
        <v>0.13763551965492046</v>
      </c>
      <c r="I250" s="105">
        <f t="shared" si="11"/>
        <v>4.1838033292455707E-3</v>
      </c>
      <c r="J250" s="102">
        <f t="shared" si="11"/>
        <v>0.14132809775063584</v>
      </c>
      <c r="K250" s="104">
        <f t="shared" si="11"/>
        <v>8.7174391612345067E-2</v>
      </c>
      <c r="L250" s="105">
        <f t="shared" si="11"/>
        <v>0.11938189013474042</v>
      </c>
      <c r="M250" s="105">
        <f t="shared" si="11"/>
        <v>1.6265862791214126E-3</v>
      </c>
      <c r="N250" s="105">
        <f t="shared" si="11"/>
        <v>1.0123246634215172E-3</v>
      </c>
      <c r="O250" s="145">
        <f t="shared" si="11"/>
        <v>0.12431070778271662</v>
      </c>
      <c r="P250" s="106">
        <f t="shared" si="11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1"/>
        <v>0.54762057012052023</v>
      </c>
      <c r="E251" s="108">
        <f t="shared" si="11"/>
        <v>0.22172168845858092</v>
      </c>
      <c r="F251" s="108">
        <f t="shared" si="11"/>
        <v>0.22689522116639027</v>
      </c>
      <c r="G251" s="109">
        <f t="shared" si="11"/>
        <v>9.9003660495549081E-2</v>
      </c>
      <c r="H251" s="110">
        <f t="shared" si="11"/>
        <v>0.19494550210255315</v>
      </c>
      <c r="I251" s="110">
        <f t="shared" si="11"/>
        <v>1.4978681686331869E-2</v>
      </c>
      <c r="J251" s="107">
        <f t="shared" si="11"/>
        <v>4.8157277549768923E-2</v>
      </c>
      <c r="K251" s="109">
        <f t="shared" si="11"/>
        <v>3.47692292769951E-3</v>
      </c>
      <c r="L251" s="110">
        <f t="shared" si="11"/>
        <v>0.12011118896681844</v>
      </c>
      <c r="M251" s="110">
        <f t="shared" si="11"/>
        <v>1.1212119960217549E-2</v>
      </c>
      <c r="N251" s="110">
        <f t="shared" si="11"/>
        <v>1.6480223103602317E-3</v>
      </c>
      <c r="O251" s="146">
        <f t="shared" si="11"/>
        <v>6.1326637303429556E-2</v>
      </c>
      <c r="P251" s="111">
        <f t="shared" si="11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1"/>
        <v>0.41687081616258648</v>
      </c>
      <c r="E252" s="83">
        <f t="shared" si="11"/>
        <v>0.16028437236009596</v>
      </c>
      <c r="F252" s="83">
        <f t="shared" si="11"/>
        <v>0.15614037749309623</v>
      </c>
      <c r="G252" s="84">
        <f t="shared" si="11"/>
        <v>0.10044606630939426</v>
      </c>
      <c r="H252" s="85">
        <f t="shared" si="11"/>
        <v>0.14729668275416252</v>
      </c>
      <c r="I252" s="85">
        <f t="shared" si="11"/>
        <v>3.2832404506472311E-3</v>
      </c>
      <c r="J252" s="82">
        <f t="shared" si="11"/>
        <v>0.11072686791885923</v>
      </c>
      <c r="K252" s="84">
        <f t="shared" si="11"/>
        <v>5.1753090549425666E-2</v>
      </c>
      <c r="L252" s="85">
        <f t="shared" si="11"/>
        <v>0.10162267489555092</v>
      </c>
      <c r="M252" s="85">
        <f t="shared" si="11"/>
        <v>4.9467514124816418E-2</v>
      </c>
      <c r="N252" s="85">
        <f t="shared" si="11"/>
        <v>2.6641869992854799E-4</v>
      </c>
      <c r="O252" s="141">
        <f t="shared" si="11"/>
        <v>0.17046578499344869</v>
      </c>
      <c r="P252" s="86">
        <f t="shared" si="11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1"/>
        <v>0.44771500204848241</v>
      </c>
      <c r="E253" s="83">
        <f t="shared" si="11"/>
        <v>0.16758854102595344</v>
      </c>
      <c r="F253" s="83">
        <f t="shared" si="11"/>
        <v>0.20036170711384488</v>
      </c>
      <c r="G253" s="84">
        <f t="shared" si="11"/>
        <v>7.9764753908684122E-2</v>
      </c>
      <c r="H253" s="85">
        <f t="shared" si="11"/>
        <v>0.11588794717713428</v>
      </c>
      <c r="I253" s="85">
        <f t="shared" si="11"/>
        <v>1.4264270824200741E-3</v>
      </c>
      <c r="J253" s="82">
        <f t="shared" si="11"/>
        <v>0.1308940504078851</v>
      </c>
      <c r="K253" s="84">
        <f t="shared" si="11"/>
        <v>0.10396904881985715</v>
      </c>
      <c r="L253" s="85">
        <f t="shared" si="11"/>
        <v>0.13905155607594219</v>
      </c>
      <c r="M253" s="85">
        <f t="shared" si="11"/>
        <v>3.8107074612965433E-2</v>
      </c>
      <c r="N253" s="85">
        <f t="shared" si="11"/>
        <v>3.1907825850817266E-3</v>
      </c>
      <c r="O253" s="141">
        <f t="shared" si="11"/>
        <v>0.12372716001008877</v>
      </c>
      <c r="P253" s="86">
        <f t="shared" si="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1"/>
        <v>0.40808819755234926</v>
      </c>
      <c r="E254" s="83">
        <f t="shared" si="11"/>
        <v>0.20263854499947448</v>
      </c>
      <c r="F254" s="83">
        <f t="shared" si="11"/>
        <v>0.14966648497899185</v>
      </c>
      <c r="G254" s="84">
        <f t="shared" si="11"/>
        <v>5.5783167573882929E-2</v>
      </c>
      <c r="H254" s="85">
        <f t="shared" si="11"/>
        <v>0.13362721111048648</v>
      </c>
      <c r="I254" s="85">
        <f t="shared" si="11"/>
        <v>6.3593945156393984E-3</v>
      </c>
      <c r="J254" s="82">
        <f t="shared" si="11"/>
        <v>0.1705807732073415</v>
      </c>
      <c r="K254" s="84">
        <f t="shared" si="11"/>
        <v>0.11024645159082631</v>
      </c>
      <c r="L254" s="85">
        <f t="shared" si="11"/>
        <v>0.14367152497879632</v>
      </c>
      <c r="M254" s="85">
        <f t="shared" si="11"/>
        <v>2.8098609967076239E-2</v>
      </c>
      <c r="N254" s="85">
        <f t="shared" si="11"/>
        <v>2.8108631305193742E-3</v>
      </c>
      <c r="O254" s="141">
        <f t="shared" si="11"/>
        <v>0.10676342553779145</v>
      </c>
      <c r="P254" s="86">
        <f t="shared" si="11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1"/>
        <v>0.48691817771082563</v>
      </c>
      <c r="E255" s="83">
        <f t="shared" si="11"/>
        <v>0.16046860077847347</v>
      </c>
      <c r="F255" s="83">
        <f t="shared" si="11"/>
        <v>0.21667292166511823</v>
      </c>
      <c r="G255" s="84">
        <f t="shared" si="11"/>
        <v>0.10977665526723393</v>
      </c>
      <c r="H255" s="85">
        <f t="shared" si="11"/>
        <v>0.19806684315480438</v>
      </c>
      <c r="I255" s="85">
        <f t="shared" si="11"/>
        <v>6.3974562519453831E-3</v>
      </c>
      <c r="J255" s="82">
        <f t="shared" si="11"/>
        <v>0.1447649876026324</v>
      </c>
      <c r="K255" s="84">
        <f t="shared" si="11"/>
        <v>8.619713676673485E-2</v>
      </c>
      <c r="L255" s="85">
        <f t="shared" si="11"/>
        <v>9.4709046514100878E-2</v>
      </c>
      <c r="M255" s="85">
        <f t="shared" si="11"/>
        <v>1.7452204031701804E-3</v>
      </c>
      <c r="N255" s="85">
        <f t="shared" si="11"/>
        <v>0</v>
      </c>
      <c r="O255" s="141">
        <f t="shared" si="11"/>
        <v>6.7398268362521177E-2</v>
      </c>
      <c r="P255" s="86">
        <f t="shared" si="1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1"/>
        <v>0.45233587873518577</v>
      </c>
      <c r="E256" s="83">
        <f t="shared" si="11"/>
        <v>0.1656095382446279</v>
      </c>
      <c r="F256" s="83">
        <f t="shared" si="11"/>
        <v>0.1813354592385476</v>
      </c>
      <c r="G256" s="84">
        <f t="shared" si="11"/>
        <v>0.10539088125201032</v>
      </c>
      <c r="H256" s="85">
        <f t="shared" si="11"/>
        <v>0.13148959823839368</v>
      </c>
      <c r="I256" s="85">
        <f t="shared" si="11"/>
        <v>5.7650113711389733E-3</v>
      </c>
      <c r="J256" s="82">
        <f t="shared" si="11"/>
        <v>0.13152034993567771</v>
      </c>
      <c r="K256" s="84">
        <f t="shared" si="11"/>
        <v>8.686888547928151E-2</v>
      </c>
      <c r="L256" s="85">
        <f t="shared" si="11"/>
        <v>0.12160339349638877</v>
      </c>
      <c r="M256" s="85">
        <f t="shared" si="11"/>
        <v>3.360725640656477E-2</v>
      </c>
      <c r="N256" s="85">
        <f t="shared" si="11"/>
        <v>0</v>
      </c>
      <c r="O256" s="141">
        <f t="shared" si="11"/>
        <v>0.12367851181665031</v>
      </c>
      <c r="P256" s="86">
        <f t="shared" si="11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1"/>
        <v>0.51008342609638668</v>
      </c>
      <c r="E257" s="83">
        <f t="shared" si="11"/>
        <v>0.22405613238889038</v>
      </c>
      <c r="F257" s="83">
        <f t="shared" si="11"/>
        <v>0.18141993168240605</v>
      </c>
      <c r="G257" s="84">
        <f t="shared" si="11"/>
        <v>0.1046073620250903</v>
      </c>
      <c r="H257" s="85">
        <f t="shared" si="11"/>
        <v>0.14712872133457267</v>
      </c>
      <c r="I257" s="85">
        <f t="shared" si="11"/>
        <v>1.9483358824042233E-3</v>
      </c>
      <c r="J257" s="82">
        <f t="shared" si="11"/>
        <v>0.14150398696907251</v>
      </c>
      <c r="K257" s="84">
        <f t="shared" si="11"/>
        <v>0.10133818002573672</v>
      </c>
      <c r="L257" s="85">
        <f t="shared" si="11"/>
        <v>0.1408530301066982</v>
      </c>
      <c r="M257" s="85">
        <f t="shared" si="11"/>
        <v>3.3522804633243851E-4</v>
      </c>
      <c r="N257" s="85">
        <f t="shared" si="11"/>
        <v>0</v>
      </c>
      <c r="O257" s="141">
        <f t="shared" si="11"/>
        <v>5.8147271564533212E-2</v>
      </c>
      <c r="P257" s="86">
        <f t="shared" si="11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1"/>
        <v>0.40582111373717794</v>
      </c>
      <c r="E258" s="83">
        <f t="shared" si="11"/>
        <v>0.1917087529483357</v>
      </c>
      <c r="F258" s="83">
        <f t="shared" si="11"/>
        <v>0.13327824981761946</v>
      </c>
      <c r="G258" s="84">
        <f t="shared" si="11"/>
        <v>8.0834110971222811E-2</v>
      </c>
      <c r="H258" s="85">
        <f t="shared" si="11"/>
        <v>0.1880761158754326</v>
      </c>
      <c r="I258" s="85">
        <f t="shared" si="11"/>
        <v>1.6195182518300943E-2</v>
      </c>
      <c r="J258" s="82">
        <f t="shared" si="11"/>
        <v>0.11828785698969685</v>
      </c>
      <c r="K258" s="84">
        <f t="shared" si="11"/>
        <v>7.6866211144559188E-2</v>
      </c>
      <c r="L258" s="85">
        <f t="shared" si="11"/>
        <v>0.12659874963014783</v>
      </c>
      <c r="M258" s="85">
        <f t="shared" si="11"/>
        <v>4.7570176079579007E-3</v>
      </c>
      <c r="N258" s="85">
        <f t="shared" si="11"/>
        <v>0</v>
      </c>
      <c r="O258" s="141">
        <f t="shared" si="11"/>
        <v>0.14026396364128593</v>
      </c>
      <c r="P258" s="86">
        <f t="shared" si="11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2">+D53/$P53</f>
        <v>0.43498727306172774</v>
      </c>
      <c r="E259" s="83">
        <f t="shared" si="12"/>
        <v>0.1983249388795075</v>
      </c>
      <c r="F259" s="83">
        <f t="shared" si="12"/>
        <v>0.1418232524567542</v>
      </c>
      <c r="G259" s="84">
        <f t="shared" si="12"/>
        <v>9.483908172546604E-2</v>
      </c>
      <c r="H259" s="85">
        <f t="shared" si="12"/>
        <v>0.1619931741092257</v>
      </c>
      <c r="I259" s="85">
        <f t="shared" si="12"/>
        <v>9.5070133418031066E-3</v>
      </c>
      <c r="J259" s="82">
        <f t="shared" si="12"/>
        <v>0.14212829797648366</v>
      </c>
      <c r="K259" s="84">
        <f t="shared" si="12"/>
        <v>8.0064662648616197E-2</v>
      </c>
      <c r="L259" s="85">
        <f t="shared" si="12"/>
        <v>0.14357969087447656</v>
      </c>
      <c r="M259" s="85">
        <f t="shared" si="12"/>
        <v>4.4497659885543481E-2</v>
      </c>
      <c r="N259" s="85">
        <f t="shared" si="12"/>
        <v>0</v>
      </c>
      <c r="O259" s="141">
        <f t="shared" si="12"/>
        <v>6.330689075073978E-2</v>
      </c>
      <c r="P259" s="86">
        <f t="shared" si="12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2"/>
        <v>0.42672529345678534</v>
      </c>
      <c r="E260" s="83">
        <f t="shared" si="12"/>
        <v>0.20012067562855926</v>
      </c>
      <c r="F260" s="83">
        <f t="shared" si="12"/>
        <v>0.13068008367876652</v>
      </c>
      <c r="G260" s="84">
        <f t="shared" si="12"/>
        <v>9.5924534149459575E-2</v>
      </c>
      <c r="H260" s="85">
        <f t="shared" si="12"/>
        <v>0.14218223375818387</v>
      </c>
      <c r="I260" s="85">
        <f t="shared" si="12"/>
        <v>4.3995273699298804E-3</v>
      </c>
      <c r="J260" s="82">
        <f t="shared" si="12"/>
        <v>0.16323829078371363</v>
      </c>
      <c r="K260" s="84">
        <f t="shared" si="12"/>
        <v>9.9761166853910815E-2</v>
      </c>
      <c r="L260" s="85">
        <f t="shared" si="12"/>
        <v>0.134122535156704</v>
      </c>
      <c r="M260" s="85">
        <f t="shared" si="12"/>
        <v>2.0815093170108087E-3</v>
      </c>
      <c r="N260" s="85">
        <f t="shared" si="12"/>
        <v>5.8110254522914808E-4</v>
      </c>
      <c r="O260" s="141">
        <f t="shared" si="12"/>
        <v>0.12666950761244333</v>
      </c>
      <c r="P260" s="86">
        <f t="shared" si="12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2"/>
        <v>0.45975325751655088</v>
      </c>
      <c r="E261" s="83">
        <f t="shared" si="12"/>
        <v>0.17658031318044823</v>
      </c>
      <c r="F261" s="83">
        <f t="shared" si="12"/>
        <v>0.12692901227663492</v>
      </c>
      <c r="G261" s="84">
        <f t="shared" si="12"/>
        <v>0.15624393205946774</v>
      </c>
      <c r="H261" s="85">
        <f t="shared" si="12"/>
        <v>0.16772275303435055</v>
      </c>
      <c r="I261" s="85">
        <f t="shared" si="12"/>
        <v>4.5826876522633633E-3</v>
      </c>
      <c r="J261" s="82">
        <f t="shared" si="12"/>
        <v>0.13922461719516321</v>
      </c>
      <c r="K261" s="84">
        <f t="shared" si="12"/>
        <v>8.348967181714205E-2</v>
      </c>
      <c r="L261" s="85">
        <f t="shared" si="12"/>
        <v>8.2275770526662795E-2</v>
      </c>
      <c r="M261" s="85">
        <f t="shared" si="12"/>
        <v>4.1430846550743236E-2</v>
      </c>
      <c r="N261" s="85">
        <f t="shared" si="12"/>
        <v>2.8884515447936375E-3</v>
      </c>
      <c r="O261" s="141">
        <f t="shared" si="12"/>
        <v>0.10212161597947231</v>
      </c>
      <c r="P261" s="86">
        <f t="shared" si="12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2"/>
        <v>0.38234370938901191</v>
      </c>
      <c r="E262" s="83">
        <f t="shared" si="12"/>
        <v>0.1865974329949765</v>
      </c>
      <c r="F262" s="83">
        <f t="shared" si="12"/>
        <v>0.11180830832465782</v>
      </c>
      <c r="G262" s="84">
        <f t="shared" si="12"/>
        <v>8.3937968069377589E-2</v>
      </c>
      <c r="H262" s="85">
        <f t="shared" si="12"/>
        <v>0.17868763750037281</v>
      </c>
      <c r="I262" s="85">
        <f t="shared" si="12"/>
        <v>1.3486931339645983E-3</v>
      </c>
      <c r="J262" s="82">
        <f t="shared" si="12"/>
        <v>0.14053905117108775</v>
      </c>
      <c r="K262" s="84">
        <f t="shared" si="12"/>
        <v>7.0289693490453622E-2</v>
      </c>
      <c r="L262" s="85">
        <f t="shared" si="12"/>
        <v>0.13422592882433898</v>
      </c>
      <c r="M262" s="85">
        <f t="shared" si="12"/>
        <v>1.1883724926820331E-2</v>
      </c>
      <c r="N262" s="85">
        <f t="shared" si="12"/>
        <v>2.8141328724067553E-3</v>
      </c>
      <c r="O262" s="141">
        <f t="shared" si="12"/>
        <v>0.14815712218199689</v>
      </c>
      <c r="P262" s="86">
        <f t="shared" si="12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2"/>
        <v>0.41799403916367434</v>
      </c>
      <c r="E263" s="83">
        <f t="shared" si="12"/>
        <v>0.16048490511770327</v>
      </c>
      <c r="F263" s="83">
        <f t="shared" si="12"/>
        <v>0.17363943848067753</v>
      </c>
      <c r="G263" s="84">
        <f t="shared" si="12"/>
        <v>8.3869695565293514E-2</v>
      </c>
      <c r="H263" s="85">
        <f t="shared" si="12"/>
        <v>0.11598410946034712</v>
      </c>
      <c r="I263" s="85">
        <f t="shared" si="12"/>
        <v>5.6181824347491888E-2</v>
      </c>
      <c r="J263" s="82">
        <f t="shared" si="12"/>
        <v>0.21129042184283539</v>
      </c>
      <c r="K263" s="84">
        <f t="shared" si="12"/>
        <v>8.3785043148868935E-2</v>
      </c>
      <c r="L263" s="85">
        <f t="shared" si="12"/>
        <v>9.1321871345910619E-2</v>
      </c>
      <c r="M263" s="85">
        <f t="shared" si="12"/>
        <v>1.0308755245247093E-2</v>
      </c>
      <c r="N263" s="85">
        <f t="shared" si="12"/>
        <v>2.079887264081628E-3</v>
      </c>
      <c r="O263" s="141">
        <f t="shared" si="12"/>
        <v>9.4839091330411948E-2</v>
      </c>
      <c r="P263" s="86">
        <f t="shared" si="12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2"/>
        <v>0.43910390160390933</v>
      </c>
      <c r="E264" s="83">
        <f t="shared" si="12"/>
        <v>0.19444618405738781</v>
      </c>
      <c r="F264" s="83">
        <f t="shared" si="12"/>
        <v>0.14222131555662482</v>
      </c>
      <c r="G264" s="84">
        <f t="shared" si="12"/>
        <v>0.10243640198989674</v>
      </c>
      <c r="H264" s="85">
        <f t="shared" si="12"/>
        <v>0.13839926535284208</v>
      </c>
      <c r="I264" s="85">
        <f t="shared" si="12"/>
        <v>5.9851297196646469E-3</v>
      </c>
      <c r="J264" s="82">
        <f t="shared" si="12"/>
        <v>0.2297496135475682</v>
      </c>
      <c r="K264" s="84">
        <f t="shared" si="12"/>
        <v>8.3305688989035481E-2</v>
      </c>
      <c r="L264" s="85">
        <f t="shared" si="12"/>
        <v>8.9329262432359197E-2</v>
      </c>
      <c r="M264" s="85">
        <f t="shared" si="12"/>
        <v>3.4851715737186303E-2</v>
      </c>
      <c r="N264" s="85">
        <f t="shared" si="12"/>
        <v>5.5805405311558473E-4</v>
      </c>
      <c r="O264" s="141">
        <f t="shared" si="12"/>
        <v>6.2023057553354619E-2</v>
      </c>
      <c r="P264" s="86">
        <f t="shared" si="1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2"/>
        <v>0.37819547370254725</v>
      </c>
      <c r="E265" s="83">
        <f t="shared" si="12"/>
        <v>0.17265714711245184</v>
      </c>
      <c r="F265" s="83">
        <f t="shared" si="12"/>
        <v>0.10565762212075787</v>
      </c>
      <c r="G265" s="84">
        <f t="shared" si="12"/>
        <v>9.9880704469337583E-2</v>
      </c>
      <c r="H265" s="85">
        <f t="shared" si="12"/>
        <v>0.18709554893422764</v>
      </c>
      <c r="I265" s="85">
        <f t="shared" si="12"/>
        <v>1.2414255419339507E-2</v>
      </c>
      <c r="J265" s="82">
        <f t="shared" si="12"/>
        <v>0.1721910984559733</v>
      </c>
      <c r="K265" s="84">
        <f t="shared" si="12"/>
        <v>5.3747615778501012E-2</v>
      </c>
      <c r="L265" s="85">
        <f t="shared" si="12"/>
        <v>8.8992380185250297E-2</v>
      </c>
      <c r="M265" s="85">
        <f t="shared" si="12"/>
        <v>8.9567119672423457E-4</v>
      </c>
      <c r="N265" s="85">
        <f t="shared" si="12"/>
        <v>1.3840014734951535E-2</v>
      </c>
      <c r="O265" s="141">
        <f t="shared" si="12"/>
        <v>0.14637555737098618</v>
      </c>
      <c r="P265" s="86">
        <f t="shared" si="12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2"/>
        <v>0.29851110512514129</v>
      </c>
      <c r="E266" s="83">
        <f t="shared" si="12"/>
        <v>0.18300721309361825</v>
      </c>
      <c r="F266" s="83">
        <f t="shared" si="12"/>
        <v>6.4670575965410301E-2</v>
      </c>
      <c r="G266" s="84">
        <f t="shared" si="12"/>
        <v>5.0833316066112737E-2</v>
      </c>
      <c r="H266" s="85">
        <f t="shared" si="12"/>
        <v>0.19925267469247079</v>
      </c>
      <c r="I266" s="85">
        <f t="shared" si="12"/>
        <v>5.8773014327188509E-3</v>
      </c>
      <c r="J266" s="82">
        <f t="shared" si="12"/>
        <v>0.13774591400003222</v>
      </c>
      <c r="K266" s="84">
        <f t="shared" si="12"/>
        <v>9.2519609806860387E-2</v>
      </c>
      <c r="L266" s="85">
        <f t="shared" si="12"/>
        <v>9.400182802308743E-2</v>
      </c>
      <c r="M266" s="85">
        <f t="shared" si="12"/>
        <v>4.2073539941383541E-2</v>
      </c>
      <c r="N266" s="85">
        <f t="shared" si="12"/>
        <v>0</v>
      </c>
      <c r="O266" s="141">
        <f t="shared" si="12"/>
        <v>0.22253763678516583</v>
      </c>
      <c r="P266" s="86">
        <f t="shared" si="1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2"/>
        <v>0.39424115570530022</v>
      </c>
      <c r="E267" s="83">
        <f t="shared" si="12"/>
        <v>0.15699966984685973</v>
      </c>
      <c r="F267" s="83">
        <f t="shared" si="12"/>
        <v>0.17483386524672598</v>
      </c>
      <c r="G267" s="84">
        <f t="shared" si="12"/>
        <v>6.2407620611714509E-2</v>
      </c>
      <c r="H267" s="85">
        <f t="shared" si="12"/>
        <v>0.11510133161766574</v>
      </c>
      <c r="I267" s="85">
        <f t="shared" si="12"/>
        <v>1.5322280257688758E-2</v>
      </c>
      <c r="J267" s="82">
        <f t="shared" si="12"/>
        <v>0.13918494501680395</v>
      </c>
      <c r="K267" s="84">
        <f t="shared" si="12"/>
        <v>6.9796066944898288E-2</v>
      </c>
      <c r="L267" s="85">
        <f t="shared" si="12"/>
        <v>0.13670752664505151</v>
      </c>
      <c r="M267" s="85">
        <f t="shared" si="12"/>
        <v>6.3018192284575072E-2</v>
      </c>
      <c r="N267" s="85">
        <f t="shared" si="12"/>
        <v>4.8253151269396499E-4</v>
      </c>
      <c r="O267" s="141">
        <f t="shared" si="12"/>
        <v>0.13594203696022078</v>
      </c>
      <c r="P267" s="86">
        <f t="shared" si="12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2"/>
        <v>0.32653447616132242</v>
      </c>
      <c r="E268" s="83">
        <f t="shared" si="12"/>
        <v>0.16107951327772252</v>
      </c>
      <c r="F268" s="83">
        <f t="shared" si="12"/>
        <v>9.9096502640238768E-2</v>
      </c>
      <c r="G268" s="84">
        <f t="shared" si="12"/>
        <v>6.6358460243361145E-2</v>
      </c>
      <c r="H268" s="85">
        <f t="shared" si="12"/>
        <v>0.12402755031759394</v>
      </c>
      <c r="I268" s="85">
        <f t="shared" si="12"/>
        <v>3.224917731690518E-3</v>
      </c>
      <c r="J268" s="82">
        <f t="shared" si="12"/>
        <v>0.11569189561490778</v>
      </c>
      <c r="K268" s="84">
        <f t="shared" si="12"/>
        <v>6.2679727557970466E-2</v>
      </c>
      <c r="L268" s="85">
        <f t="shared" si="12"/>
        <v>9.2053876176628149E-2</v>
      </c>
      <c r="M268" s="85">
        <f t="shared" si="12"/>
        <v>0.25009611999693887</v>
      </c>
      <c r="N268" s="85">
        <f t="shared" si="12"/>
        <v>1.4693502716767428E-4</v>
      </c>
      <c r="O268" s="141">
        <f t="shared" si="12"/>
        <v>8.8224228973750665E-2</v>
      </c>
      <c r="P268" s="86">
        <f t="shared" si="12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2"/>
        <v>0.42690831381124922</v>
      </c>
      <c r="E269" s="83">
        <f t="shared" si="12"/>
        <v>0.13084991327663062</v>
      </c>
      <c r="F269" s="83">
        <f t="shared" si="12"/>
        <v>0.20612222553853554</v>
      </c>
      <c r="G269" s="84">
        <f t="shared" si="12"/>
        <v>8.9936174996083085E-2</v>
      </c>
      <c r="H269" s="85">
        <f t="shared" si="12"/>
        <v>0.12447535145539908</v>
      </c>
      <c r="I269" s="85">
        <f t="shared" si="12"/>
        <v>5.4865445089735069E-3</v>
      </c>
      <c r="J269" s="82">
        <f t="shared" si="12"/>
        <v>0.17468625832350843</v>
      </c>
      <c r="K269" s="84">
        <f t="shared" si="12"/>
        <v>9.8593186082406997E-2</v>
      </c>
      <c r="L269" s="85">
        <f t="shared" si="12"/>
        <v>9.2383129082368509E-2</v>
      </c>
      <c r="M269" s="85">
        <f t="shared" si="12"/>
        <v>7.3035289261109831E-2</v>
      </c>
      <c r="N269" s="85">
        <f t="shared" si="12"/>
        <v>8.3024216057897752E-5</v>
      </c>
      <c r="O269" s="141">
        <f t="shared" si="12"/>
        <v>0.1029420893413335</v>
      </c>
      <c r="P269" s="86">
        <f t="shared" si="12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2"/>
        <v>0.39138555457249269</v>
      </c>
      <c r="E270" s="83">
        <f t="shared" si="12"/>
        <v>0.1339339509553355</v>
      </c>
      <c r="F270" s="83">
        <f t="shared" si="12"/>
        <v>0.18337282293532287</v>
      </c>
      <c r="G270" s="84">
        <f t="shared" si="12"/>
        <v>7.4078780681834336E-2</v>
      </c>
      <c r="H270" s="85">
        <f t="shared" si="12"/>
        <v>0.14985940401713196</v>
      </c>
      <c r="I270" s="85">
        <f t="shared" si="12"/>
        <v>7.0863977848365876E-3</v>
      </c>
      <c r="J270" s="82">
        <f t="shared" si="12"/>
        <v>0.10339423292067829</v>
      </c>
      <c r="K270" s="84">
        <f t="shared" si="12"/>
        <v>3.5388114648852116E-2</v>
      </c>
      <c r="L270" s="85">
        <f t="shared" si="12"/>
        <v>0.12433680438617162</v>
      </c>
      <c r="M270" s="85">
        <f t="shared" si="12"/>
        <v>1.1377731566111675E-2</v>
      </c>
      <c r="N270" s="85">
        <f t="shared" si="12"/>
        <v>1.2806991857397202E-3</v>
      </c>
      <c r="O270" s="141">
        <f t="shared" si="12"/>
        <v>0.21127917556683745</v>
      </c>
      <c r="P270" s="86">
        <f t="shared" si="12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2"/>
        <v>0.41463090909572398</v>
      </c>
      <c r="E271" s="83">
        <f t="shared" si="12"/>
        <v>0.16185330639245585</v>
      </c>
      <c r="F271" s="83">
        <f t="shared" si="12"/>
        <v>0.17853369948916495</v>
      </c>
      <c r="G271" s="84">
        <f t="shared" si="12"/>
        <v>7.424390321410318E-2</v>
      </c>
      <c r="H271" s="85">
        <f t="shared" si="12"/>
        <v>0.15066080181771477</v>
      </c>
      <c r="I271" s="85">
        <f t="shared" si="12"/>
        <v>4.9526371958889563E-3</v>
      </c>
      <c r="J271" s="82">
        <f t="shared" si="12"/>
        <v>0.13341210803539036</v>
      </c>
      <c r="K271" s="84">
        <f t="shared" si="12"/>
        <v>9.8922135391150287E-2</v>
      </c>
      <c r="L271" s="85">
        <f t="shared" si="12"/>
        <v>0.1972505475124266</v>
      </c>
      <c r="M271" s="85">
        <f t="shared" si="12"/>
        <v>5.0771548950391536E-2</v>
      </c>
      <c r="N271" s="85">
        <f t="shared" si="12"/>
        <v>8.4741947528845364E-4</v>
      </c>
      <c r="O271" s="141">
        <f t="shared" si="12"/>
        <v>4.7474027917175338E-2</v>
      </c>
      <c r="P271" s="86">
        <f t="shared" si="12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2"/>
        <v>0.44586710605684493</v>
      </c>
      <c r="E272" s="83">
        <f t="shared" si="12"/>
        <v>0.19262478469201716</v>
      </c>
      <c r="F272" s="83">
        <f t="shared" si="12"/>
        <v>0.17100760338480739</v>
      </c>
      <c r="G272" s="84">
        <f t="shared" si="12"/>
        <v>8.2234717980020383E-2</v>
      </c>
      <c r="H272" s="85">
        <f t="shared" si="12"/>
        <v>0.19735830246369496</v>
      </c>
      <c r="I272" s="85">
        <f t="shared" si="12"/>
        <v>1.1367541969317038E-2</v>
      </c>
      <c r="J272" s="82">
        <f t="shared" si="12"/>
        <v>0.10770447812622794</v>
      </c>
      <c r="K272" s="84">
        <f t="shared" si="12"/>
        <v>6.4971145032736405E-2</v>
      </c>
      <c r="L272" s="85">
        <f t="shared" si="12"/>
        <v>0.13279137081181253</v>
      </c>
      <c r="M272" s="85">
        <f t="shared" si="12"/>
        <v>4.0786697094596404E-3</v>
      </c>
      <c r="N272" s="85">
        <f t="shared" si="12"/>
        <v>6.7955176765405537E-4</v>
      </c>
      <c r="O272" s="141">
        <f t="shared" si="12"/>
        <v>0.10015297909498895</v>
      </c>
      <c r="P272" s="86">
        <f t="shared" si="12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2"/>
        <v>0.45780107485594013</v>
      </c>
      <c r="E273" s="113">
        <f t="shared" si="12"/>
        <v>0.18413587312156576</v>
      </c>
      <c r="F273" s="113">
        <f t="shared" si="12"/>
        <v>0.19572963882835459</v>
      </c>
      <c r="G273" s="114">
        <f t="shared" si="12"/>
        <v>7.7935562906019773E-2</v>
      </c>
      <c r="H273" s="115">
        <f t="shared" si="12"/>
        <v>0.1473687090646307</v>
      </c>
      <c r="I273" s="115">
        <f t="shared" si="12"/>
        <v>7.7947059183295269E-3</v>
      </c>
      <c r="J273" s="112">
        <f t="shared" si="12"/>
        <v>0.1183568186949702</v>
      </c>
      <c r="K273" s="114">
        <f t="shared" si="12"/>
        <v>8.5603119997682345E-2</v>
      </c>
      <c r="L273" s="115">
        <f t="shared" si="12"/>
        <v>0.14219733865779582</v>
      </c>
      <c r="M273" s="115">
        <f t="shared" si="12"/>
        <v>3.0797837044408281E-2</v>
      </c>
      <c r="N273" s="115">
        <f t="shared" si="12"/>
        <v>0</v>
      </c>
      <c r="O273" s="147">
        <f t="shared" si="12"/>
        <v>9.5683515763925323E-2</v>
      </c>
      <c r="P273" s="116">
        <f t="shared" si="12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2"/>
        <v>0.50335484232602656</v>
      </c>
      <c r="E274" s="118">
        <f t="shared" si="12"/>
        <v>0.15920945102065459</v>
      </c>
      <c r="F274" s="118">
        <f t="shared" si="12"/>
        <v>0.25498952304067929</v>
      </c>
      <c r="G274" s="119">
        <f t="shared" si="12"/>
        <v>8.915586826469267E-2</v>
      </c>
      <c r="H274" s="120">
        <f t="shared" si="12"/>
        <v>0.15002146796243274</v>
      </c>
      <c r="I274" s="120">
        <f t="shared" si="12"/>
        <v>9.939927270190007E-3</v>
      </c>
      <c r="J274" s="117">
        <f t="shared" si="12"/>
        <v>8.2483315171957367E-2</v>
      </c>
      <c r="K274" s="119">
        <f t="shared" si="12"/>
        <v>2.9697654091807728E-2</v>
      </c>
      <c r="L274" s="120">
        <f t="shared" si="12"/>
        <v>0.10192583880101024</v>
      </c>
      <c r="M274" s="120">
        <f t="shared" si="12"/>
        <v>2.4464631786657001E-2</v>
      </c>
      <c r="N274" s="120">
        <f t="shared" si="12"/>
        <v>1.2716079634493251E-2</v>
      </c>
      <c r="O274" s="148">
        <f t="shared" si="12"/>
        <v>0.11509389704723288</v>
      </c>
      <c r="P274" s="121">
        <f t="shared" si="1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平成２８年度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6</v>
      </c>
      <c r="E280" s="41">
        <f t="shared" ref="E280:O280" si="13">+RANK(E211,E$211:E$273)</f>
        <v>29</v>
      </c>
      <c r="F280" s="41">
        <f t="shared" si="13"/>
        <v>19</v>
      </c>
      <c r="G280" s="42">
        <f t="shared" si="13"/>
        <v>5</v>
      </c>
      <c r="H280" s="43">
        <f t="shared" si="13"/>
        <v>39</v>
      </c>
      <c r="I280" s="43">
        <f t="shared" si="13"/>
        <v>8</v>
      </c>
      <c r="J280" s="40">
        <f t="shared" si="13"/>
        <v>59</v>
      </c>
      <c r="K280" s="42">
        <f t="shared" si="13"/>
        <v>63</v>
      </c>
      <c r="L280" s="43">
        <f t="shared" si="13"/>
        <v>63</v>
      </c>
      <c r="M280" s="43">
        <f t="shared" si="13"/>
        <v>56</v>
      </c>
      <c r="N280" s="43">
        <f t="shared" si="13"/>
        <v>1</v>
      </c>
      <c r="O280" s="131">
        <f t="shared" si="13"/>
        <v>16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4">+RANK(D212,D$211:D$273)</f>
        <v>14</v>
      </c>
      <c r="E281" s="5">
        <f t="shared" si="14"/>
        <v>27</v>
      </c>
      <c r="F281" s="5">
        <f t="shared" si="14"/>
        <v>18</v>
      </c>
      <c r="G281" s="6">
        <f t="shared" si="14"/>
        <v>30</v>
      </c>
      <c r="H281" s="20">
        <f t="shared" si="14"/>
        <v>28</v>
      </c>
      <c r="I281" s="20">
        <f t="shared" si="14"/>
        <v>13</v>
      </c>
      <c r="J281" s="17">
        <f t="shared" si="14"/>
        <v>40</v>
      </c>
      <c r="K281" s="6">
        <f t="shared" si="14"/>
        <v>42</v>
      </c>
      <c r="L281" s="20">
        <f t="shared" si="14"/>
        <v>51</v>
      </c>
      <c r="M281" s="20">
        <f t="shared" si="14"/>
        <v>52</v>
      </c>
      <c r="N281" s="20">
        <f t="shared" si="14"/>
        <v>9</v>
      </c>
      <c r="O281" s="132">
        <f t="shared" si="14"/>
        <v>26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4"/>
        <v>12</v>
      </c>
      <c r="E282" s="5">
        <f t="shared" si="14"/>
        <v>12</v>
      </c>
      <c r="F282" s="5">
        <f t="shared" si="14"/>
        <v>17</v>
      </c>
      <c r="G282" s="6">
        <f t="shared" si="14"/>
        <v>48</v>
      </c>
      <c r="H282" s="20">
        <f t="shared" si="14"/>
        <v>53</v>
      </c>
      <c r="I282" s="20">
        <f t="shared" si="14"/>
        <v>19</v>
      </c>
      <c r="J282" s="17">
        <f t="shared" si="14"/>
        <v>46</v>
      </c>
      <c r="K282" s="6">
        <f t="shared" si="14"/>
        <v>47</v>
      </c>
      <c r="L282" s="20">
        <f t="shared" si="14"/>
        <v>8</v>
      </c>
      <c r="M282" s="20">
        <f t="shared" si="14"/>
        <v>47</v>
      </c>
      <c r="N282" s="20">
        <f t="shared" si="14"/>
        <v>3</v>
      </c>
      <c r="O282" s="132">
        <f t="shared" si="14"/>
        <v>48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4"/>
        <v>21</v>
      </c>
      <c r="E283" s="5">
        <f t="shared" si="14"/>
        <v>51</v>
      </c>
      <c r="F283" s="5">
        <f t="shared" si="14"/>
        <v>7</v>
      </c>
      <c r="G283" s="6">
        <f t="shared" si="14"/>
        <v>36</v>
      </c>
      <c r="H283" s="20">
        <f t="shared" si="14"/>
        <v>30</v>
      </c>
      <c r="I283" s="20">
        <f t="shared" si="14"/>
        <v>3</v>
      </c>
      <c r="J283" s="17">
        <f t="shared" si="14"/>
        <v>62</v>
      </c>
      <c r="K283" s="6">
        <f t="shared" si="14"/>
        <v>62</v>
      </c>
      <c r="L283" s="20">
        <f t="shared" si="14"/>
        <v>37</v>
      </c>
      <c r="M283" s="20">
        <f t="shared" si="14"/>
        <v>12</v>
      </c>
      <c r="N283" s="20">
        <f t="shared" si="14"/>
        <v>39</v>
      </c>
      <c r="O283" s="132">
        <f t="shared" si="14"/>
        <v>19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4"/>
        <v>9</v>
      </c>
      <c r="E284" s="5">
        <f t="shared" si="14"/>
        <v>23</v>
      </c>
      <c r="F284" s="5">
        <f t="shared" si="14"/>
        <v>20</v>
      </c>
      <c r="G284" s="6">
        <f t="shared" si="14"/>
        <v>12</v>
      </c>
      <c r="H284" s="20">
        <f t="shared" si="14"/>
        <v>22</v>
      </c>
      <c r="I284" s="20">
        <f t="shared" si="14"/>
        <v>16</v>
      </c>
      <c r="J284" s="17">
        <f t="shared" si="14"/>
        <v>57</v>
      </c>
      <c r="K284" s="6">
        <f t="shared" si="14"/>
        <v>55</v>
      </c>
      <c r="L284" s="20">
        <f t="shared" si="14"/>
        <v>4</v>
      </c>
      <c r="M284" s="20">
        <f t="shared" si="14"/>
        <v>48</v>
      </c>
      <c r="N284" s="20">
        <f t="shared" si="14"/>
        <v>54</v>
      </c>
      <c r="O284" s="132">
        <f t="shared" si="14"/>
        <v>40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4"/>
        <v>59</v>
      </c>
      <c r="E285" s="5">
        <f t="shared" si="14"/>
        <v>62</v>
      </c>
      <c r="F285" s="5">
        <f t="shared" si="14"/>
        <v>51</v>
      </c>
      <c r="G285" s="6">
        <f t="shared" si="14"/>
        <v>26</v>
      </c>
      <c r="H285" s="20">
        <f t="shared" si="14"/>
        <v>61</v>
      </c>
      <c r="I285" s="20">
        <f t="shared" si="14"/>
        <v>47</v>
      </c>
      <c r="J285" s="17">
        <f t="shared" si="14"/>
        <v>41</v>
      </c>
      <c r="K285" s="6">
        <f t="shared" si="14"/>
        <v>38</v>
      </c>
      <c r="L285" s="20">
        <f t="shared" si="14"/>
        <v>50</v>
      </c>
      <c r="M285" s="20">
        <f t="shared" si="14"/>
        <v>3</v>
      </c>
      <c r="N285" s="20">
        <f t="shared" si="14"/>
        <v>5</v>
      </c>
      <c r="O285" s="132">
        <f t="shared" si="14"/>
        <v>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4"/>
        <v>17</v>
      </c>
      <c r="E286" s="5">
        <f t="shared" si="14"/>
        <v>34</v>
      </c>
      <c r="F286" s="5">
        <f t="shared" si="14"/>
        <v>6</v>
      </c>
      <c r="G286" s="6">
        <f t="shared" si="14"/>
        <v>56</v>
      </c>
      <c r="H286" s="20">
        <f t="shared" si="14"/>
        <v>42</v>
      </c>
      <c r="I286" s="20">
        <f t="shared" si="14"/>
        <v>10</v>
      </c>
      <c r="J286" s="17">
        <f t="shared" si="14"/>
        <v>43</v>
      </c>
      <c r="K286" s="6">
        <f t="shared" si="14"/>
        <v>45</v>
      </c>
      <c r="L286" s="20">
        <f t="shared" si="14"/>
        <v>36</v>
      </c>
      <c r="M286" s="20">
        <f t="shared" si="14"/>
        <v>26</v>
      </c>
      <c r="N286" s="20">
        <f t="shared" si="14"/>
        <v>55</v>
      </c>
      <c r="O286" s="132">
        <f t="shared" si="14"/>
        <v>37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4"/>
        <v>53</v>
      </c>
      <c r="E287" s="5">
        <f t="shared" si="14"/>
        <v>49</v>
      </c>
      <c r="F287" s="5">
        <f t="shared" si="14"/>
        <v>44</v>
      </c>
      <c r="G287" s="6">
        <f t="shared" si="14"/>
        <v>32</v>
      </c>
      <c r="H287" s="20">
        <f t="shared" si="14"/>
        <v>46</v>
      </c>
      <c r="I287" s="20">
        <f t="shared" si="14"/>
        <v>14</v>
      </c>
      <c r="J287" s="17">
        <f t="shared" si="14"/>
        <v>47</v>
      </c>
      <c r="K287" s="6">
        <f t="shared" si="14"/>
        <v>43</v>
      </c>
      <c r="L287" s="20">
        <f t="shared" si="14"/>
        <v>35</v>
      </c>
      <c r="M287" s="20">
        <f t="shared" si="14"/>
        <v>51</v>
      </c>
      <c r="N287" s="20">
        <f t="shared" si="14"/>
        <v>18</v>
      </c>
      <c r="O287" s="132">
        <f t="shared" si="14"/>
        <v>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4"/>
        <v>46</v>
      </c>
      <c r="E288" s="5">
        <f t="shared" si="14"/>
        <v>56</v>
      </c>
      <c r="F288" s="5">
        <f t="shared" si="14"/>
        <v>39</v>
      </c>
      <c r="G288" s="6">
        <f t="shared" si="14"/>
        <v>27</v>
      </c>
      <c r="H288" s="20">
        <f t="shared" si="14"/>
        <v>26</v>
      </c>
      <c r="I288" s="20">
        <f t="shared" si="14"/>
        <v>9</v>
      </c>
      <c r="J288" s="17">
        <f t="shared" si="14"/>
        <v>38</v>
      </c>
      <c r="K288" s="6">
        <f t="shared" si="14"/>
        <v>48</v>
      </c>
      <c r="L288" s="20">
        <f t="shared" si="14"/>
        <v>41</v>
      </c>
      <c r="M288" s="20">
        <f t="shared" si="14"/>
        <v>2</v>
      </c>
      <c r="N288" s="20">
        <f t="shared" si="14"/>
        <v>13</v>
      </c>
      <c r="O288" s="132">
        <f t="shared" si="14"/>
        <v>39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4"/>
        <v>38</v>
      </c>
      <c r="E289" s="5">
        <f t="shared" si="14"/>
        <v>60</v>
      </c>
      <c r="F289" s="5">
        <f t="shared" si="14"/>
        <v>35</v>
      </c>
      <c r="G289" s="6">
        <f t="shared" si="14"/>
        <v>16</v>
      </c>
      <c r="H289" s="20">
        <f t="shared" si="14"/>
        <v>63</v>
      </c>
      <c r="I289" s="20">
        <f t="shared" si="14"/>
        <v>28</v>
      </c>
      <c r="J289" s="17">
        <f t="shared" si="14"/>
        <v>17</v>
      </c>
      <c r="K289" s="6">
        <f t="shared" si="14"/>
        <v>21</v>
      </c>
      <c r="L289" s="20">
        <f t="shared" si="14"/>
        <v>62</v>
      </c>
      <c r="M289" s="20">
        <f t="shared" si="14"/>
        <v>7</v>
      </c>
      <c r="N289" s="20">
        <f t="shared" si="14"/>
        <v>17</v>
      </c>
      <c r="O289" s="132">
        <f t="shared" si="14"/>
        <v>5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4"/>
        <v>40</v>
      </c>
      <c r="E290" s="5">
        <f t="shared" si="14"/>
        <v>50</v>
      </c>
      <c r="F290" s="5">
        <f t="shared" si="14"/>
        <v>31</v>
      </c>
      <c r="G290" s="6">
        <f t="shared" si="14"/>
        <v>49</v>
      </c>
      <c r="H290" s="20">
        <f t="shared" si="14"/>
        <v>33</v>
      </c>
      <c r="I290" s="20">
        <f t="shared" si="14"/>
        <v>18</v>
      </c>
      <c r="J290" s="17">
        <f t="shared" si="14"/>
        <v>39</v>
      </c>
      <c r="K290" s="6">
        <f t="shared" si="14"/>
        <v>41</v>
      </c>
      <c r="L290" s="20">
        <f t="shared" si="14"/>
        <v>39</v>
      </c>
      <c r="M290" s="20">
        <f t="shared" si="14"/>
        <v>8</v>
      </c>
      <c r="N290" s="20">
        <f t="shared" si="14"/>
        <v>11</v>
      </c>
      <c r="O290" s="132">
        <f t="shared" si="14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4"/>
        <v>8</v>
      </c>
      <c r="E291" s="5">
        <f t="shared" si="14"/>
        <v>33</v>
      </c>
      <c r="F291" s="5">
        <f t="shared" si="14"/>
        <v>12</v>
      </c>
      <c r="G291" s="6">
        <f t="shared" si="14"/>
        <v>22</v>
      </c>
      <c r="H291" s="20">
        <f t="shared" si="14"/>
        <v>34</v>
      </c>
      <c r="I291" s="20">
        <f t="shared" si="14"/>
        <v>11</v>
      </c>
      <c r="J291" s="17">
        <f t="shared" si="14"/>
        <v>53</v>
      </c>
      <c r="K291" s="6">
        <f t="shared" si="14"/>
        <v>60</v>
      </c>
      <c r="L291" s="20">
        <f t="shared" si="14"/>
        <v>19</v>
      </c>
      <c r="M291" s="20">
        <f t="shared" si="14"/>
        <v>58</v>
      </c>
      <c r="N291" s="20">
        <f t="shared" si="14"/>
        <v>2</v>
      </c>
      <c r="O291" s="132">
        <f t="shared" si="14"/>
        <v>46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4"/>
        <v>31</v>
      </c>
      <c r="E292" s="5">
        <f t="shared" si="14"/>
        <v>30</v>
      </c>
      <c r="F292" s="5">
        <f t="shared" si="14"/>
        <v>29</v>
      </c>
      <c r="G292" s="6">
        <f t="shared" si="14"/>
        <v>47</v>
      </c>
      <c r="H292" s="20">
        <f t="shared" si="14"/>
        <v>12</v>
      </c>
      <c r="I292" s="20">
        <f t="shared" si="14"/>
        <v>44</v>
      </c>
      <c r="J292" s="17">
        <f t="shared" si="14"/>
        <v>36</v>
      </c>
      <c r="K292" s="6">
        <f t="shared" si="14"/>
        <v>39</v>
      </c>
      <c r="L292" s="20">
        <f t="shared" si="14"/>
        <v>40</v>
      </c>
      <c r="M292" s="20">
        <f t="shared" si="14"/>
        <v>33</v>
      </c>
      <c r="N292" s="20">
        <f t="shared" si="14"/>
        <v>10</v>
      </c>
      <c r="O292" s="132">
        <f t="shared" si="14"/>
        <v>31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4"/>
        <v>22</v>
      </c>
      <c r="E293" s="5">
        <f t="shared" si="14"/>
        <v>24</v>
      </c>
      <c r="F293" s="5">
        <f t="shared" si="14"/>
        <v>27</v>
      </c>
      <c r="G293" s="6">
        <f t="shared" si="14"/>
        <v>15</v>
      </c>
      <c r="H293" s="20">
        <f t="shared" si="14"/>
        <v>19</v>
      </c>
      <c r="I293" s="20">
        <f t="shared" si="14"/>
        <v>63</v>
      </c>
      <c r="J293" s="17">
        <f t="shared" si="14"/>
        <v>61</v>
      </c>
      <c r="K293" s="6">
        <f t="shared" si="14"/>
        <v>61</v>
      </c>
      <c r="L293" s="20">
        <f t="shared" si="14"/>
        <v>26</v>
      </c>
      <c r="M293" s="20">
        <f t="shared" si="14"/>
        <v>37</v>
      </c>
      <c r="N293" s="20">
        <f t="shared" si="14"/>
        <v>7</v>
      </c>
      <c r="O293" s="132">
        <f t="shared" si="14"/>
        <v>18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4"/>
        <v>25</v>
      </c>
      <c r="E294" s="68">
        <f t="shared" si="14"/>
        <v>39</v>
      </c>
      <c r="F294" s="68">
        <f t="shared" si="14"/>
        <v>37</v>
      </c>
      <c r="G294" s="69">
        <f t="shared" si="14"/>
        <v>2</v>
      </c>
      <c r="H294" s="70">
        <f t="shared" si="14"/>
        <v>25</v>
      </c>
      <c r="I294" s="70">
        <f t="shared" si="14"/>
        <v>17</v>
      </c>
      <c r="J294" s="67">
        <f t="shared" si="14"/>
        <v>19</v>
      </c>
      <c r="K294" s="69">
        <f t="shared" si="14"/>
        <v>23</v>
      </c>
      <c r="L294" s="70">
        <f t="shared" si="14"/>
        <v>61</v>
      </c>
      <c r="M294" s="70">
        <f t="shared" si="14"/>
        <v>29</v>
      </c>
      <c r="N294" s="70">
        <f t="shared" si="14"/>
        <v>29</v>
      </c>
      <c r="O294" s="133">
        <f t="shared" si="14"/>
        <v>47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4"/>
        <v>13</v>
      </c>
      <c r="E295" s="5">
        <f t="shared" si="14"/>
        <v>19</v>
      </c>
      <c r="F295" s="5">
        <f t="shared" si="14"/>
        <v>11</v>
      </c>
      <c r="G295" s="6">
        <f t="shared" si="14"/>
        <v>57</v>
      </c>
      <c r="H295" s="20">
        <f t="shared" si="14"/>
        <v>57</v>
      </c>
      <c r="I295" s="20">
        <f t="shared" si="14"/>
        <v>50</v>
      </c>
      <c r="J295" s="17">
        <f t="shared" si="14"/>
        <v>44</v>
      </c>
      <c r="K295" s="6">
        <f t="shared" si="14"/>
        <v>52</v>
      </c>
      <c r="L295" s="20">
        <f t="shared" si="14"/>
        <v>57</v>
      </c>
      <c r="M295" s="20">
        <f t="shared" si="14"/>
        <v>6</v>
      </c>
      <c r="N295" s="20">
        <f t="shared" si="14"/>
        <v>8</v>
      </c>
      <c r="O295" s="132">
        <f t="shared" si="14"/>
        <v>27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4"/>
        <v>1</v>
      </c>
      <c r="E296" s="68">
        <f t="shared" si="14"/>
        <v>16</v>
      </c>
      <c r="F296" s="68">
        <f t="shared" si="14"/>
        <v>10</v>
      </c>
      <c r="G296" s="69">
        <f t="shared" si="14"/>
        <v>7</v>
      </c>
      <c r="H296" s="70">
        <f t="shared" si="14"/>
        <v>24</v>
      </c>
      <c r="I296" s="70">
        <f t="shared" si="14"/>
        <v>59</v>
      </c>
      <c r="J296" s="67">
        <f t="shared" si="14"/>
        <v>63</v>
      </c>
      <c r="K296" s="69">
        <f t="shared" si="14"/>
        <v>59</v>
      </c>
      <c r="L296" s="70">
        <f t="shared" si="14"/>
        <v>32</v>
      </c>
      <c r="M296" s="70">
        <f t="shared" si="14"/>
        <v>50</v>
      </c>
      <c r="N296" s="70">
        <f t="shared" si="14"/>
        <v>19</v>
      </c>
      <c r="O296" s="133">
        <f t="shared" si="14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5">+RANK(D228,D$211:D$273)</f>
        <v>42</v>
      </c>
      <c r="E297" s="5">
        <f t="shared" si="15"/>
        <v>63</v>
      </c>
      <c r="F297" s="5">
        <f t="shared" si="15"/>
        <v>21</v>
      </c>
      <c r="G297" s="6">
        <f t="shared" si="15"/>
        <v>43</v>
      </c>
      <c r="H297" s="20">
        <f t="shared" si="15"/>
        <v>15</v>
      </c>
      <c r="I297" s="20">
        <f t="shared" si="15"/>
        <v>57</v>
      </c>
      <c r="J297" s="17">
        <f t="shared" si="15"/>
        <v>7</v>
      </c>
      <c r="K297" s="6">
        <f t="shared" si="15"/>
        <v>40</v>
      </c>
      <c r="L297" s="20">
        <f t="shared" si="15"/>
        <v>17</v>
      </c>
      <c r="M297" s="20">
        <f t="shared" si="15"/>
        <v>38</v>
      </c>
      <c r="N297" s="20">
        <f t="shared" si="15"/>
        <v>20</v>
      </c>
      <c r="O297" s="132">
        <f t="shared" si="15"/>
        <v>51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5"/>
        <v>4</v>
      </c>
      <c r="E298" s="5">
        <f t="shared" si="15"/>
        <v>11</v>
      </c>
      <c r="F298" s="5">
        <f t="shared" si="15"/>
        <v>13</v>
      </c>
      <c r="G298" s="6">
        <f t="shared" si="15"/>
        <v>38</v>
      </c>
      <c r="H298" s="20">
        <f t="shared" si="15"/>
        <v>29</v>
      </c>
      <c r="I298" s="20">
        <f t="shared" si="15"/>
        <v>40</v>
      </c>
      <c r="J298" s="17">
        <f t="shared" si="15"/>
        <v>56</v>
      </c>
      <c r="K298" s="6">
        <f t="shared" si="15"/>
        <v>57</v>
      </c>
      <c r="L298" s="20">
        <f t="shared" si="15"/>
        <v>22</v>
      </c>
      <c r="M298" s="20">
        <f t="shared" si="15"/>
        <v>32</v>
      </c>
      <c r="N298" s="20">
        <f t="shared" si="15"/>
        <v>25</v>
      </c>
      <c r="O298" s="132">
        <f t="shared" si="15"/>
        <v>43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5"/>
        <v>11</v>
      </c>
      <c r="E299" s="5">
        <f t="shared" si="15"/>
        <v>40</v>
      </c>
      <c r="F299" s="5">
        <f t="shared" si="15"/>
        <v>2</v>
      </c>
      <c r="G299" s="6">
        <f t="shared" si="15"/>
        <v>60</v>
      </c>
      <c r="H299" s="20">
        <f t="shared" si="15"/>
        <v>47</v>
      </c>
      <c r="I299" s="20">
        <f t="shared" si="15"/>
        <v>56</v>
      </c>
      <c r="J299" s="17">
        <f t="shared" si="15"/>
        <v>50</v>
      </c>
      <c r="K299" s="6">
        <f t="shared" si="15"/>
        <v>53</v>
      </c>
      <c r="L299" s="20">
        <f t="shared" si="15"/>
        <v>15</v>
      </c>
      <c r="M299" s="20">
        <f t="shared" si="15"/>
        <v>46</v>
      </c>
      <c r="N299" s="20">
        <f t="shared" si="15"/>
        <v>6</v>
      </c>
      <c r="O299" s="132">
        <f t="shared" si="15"/>
        <v>33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5"/>
        <v>28</v>
      </c>
      <c r="E300" s="5">
        <f t="shared" si="15"/>
        <v>55</v>
      </c>
      <c r="F300" s="5">
        <f t="shared" si="15"/>
        <v>4</v>
      </c>
      <c r="G300" s="6">
        <f t="shared" si="15"/>
        <v>63</v>
      </c>
      <c r="H300" s="20">
        <f t="shared" si="15"/>
        <v>9</v>
      </c>
      <c r="I300" s="20">
        <f t="shared" si="15"/>
        <v>43</v>
      </c>
      <c r="J300" s="17">
        <f t="shared" si="15"/>
        <v>45</v>
      </c>
      <c r="K300" s="6">
        <f t="shared" si="15"/>
        <v>54</v>
      </c>
      <c r="L300" s="20">
        <f t="shared" si="15"/>
        <v>58</v>
      </c>
      <c r="M300" s="20">
        <f t="shared" si="15"/>
        <v>11</v>
      </c>
      <c r="N300" s="20">
        <f t="shared" si="15"/>
        <v>16</v>
      </c>
      <c r="O300" s="132">
        <f t="shared" si="15"/>
        <v>41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5"/>
        <v>18</v>
      </c>
      <c r="E301" s="5">
        <f t="shared" si="15"/>
        <v>25</v>
      </c>
      <c r="F301" s="5">
        <f t="shared" si="15"/>
        <v>14</v>
      </c>
      <c r="G301" s="6">
        <f t="shared" si="15"/>
        <v>46</v>
      </c>
      <c r="H301" s="20">
        <f t="shared" si="15"/>
        <v>11</v>
      </c>
      <c r="I301" s="20">
        <f t="shared" si="15"/>
        <v>23</v>
      </c>
      <c r="J301" s="17">
        <f t="shared" si="15"/>
        <v>29</v>
      </c>
      <c r="K301" s="6">
        <f t="shared" si="15"/>
        <v>30</v>
      </c>
      <c r="L301" s="20">
        <f t="shared" si="15"/>
        <v>24</v>
      </c>
      <c r="M301" s="20">
        <f t="shared" si="15"/>
        <v>53</v>
      </c>
      <c r="N301" s="20">
        <f t="shared" si="15"/>
        <v>43</v>
      </c>
      <c r="O301" s="132">
        <f t="shared" si="15"/>
        <v>55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5"/>
        <v>2</v>
      </c>
      <c r="E302" s="5">
        <f t="shared" si="15"/>
        <v>18</v>
      </c>
      <c r="F302" s="5">
        <f t="shared" si="15"/>
        <v>3</v>
      </c>
      <c r="G302" s="6">
        <f t="shared" si="15"/>
        <v>45</v>
      </c>
      <c r="H302" s="20">
        <f t="shared" si="15"/>
        <v>5</v>
      </c>
      <c r="I302" s="20">
        <f t="shared" si="15"/>
        <v>22</v>
      </c>
      <c r="J302" s="17">
        <f t="shared" si="15"/>
        <v>55</v>
      </c>
      <c r="K302" s="6">
        <f t="shared" si="15"/>
        <v>50</v>
      </c>
      <c r="L302" s="20">
        <f t="shared" si="15"/>
        <v>53</v>
      </c>
      <c r="M302" s="20">
        <f t="shared" si="15"/>
        <v>41</v>
      </c>
      <c r="N302" s="20">
        <f t="shared" si="15"/>
        <v>27</v>
      </c>
      <c r="O302" s="132">
        <f t="shared" si="15"/>
        <v>52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5"/>
        <v>24</v>
      </c>
      <c r="E303" s="5">
        <f t="shared" si="15"/>
        <v>48</v>
      </c>
      <c r="F303" s="5">
        <f t="shared" si="15"/>
        <v>5</v>
      </c>
      <c r="G303" s="6">
        <f t="shared" si="15"/>
        <v>53</v>
      </c>
      <c r="H303" s="20">
        <f t="shared" si="15"/>
        <v>21</v>
      </c>
      <c r="I303" s="20">
        <f t="shared" si="15"/>
        <v>25</v>
      </c>
      <c r="J303" s="17">
        <f t="shared" si="15"/>
        <v>8</v>
      </c>
      <c r="K303" s="6">
        <f t="shared" si="15"/>
        <v>28</v>
      </c>
      <c r="L303" s="20">
        <f t="shared" si="15"/>
        <v>48</v>
      </c>
      <c r="M303" s="20">
        <f t="shared" si="15"/>
        <v>35</v>
      </c>
      <c r="N303" s="20">
        <f t="shared" si="15"/>
        <v>30</v>
      </c>
      <c r="O303" s="132">
        <f t="shared" si="15"/>
        <v>62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5"/>
        <v>32</v>
      </c>
      <c r="E304" s="5">
        <f t="shared" si="15"/>
        <v>54</v>
      </c>
      <c r="F304" s="5">
        <f t="shared" si="15"/>
        <v>16</v>
      </c>
      <c r="G304" s="6">
        <f t="shared" si="15"/>
        <v>59</v>
      </c>
      <c r="H304" s="20">
        <f t="shared" si="15"/>
        <v>8</v>
      </c>
      <c r="I304" s="20">
        <f t="shared" si="15"/>
        <v>53</v>
      </c>
      <c r="J304" s="17">
        <f t="shared" si="15"/>
        <v>49</v>
      </c>
      <c r="K304" s="6">
        <f t="shared" si="15"/>
        <v>51</v>
      </c>
      <c r="L304" s="20">
        <f t="shared" si="15"/>
        <v>60</v>
      </c>
      <c r="M304" s="20">
        <f t="shared" si="15"/>
        <v>31</v>
      </c>
      <c r="N304" s="20">
        <f t="shared" si="15"/>
        <v>55</v>
      </c>
      <c r="O304" s="132">
        <f t="shared" si="15"/>
        <v>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5"/>
        <v>7</v>
      </c>
      <c r="E305" s="5">
        <f t="shared" si="15"/>
        <v>57</v>
      </c>
      <c r="F305" s="5">
        <f t="shared" si="15"/>
        <v>1</v>
      </c>
      <c r="G305" s="6">
        <f t="shared" si="15"/>
        <v>28</v>
      </c>
      <c r="H305" s="20">
        <f t="shared" si="15"/>
        <v>62</v>
      </c>
      <c r="I305" s="20">
        <f t="shared" si="15"/>
        <v>37</v>
      </c>
      <c r="J305" s="17">
        <f t="shared" si="15"/>
        <v>35</v>
      </c>
      <c r="K305" s="6">
        <f t="shared" si="15"/>
        <v>37</v>
      </c>
      <c r="L305" s="20">
        <f t="shared" si="15"/>
        <v>33</v>
      </c>
      <c r="M305" s="20">
        <f t="shared" si="15"/>
        <v>20</v>
      </c>
      <c r="N305" s="20">
        <f t="shared" si="15"/>
        <v>33</v>
      </c>
      <c r="O305" s="132">
        <f t="shared" si="15"/>
        <v>35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5"/>
        <v>16</v>
      </c>
      <c r="E306" s="68">
        <f t="shared" si="15"/>
        <v>45</v>
      </c>
      <c r="F306" s="68">
        <f t="shared" si="15"/>
        <v>22</v>
      </c>
      <c r="G306" s="69">
        <f t="shared" si="15"/>
        <v>3</v>
      </c>
      <c r="H306" s="70">
        <f t="shared" si="15"/>
        <v>40</v>
      </c>
      <c r="I306" s="70">
        <f t="shared" si="15"/>
        <v>33</v>
      </c>
      <c r="J306" s="67">
        <f t="shared" si="15"/>
        <v>52</v>
      </c>
      <c r="K306" s="69">
        <f t="shared" si="15"/>
        <v>33</v>
      </c>
      <c r="L306" s="70">
        <f t="shared" si="15"/>
        <v>28</v>
      </c>
      <c r="M306" s="70">
        <f t="shared" si="15"/>
        <v>63</v>
      </c>
      <c r="N306" s="70">
        <f t="shared" si="15"/>
        <v>15</v>
      </c>
      <c r="O306" s="133">
        <f t="shared" si="15"/>
        <v>14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5"/>
        <v>27</v>
      </c>
      <c r="E307" s="5">
        <f t="shared" si="15"/>
        <v>44</v>
      </c>
      <c r="F307" s="5">
        <f t="shared" si="15"/>
        <v>25</v>
      </c>
      <c r="G307" s="6">
        <f t="shared" si="15"/>
        <v>9</v>
      </c>
      <c r="H307" s="20">
        <f t="shared" si="15"/>
        <v>44</v>
      </c>
      <c r="I307" s="20">
        <f t="shared" si="15"/>
        <v>27</v>
      </c>
      <c r="J307" s="17">
        <f t="shared" si="15"/>
        <v>23</v>
      </c>
      <c r="K307" s="6">
        <f t="shared" si="15"/>
        <v>7</v>
      </c>
      <c r="L307" s="20">
        <f t="shared" si="15"/>
        <v>16</v>
      </c>
      <c r="M307" s="20">
        <f t="shared" si="15"/>
        <v>40</v>
      </c>
      <c r="N307" s="20">
        <f t="shared" si="15"/>
        <v>48</v>
      </c>
      <c r="O307" s="132">
        <f t="shared" si="15"/>
        <v>50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5"/>
        <v>15</v>
      </c>
      <c r="E308" s="54">
        <f t="shared" si="15"/>
        <v>20</v>
      </c>
      <c r="F308" s="54">
        <f t="shared" si="15"/>
        <v>33</v>
      </c>
      <c r="G308" s="55">
        <f t="shared" si="15"/>
        <v>4</v>
      </c>
      <c r="H308" s="56">
        <f t="shared" si="15"/>
        <v>14</v>
      </c>
      <c r="I308" s="56">
        <f t="shared" si="15"/>
        <v>62</v>
      </c>
      <c r="J308" s="53">
        <f t="shared" si="15"/>
        <v>37</v>
      </c>
      <c r="K308" s="55">
        <f t="shared" si="15"/>
        <v>26</v>
      </c>
      <c r="L308" s="56">
        <f t="shared" si="15"/>
        <v>29</v>
      </c>
      <c r="M308" s="56">
        <f t="shared" si="15"/>
        <v>23</v>
      </c>
      <c r="N308" s="56">
        <f t="shared" si="15"/>
        <v>26</v>
      </c>
      <c r="O308" s="134">
        <f t="shared" si="15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5"/>
        <v>30</v>
      </c>
      <c r="E309" s="5">
        <f t="shared" si="15"/>
        <v>43</v>
      </c>
      <c r="F309" s="5">
        <f t="shared" si="15"/>
        <v>36</v>
      </c>
      <c r="G309" s="6">
        <f t="shared" si="15"/>
        <v>8</v>
      </c>
      <c r="H309" s="20">
        <f t="shared" si="15"/>
        <v>16</v>
      </c>
      <c r="I309" s="20">
        <f t="shared" si="15"/>
        <v>34</v>
      </c>
      <c r="J309" s="17">
        <f t="shared" si="15"/>
        <v>27</v>
      </c>
      <c r="K309" s="6">
        <f t="shared" si="15"/>
        <v>36</v>
      </c>
      <c r="L309" s="20">
        <f t="shared" si="15"/>
        <v>21</v>
      </c>
      <c r="M309" s="20">
        <f t="shared" si="15"/>
        <v>28</v>
      </c>
      <c r="N309" s="20">
        <f t="shared" si="15"/>
        <v>14</v>
      </c>
      <c r="O309" s="132">
        <f t="shared" si="15"/>
        <v>54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5"/>
        <v>26</v>
      </c>
      <c r="E310" s="5">
        <f t="shared" si="15"/>
        <v>53</v>
      </c>
      <c r="F310" s="5">
        <f t="shared" si="15"/>
        <v>8</v>
      </c>
      <c r="G310" s="6">
        <f t="shared" si="15"/>
        <v>44</v>
      </c>
      <c r="H310" s="20">
        <f t="shared" si="15"/>
        <v>49</v>
      </c>
      <c r="I310" s="20">
        <f t="shared" si="15"/>
        <v>45</v>
      </c>
      <c r="J310" s="17">
        <f t="shared" si="15"/>
        <v>30</v>
      </c>
      <c r="K310" s="6">
        <f t="shared" si="15"/>
        <v>27</v>
      </c>
      <c r="L310" s="20">
        <f t="shared" si="15"/>
        <v>54</v>
      </c>
      <c r="M310" s="20">
        <f t="shared" si="15"/>
        <v>39</v>
      </c>
      <c r="N310" s="20">
        <f t="shared" si="15"/>
        <v>52</v>
      </c>
      <c r="O310" s="132">
        <f t="shared" si="1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5"/>
        <v>10</v>
      </c>
      <c r="E311" s="5">
        <f t="shared" si="15"/>
        <v>47</v>
      </c>
      <c r="F311" s="5">
        <f t="shared" si="15"/>
        <v>9</v>
      </c>
      <c r="G311" s="6">
        <f t="shared" si="15"/>
        <v>20</v>
      </c>
      <c r="H311" s="20">
        <f t="shared" si="15"/>
        <v>35</v>
      </c>
      <c r="I311" s="20">
        <f t="shared" si="15"/>
        <v>2</v>
      </c>
      <c r="J311" s="17">
        <f t="shared" si="15"/>
        <v>60</v>
      </c>
      <c r="K311" s="6">
        <f t="shared" si="15"/>
        <v>56</v>
      </c>
      <c r="L311" s="20">
        <f t="shared" si="15"/>
        <v>31</v>
      </c>
      <c r="M311" s="20">
        <f t="shared" si="15"/>
        <v>19</v>
      </c>
      <c r="N311" s="20">
        <f t="shared" si="15"/>
        <v>12</v>
      </c>
      <c r="O311" s="132">
        <f t="shared" si="15"/>
        <v>38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5"/>
        <v>5</v>
      </c>
      <c r="E312" s="61">
        <f t="shared" si="15"/>
        <v>3</v>
      </c>
      <c r="F312" s="61">
        <f t="shared" si="15"/>
        <v>28</v>
      </c>
      <c r="G312" s="62">
        <f t="shared" si="15"/>
        <v>25</v>
      </c>
      <c r="H312" s="63">
        <f t="shared" si="15"/>
        <v>56</v>
      </c>
      <c r="I312" s="63">
        <f t="shared" si="15"/>
        <v>55</v>
      </c>
      <c r="J312" s="60">
        <f t="shared" si="15"/>
        <v>54</v>
      </c>
      <c r="K312" s="62">
        <f t="shared" si="15"/>
        <v>44</v>
      </c>
      <c r="L312" s="63">
        <f t="shared" si="15"/>
        <v>6</v>
      </c>
      <c r="M312" s="63">
        <f t="shared" si="15"/>
        <v>14</v>
      </c>
      <c r="N312" s="63">
        <f t="shared" si="15"/>
        <v>40</v>
      </c>
      <c r="O312" s="135">
        <f t="shared" si="15"/>
        <v>49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6">+RANK(D244,D$211:D$273)</f>
        <v>34</v>
      </c>
      <c r="E313" s="5">
        <f t="shared" si="16"/>
        <v>42</v>
      </c>
      <c r="F313" s="5">
        <f t="shared" si="16"/>
        <v>32</v>
      </c>
      <c r="G313" s="6">
        <f t="shared" si="16"/>
        <v>29</v>
      </c>
      <c r="H313" s="20">
        <f t="shared" si="16"/>
        <v>27</v>
      </c>
      <c r="I313" s="20">
        <f t="shared" si="16"/>
        <v>21</v>
      </c>
      <c r="J313" s="17">
        <f t="shared" si="16"/>
        <v>48</v>
      </c>
      <c r="K313" s="6">
        <f t="shared" si="16"/>
        <v>34</v>
      </c>
      <c r="L313" s="20">
        <f t="shared" si="16"/>
        <v>30</v>
      </c>
      <c r="M313" s="20">
        <f t="shared" si="16"/>
        <v>25</v>
      </c>
      <c r="N313" s="20">
        <f t="shared" si="16"/>
        <v>41</v>
      </c>
      <c r="O313" s="132">
        <f t="shared" si="16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6"/>
        <v>43</v>
      </c>
      <c r="E314" s="5">
        <f t="shared" si="16"/>
        <v>52</v>
      </c>
      <c r="F314" s="5">
        <f t="shared" si="16"/>
        <v>30</v>
      </c>
      <c r="G314" s="6">
        <f t="shared" si="16"/>
        <v>52</v>
      </c>
      <c r="H314" s="20">
        <f t="shared" si="16"/>
        <v>41</v>
      </c>
      <c r="I314" s="20">
        <f t="shared" si="16"/>
        <v>30</v>
      </c>
      <c r="J314" s="17">
        <f t="shared" si="16"/>
        <v>32</v>
      </c>
      <c r="K314" s="6">
        <f t="shared" si="16"/>
        <v>31</v>
      </c>
      <c r="L314" s="20">
        <f t="shared" si="16"/>
        <v>10</v>
      </c>
      <c r="M314" s="20">
        <f t="shared" si="16"/>
        <v>36</v>
      </c>
      <c r="N314" s="20">
        <f t="shared" si="16"/>
        <v>31</v>
      </c>
      <c r="O314" s="132">
        <f t="shared" si="16"/>
        <v>17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6"/>
        <v>19</v>
      </c>
      <c r="E315" s="61">
        <f t="shared" si="16"/>
        <v>14</v>
      </c>
      <c r="F315" s="61">
        <f t="shared" si="16"/>
        <v>23</v>
      </c>
      <c r="G315" s="62">
        <f t="shared" si="16"/>
        <v>31</v>
      </c>
      <c r="H315" s="63">
        <f t="shared" si="16"/>
        <v>50</v>
      </c>
      <c r="I315" s="63">
        <f t="shared" si="16"/>
        <v>24</v>
      </c>
      <c r="J315" s="60">
        <f t="shared" si="16"/>
        <v>14</v>
      </c>
      <c r="K315" s="62">
        <f t="shared" si="16"/>
        <v>13</v>
      </c>
      <c r="L315" s="63">
        <f t="shared" si="16"/>
        <v>34</v>
      </c>
      <c r="M315" s="63">
        <f t="shared" si="16"/>
        <v>18</v>
      </c>
      <c r="N315" s="63">
        <f t="shared" si="16"/>
        <v>34</v>
      </c>
      <c r="O315" s="135">
        <f t="shared" si="16"/>
        <v>60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6"/>
        <v>36</v>
      </c>
      <c r="E316" s="61">
        <f t="shared" si="16"/>
        <v>46</v>
      </c>
      <c r="F316" s="61">
        <f t="shared" si="16"/>
        <v>24</v>
      </c>
      <c r="G316" s="62">
        <f t="shared" si="16"/>
        <v>54</v>
      </c>
      <c r="H316" s="63">
        <f t="shared" si="16"/>
        <v>23</v>
      </c>
      <c r="I316" s="63">
        <f t="shared" si="16"/>
        <v>5</v>
      </c>
      <c r="J316" s="60">
        <f t="shared" si="16"/>
        <v>42</v>
      </c>
      <c r="K316" s="62">
        <f t="shared" si="16"/>
        <v>35</v>
      </c>
      <c r="L316" s="63">
        <f t="shared" si="16"/>
        <v>43</v>
      </c>
      <c r="M316" s="63">
        <f t="shared" si="16"/>
        <v>22</v>
      </c>
      <c r="N316" s="63">
        <f t="shared" si="16"/>
        <v>49</v>
      </c>
      <c r="O316" s="135">
        <f t="shared" si="16"/>
        <v>13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6"/>
        <v>23</v>
      </c>
      <c r="E317" s="5">
        <f t="shared" si="16"/>
        <v>32</v>
      </c>
      <c r="F317" s="5">
        <f t="shared" si="16"/>
        <v>15</v>
      </c>
      <c r="G317" s="6">
        <f t="shared" si="16"/>
        <v>41</v>
      </c>
      <c r="H317" s="20">
        <f t="shared" si="16"/>
        <v>13</v>
      </c>
      <c r="I317" s="20">
        <f t="shared" si="16"/>
        <v>54</v>
      </c>
      <c r="J317" s="17">
        <f t="shared" si="16"/>
        <v>34</v>
      </c>
      <c r="K317" s="6">
        <f t="shared" si="16"/>
        <v>25</v>
      </c>
      <c r="L317" s="20">
        <f t="shared" si="16"/>
        <v>42</v>
      </c>
      <c r="M317" s="20">
        <f t="shared" si="16"/>
        <v>49</v>
      </c>
      <c r="N317" s="20">
        <f t="shared" si="16"/>
        <v>35</v>
      </c>
      <c r="O317" s="132">
        <f t="shared" si="16"/>
        <v>30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6"/>
        <v>41</v>
      </c>
      <c r="E318" s="5">
        <f t="shared" si="16"/>
        <v>61</v>
      </c>
      <c r="F318" s="5">
        <f t="shared" si="16"/>
        <v>26</v>
      </c>
      <c r="G318" s="6">
        <f t="shared" si="16"/>
        <v>35</v>
      </c>
      <c r="H318" s="20">
        <f t="shared" si="16"/>
        <v>18</v>
      </c>
      <c r="I318" s="20">
        <f t="shared" si="16"/>
        <v>49</v>
      </c>
      <c r="J318" s="17">
        <f t="shared" si="16"/>
        <v>51</v>
      </c>
      <c r="K318" s="6">
        <f t="shared" si="16"/>
        <v>46</v>
      </c>
      <c r="L318" s="20">
        <f t="shared" si="16"/>
        <v>56</v>
      </c>
      <c r="M318" s="20">
        <f t="shared" si="16"/>
        <v>15</v>
      </c>
      <c r="N318" s="20">
        <f t="shared" si="16"/>
        <v>45</v>
      </c>
      <c r="O318" s="132">
        <f t="shared" si="1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6"/>
        <v>33</v>
      </c>
      <c r="E319" s="8">
        <f t="shared" si="16"/>
        <v>22</v>
      </c>
      <c r="F319" s="8">
        <f t="shared" si="16"/>
        <v>41</v>
      </c>
      <c r="G319" s="9">
        <f t="shared" si="16"/>
        <v>21</v>
      </c>
      <c r="H319" s="21">
        <f t="shared" si="16"/>
        <v>48</v>
      </c>
      <c r="I319" s="21">
        <f t="shared" si="16"/>
        <v>48</v>
      </c>
      <c r="J319" s="18">
        <f t="shared" si="16"/>
        <v>12</v>
      </c>
      <c r="K319" s="9">
        <f t="shared" si="16"/>
        <v>9</v>
      </c>
      <c r="L319" s="21">
        <f t="shared" si="16"/>
        <v>27</v>
      </c>
      <c r="M319" s="21">
        <f t="shared" si="16"/>
        <v>60</v>
      </c>
      <c r="N319" s="21">
        <f t="shared" si="16"/>
        <v>37</v>
      </c>
      <c r="O319" s="136">
        <f t="shared" si="16"/>
        <v>23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6"/>
        <v>3</v>
      </c>
      <c r="E320" s="11">
        <f t="shared" si="16"/>
        <v>2</v>
      </c>
      <c r="F320" s="11">
        <f t="shared" si="16"/>
        <v>34</v>
      </c>
      <c r="G320" s="12">
        <f t="shared" si="16"/>
        <v>18</v>
      </c>
      <c r="H320" s="19">
        <f t="shared" si="16"/>
        <v>4</v>
      </c>
      <c r="I320" s="19">
        <f t="shared" si="16"/>
        <v>7</v>
      </c>
      <c r="J320" s="16">
        <f t="shared" si="16"/>
        <v>58</v>
      </c>
      <c r="K320" s="12">
        <f t="shared" si="16"/>
        <v>58</v>
      </c>
      <c r="L320" s="19">
        <f t="shared" si="16"/>
        <v>25</v>
      </c>
      <c r="M320" s="19">
        <f t="shared" si="16"/>
        <v>44</v>
      </c>
      <c r="N320" s="19">
        <f t="shared" si="16"/>
        <v>32</v>
      </c>
      <c r="O320" s="137">
        <f t="shared" si="16"/>
        <v>58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6"/>
        <v>52</v>
      </c>
      <c r="E321" s="5">
        <f t="shared" si="16"/>
        <v>38</v>
      </c>
      <c r="F321" s="5">
        <f t="shared" si="16"/>
        <v>53</v>
      </c>
      <c r="G321" s="6">
        <f t="shared" si="16"/>
        <v>14</v>
      </c>
      <c r="H321" s="20">
        <f t="shared" si="16"/>
        <v>37</v>
      </c>
      <c r="I321" s="20">
        <f t="shared" si="16"/>
        <v>51</v>
      </c>
      <c r="J321" s="17">
        <f t="shared" si="16"/>
        <v>28</v>
      </c>
      <c r="K321" s="6">
        <f t="shared" si="16"/>
        <v>32</v>
      </c>
      <c r="L321" s="20">
        <f t="shared" si="16"/>
        <v>38</v>
      </c>
      <c r="M321" s="20">
        <f t="shared" si="16"/>
        <v>10</v>
      </c>
      <c r="N321" s="20">
        <f t="shared" si="16"/>
        <v>50</v>
      </c>
      <c r="O321" s="132">
        <f t="shared" si="16"/>
        <v>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6"/>
        <v>44</v>
      </c>
      <c r="E322" s="5">
        <f t="shared" si="16"/>
        <v>26</v>
      </c>
      <c r="F322" s="5">
        <f t="shared" si="16"/>
        <v>42</v>
      </c>
      <c r="G322" s="6">
        <f t="shared" si="16"/>
        <v>40</v>
      </c>
      <c r="H322" s="20">
        <f t="shared" si="16"/>
        <v>59</v>
      </c>
      <c r="I322" s="20">
        <f t="shared" si="16"/>
        <v>60</v>
      </c>
      <c r="J322" s="17">
        <f t="shared" si="16"/>
        <v>22</v>
      </c>
      <c r="K322" s="6">
        <f t="shared" si="16"/>
        <v>2</v>
      </c>
      <c r="L322" s="20">
        <f t="shared" si="16"/>
        <v>9</v>
      </c>
      <c r="M322" s="20">
        <f t="shared" si="16"/>
        <v>21</v>
      </c>
      <c r="N322" s="20">
        <f t="shared" si="16"/>
        <v>21</v>
      </c>
      <c r="O322" s="132">
        <f t="shared" si="16"/>
        <v>24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6"/>
        <v>55</v>
      </c>
      <c r="E323" s="5">
        <f t="shared" si="16"/>
        <v>4</v>
      </c>
      <c r="F323" s="5">
        <f t="shared" si="16"/>
        <v>54</v>
      </c>
      <c r="G323" s="6">
        <f t="shared" si="16"/>
        <v>61</v>
      </c>
      <c r="H323" s="20">
        <f t="shared" si="16"/>
        <v>51</v>
      </c>
      <c r="I323" s="20">
        <f t="shared" si="16"/>
        <v>32</v>
      </c>
      <c r="J323" s="17">
        <f t="shared" si="16"/>
        <v>5</v>
      </c>
      <c r="K323" s="6">
        <f t="shared" si="16"/>
        <v>1</v>
      </c>
      <c r="L323" s="20">
        <f t="shared" si="16"/>
        <v>2</v>
      </c>
      <c r="M323" s="20">
        <f t="shared" si="16"/>
        <v>34</v>
      </c>
      <c r="N323" s="20">
        <f t="shared" si="16"/>
        <v>24</v>
      </c>
      <c r="O323" s="132">
        <f t="shared" si="16"/>
        <v>29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6"/>
        <v>29</v>
      </c>
      <c r="E324" s="5">
        <f t="shared" si="16"/>
        <v>37</v>
      </c>
      <c r="F324" s="5">
        <f t="shared" si="16"/>
        <v>38</v>
      </c>
      <c r="G324" s="6">
        <f t="shared" si="16"/>
        <v>6</v>
      </c>
      <c r="H324" s="20">
        <f t="shared" si="16"/>
        <v>2</v>
      </c>
      <c r="I324" s="20">
        <f t="shared" si="16"/>
        <v>31</v>
      </c>
      <c r="J324" s="17">
        <f t="shared" si="16"/>
        <v>9</v>
      </c>
      <c r="K324" s="6">
        <f t="shared" si="16"/>
        <v>11</v>
      </c>
      <c r="L324" s="20">
        <f t="shared" si="16"/>
        <v>44</v>
      </c>
      <c r="M324" s="20">
        <f t="shared" si="16"/>
        <v>59</v>
      </c>
      <c r="N324" s="20">
        <f t="shared" si="16"/>
        <v>55</v>
      </c>
      <c r="O324" s="132">
        <f t="shared" si="16"/>
        <v>53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6"/>
        <v>39</v>
      </c>
      <c r="E325" s="5">
        <f t="shared" si="16"/>
        <v>28</v>
      </c>
      <c r="F325" s="5">
        <f t="shared" si="16"/>
        <v>47</v>
      </c>
      <c r="G325" s="6">
        <f t="shared" si="16"/>
        <v>10</v>
      </c>
      <c r="H325" s="20">
        <f t="shared" si="16"/>
        <v>52</v>
      </c>
      <c r="I325" s="20">
        <f t="shared" si="16"/>
        <v>38</v>
      </c>
      <c r="J325" s="17">
        <f t="shared" si="16"/>
        <v>21</v>
      </c>
      <c r="K325" s="6">
        <f t="shared" si="16"/>
        <v>10</v>
      </c>
      <c r="L325" s="20">
        <f t="shared" si="16"/>
        <v>23</v>
      </c>
      <c r="M325" s="20">
        <f t="shared" si="16"/>
        <v>27</v>
      </c>
      <c r="N325" s="20">
        <f t="shared" si="16"/>
        <v>55</v>
      </c>
      <c r="O325" s="132">
        <f t="shared" si="1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6"/>
        <v>20</v>
      </c>
      <c r="E326" s="5">
        <f t="shared" si="16"/>
        <v>1</v>
      </c>
      <c r="F326" s="5">
        <f t="shared" si="16"/>
        <v>46</v>
      </c>
      <c r="G326" s="6">
        <f t="shared" si="16"/>
        <v>11</v>
      </c>
      <c r="H326" s="20">
        <f t="shared" si="16"/>
        <v>38</v>
      </c>
      <c r="I326" s="20">
        <f t="shared" si="16"/>
        <v>58</v>
      </c>
      <c r="J326" s="17">
        <f t="shared" si="16"/>
        <v>11</v>
      </c>
      <c r="K326" s="6">
        <f t="shared" si="16"/>
        <v>3</v>
      </c>
      <c r="L326" s="20">
        <f t="shared" si="16"/>
        <v>7</v>
      </c>
      <c r="M326" s="20">
        <f t="shared" si="16"/>
        <v>62</v>
      </c>
      <c r="N326" s="20">
        <f t="shared" si="16"/>
        <v>55</v>
      </c>
      <c r="O326" s="132">
        <f t="shared" si="16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6"/>
        <v>56</v>
      </c>
      <c r="E327" s="5">
        <f t="shared" si="16"/>
        <v>9</v>
      </c>
      <c r="F327" s="5">
        <f t="shared" si="16"/>
        <v>57</v>
      </c>
      <c r="G327" s="6">
        <f t="shared" si="16"/>
        <v>39</v>
      </c>
      <c r="H327" s="20">
        <f t="shared" si="16"/>
        <v>6</v>
      </c>
      <c r="I327" s="20">
        <f t="shared" si="16"/>
        <v>4</v>
      </c>
      <c r="J327" s="17">
        <f t="shared" si="16"/>
        <v>25</v>
      </c>
      <c r="K327" s="6">
        <f t="shared" si="16"/>
        <v>18</v>
      </c>
      <c r="L327" s="20">
        <f t="shared" si="16"/>
        <v>18</v>
      </c>
      <c r="M327" s="20">
        <f t="shared" si="16"/>
        <v>54</v>
      </c>
      <c r="N327" s="20">
        <f t="shared" si="16"/>
        <v>55</v>
      </c>
      <c r="O327" s="132">
        <f t="shared" si="16"/>
        <v>12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6"/>
        <v>48</v>
      </c>
      <c r="E328" s="5">
        <f t="shared" si="16"/>
        <v>6</v>
      </c>
      <c r="F328" s="5">
        <f t="shared" si="16"/>
        <v>56</v>
      </c>
      <c r="G328" s="6">
        <f t="shared" si="16"/>
        <v>23</v>
      </c>
      <c r="H328" s="20">
        <f t="shared" si="16"/>
        <v>20</v>
      </c>
      <c r="I328" s="20">
        <f t="shared" si="16"/>
        <v>20</v>
      </c>
      <c r="J328" s="17">
        <f t="shared" si="16"/>
        <v>10</v>
      </c>
      <c r="K328" s="6">
        <f t="shared" si="16"/>
        <v>17</v>
      </c>
      <c r="L328" s="20">
        <f t="shared" si="16"/>
        <v>3</v>
      </c>
      <c r="M328" s="20">
        <f t="shared" si="16"/>
        <v>13</v>
      </c>
      <c r="N328" s="20">
        <f t="shared" si="16"/>
        <v>55</v>
      </c>
      <c r="O328" s="132">
        <f t="shared" si="16"/>
        <v>56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7">+RANK(D260,D$211:D$273)</f>
        <v>50</v>
      </c>
      <c r="E329" s="5">
        <f t="shared" si="17"/>
        <v>5</v>
      </c>
      <c r="F329" s="5">
        <f t="shared" si="17"/>
        <v>58</v>
      </c>
      <c r="G329" s="6">
        <f t="shared" si="17"/>
        <v>19</v>
      </c>
      <c r="H329" s="20">
        <f t="shared" si="17"/>
        <v>43</v>
      </c>
      <c r="I329" s="20">
        <f t="shared" si="17"/>
        <v>46</v>
      </c>
      <c r="J329" s="17">
        <f t="shared" si="17"/>
        <v>6</v>
      </c>
      <c r="K329" s="6">
        <f t="shared" si="17"/>
        <v>4</v>
      </c>
      <c r="L329" s="20">
        <f t="shared" si="17"/>
        <v>13</v>
      </c>
      <c r="M329" s="20">
        <f t="shared" si="17"/>
        <v>57</v>
      </c>
      <c r="N329" s="20">
        <f t="shared" si="17"/>
        <v>44</v>
      </c>
      <c r="O329" s="132">
        <f t="shared" si="17"/>
        <v>22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7"/>
        <v>35</v>
      </c>
      <c r="E330" s="5">
        <f t="shared" si="17"/>
        <v>17</v>
      </c>
      <c r="F330" s="5">
        <f t="shared" si="17"/>
        <v>59</v>
      </c>
      <c r="G330" s="6">
        <f t="shared" si="17"/>
        <v>1</v>
      </c>
      <c r="H330" s="20">
        <f t="shared" si="17"/>
        <v>17</v>
      </c>
      <c r="I330" s="20">
        <f t="shared" si="17"/>
        <v>42</v>
      </c>
      <c r="J330" s="17">
        <f t="shared" si="17"/>
        <v>15</v>
      </c>
      <c r="K330" s="6">
        <f t="shared" si="17"/>
        <v>15</v>
      </c>
      <c r="L330" s="20">
        <f t="shared" si="17"/>
        <v>59</v>
      </c>
      <c r="M330" s="20">
        <f t="shared" si="17"/>
        <v>17</v>
      </c>
      <c r="N330" s="20">
        <f t="shared" si="17"/>
        <v>22</v>
      </c>
      <c r="O330" s="132">
        <f t="shared" si="17"/>
        <v>34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7"/>
        <v>60</v>
      </c>
      <c r="E331" s="5">
        <f t="shared" si="17"/>
        <v>10</v>
      </c>
      <c r="F331" s="5">
        <f t="shared" si="17"/>
        <v>60</v>
      </c>
      <c r="G331" s="6">
        <f t="shared" si="17"/>
        <v>33</v>
      </c>
      <c r="H331" s="20">
        <f t="shared" si="17"/>
        <v>10</v>
      </c>
      <c r="I331" s="20">
        <f t="shared" si="17"/>
        <v>61</v>
      </c>
      <c r="J331" s="17">
        <f t="shared" si="17"/>
        <v>13</v>
      </c>
      <c r="K331" s="6">
        <f t="shared" si="17"/>
        <v>19</v>
      </c>
      <c r="L331" s="20">
        <f t="shared" si="17"/>
        <v>12</v>
      </c>
      <c r="M331" s="20">
        <f t="shared" si="17"/>
        <v>42</v>
      </c>
      <c r="N331" s="20">
        <f t="shared" si="17"/>
        <v>23</v>
      </c>
      <c r="O331" s="132">
        <f t="shared" si="17"/>
        <v>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7"/>
        <v>51</v>
      </c>
      <c r="E332" s="5">
        <f t="shared" si="17"/>
        <v>36</v>
      </c>
      <c r="F332" s="5">
        <f t="shared" si="17"/>
        <v>50</v>
      </c>
      <c r="G332" s="6">
        <f t="shared" si="17"/>
        <v>34</v>
      </c>
      <c r="H332" s="20">
        <f t="shared" si="17"/>
        <v>58</v>
      </c>
      <c r="I332" s="20">
        <f t="shared" si="17"/>
        <v>1</v>
      </c>
      <c r="J332" s="17">
        <f t="shared" si="17"/>
        <v>2</v>
      </c>
      <c r="K332" s="6">
        <f t="shared" si="17"/>
        <v>14</v>
      </c>
      <c r="L332" s="20">
        <f t="shared" si="17"/>
        <v>49</v>
      </c>
      <c r="M332" s="20">
        <f t="shared" si="17"/>
        <v>45</v>
      </c>
      <c r="N332" s="20">
        <f t="shared" si="17"/>
        <v>28</v>
      </c>
      <c r="O332" s="132">
        <f t="shared" si="17"/>
        <v>44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7"/>
        <v>47</v>
      </c>
      <c r="E333" s="5">
        <f t="shared" si="17"/>
        <v>7</v>
      </c>
      <c r="F333" s="5">
        <f t="shared" si="17"/>
        <v>55</v>
      </c>
      <c r="G333" s="6">
        <f t="shared" si="17"/>
        <v>13</v>
      </c>
      <c r="H333" s="20">
        <f t="shared" si="17"/>
        <v>45</v>
      </c>
      <c r="I333" s="20">
        <f t="shared" si="17"/>
        <v>35</v>
      </c>
      <c r="J333" s="17">
        <f t="shared" si="17"/>
        <v>1</v>
      </c>
      <c r="K333" s="6">
        <f t="shared" si="17"/>
        <v>16</v>
      </c>
      <c r="L333" s="20">
        <f t="shared" si="17"/>
        <v>52</v>
      </c>
      <c r="M333" s="20">
        <f t="shared" si="17"/>
        <v>24</v>
      </c>
      <c r="N333" s="20">
        <f t="shared" si="17"/>
        <v>46</v>
      </c>
      <c r="O333" s="132">
        <f t="shared" si="17"/>
        <v>57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7"/>
        <v>61</v>
      </c>
      <c r="E334" s="5">
        <f t="shared" si="17"/>
        <v>21</v>
      </c>
      <c r="F334" s="5">
        <f t="shared" si="17"/>
        <v>61</v>
      </c>
      <c r="G334" s="6">
        <f t="shared" si="17"/>
        <v>17</v>
      </c>
      <c r="H334" s="20">
        <f t="shared" si="17"/>
        <v>7</v>
      </c>
      <c r="I334" s="20">
        <f t="shared" si="17"/>
        <v>12</v>
      </c>
      <c r="J334" s="17">
        <f t="shared" si="17"/>
        <v>4</v>
      </c>
      <c r="K334" s="6">
        <f t="shared" si="17"/>
        <v>29</v>
      </c>
      <c r="L334" s="20">
        <f t="shared" si="17"/>
        <v>55</v>
      </c>
      <c r="M334" s="20">
        <f t="shared" si="17"/>
        <v>61</v>
      </c>
      <c r="N334" s="20">
        <f t="shared" si="17"/>
        <v>4</v>
      </c>
      <c r="O334" s="132">
        <f t="shared" si="1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7"/>
        <v>63</v>
      </c>
      <c r="E335" s="5">
        <f t="shared" si="17"/>
        <v>15</v>
      </c>
      <c r="F335" s="5">
        <f t="shared" si="17"/>
        <v>63</v>
      </c>
      <c r="G335" s="6">
        <f t="shared" si="17"/>
        <v>62</v>
      </c>
      <c r="H335" s="20">
        <f t="shared" si="17"/>
        <v>1</v>
      </c>
      <c r="I335" s="20">
        <f t="shared" si="17"/>
        <v>36</v>
      </c>
      <c r="J335" s="17">
        <f t="shared" si="17"/>
        <v>18</v>
      </c>
      <c r="K335" s="6">
        <f t="shared" si="17"/>
        <v>8</v>
      </c>
      <c r="L335" s="20">
        <f t="shared" si="17"/>
        <v>45</v>
      </c>
      <c r="M335" s="20">
        <f t="shared" si="17"/>
        <v>16</v>
      </c>
      <c r="N335" s="20">
        <f t="shared" si="17"/>
        <v>55</v>
      </c>
      <c r="O335" s="132">
        <f t="shared" si="17"/>
        <v>3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7"/>
        <v>57</v>
      </c>
      <c r="E336" s="5">
        <f t="shared" si="17"/>
        <v>41</v>
      </c>
      <c r="F336" s="5">
        <f t="shared" si="17"/>
        <v>49</v>
      </c>
      <c r="G336" s="6">
        <f t="shared" si="17"/>
        <v>58</v>
      </c>
      <c r="H336" s="20">
        <f t="shared" si="17"/>
        <v>60</v>
      </c>
      <c r="I336" s="20">
        <f t="shared" si="17"/>
        <v>6</v>
      </c>
      <c r="J336" s="17">
        <f t="shared" si="17"/>
        <v>16</v>
      </c>
      <c r="K336" s="6">
        <f t="shared" si="17"/>
        <v>20</v>
      </c>
      <c r="L336" s="20">
        <f t="shared" si="17"/>
        <v>11</v>
      </c>
      <c r="M336" s="20">
        <f t="shared" si="17"/>
        <v>5</v>
      </c>
      <c r="N336" s="20">
        <f t="shared" si="17"/>
        <v>47</v>
      </c>
      <c r="O336" s="132">
        <f t="shared" si="17"/>
        <v>15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7"/>
        <v>62</v>
      </c>
      <c r="E337" s="5">
        <f t="shared" si="17"/>
        <v>35</v>
      </c>
      <c r="F337" s="5">
        <f t="shared" si="17"/>
        <v>62</v>
      </c>
      <c r="G337" s="6">
        <f t="shared" si="17"/>
        <v>55</v>
      </c>
      <c r="H337" s="20">
        <f t="shared" si="17"/>
        <v>55</v>
      </c>
      <c r="I337" s="20">
        <f t="shared" si="17"/>
        <v>52</v>
      </c>
      <c r="J337" s="17">
        <f t="shared" si="17"/>
        <v>26</v>
      </c>
      <c r="K337" s="6">
        <f t="shared" si="17"/>
        <v>24</v>
      </c>
      <c r="L337" s="20">
        <f t="shared" si="17"/>
        <v>47</v>
      </c>
      <c r="M337" s="20">
        <f t="shared" si="17"/>
        <v>1</v>
      </c>
      <c r="N337" s="20">
        <f t="shared" si="17"/>
        <v>51</v>
      </c>
      <c r="O337" s="132">
        <f t="shared" si="17"/>
        <v>45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7"/>
        <v>49</v>
      </c>
      <c r="E338" s="5">
        <f t="shared" si="17"/>
        <v>59</v>
      </c>
      <c r="F338" s="5">
        <f t="shared" si="17"/>
        <v>40</v>
      </c>
      <c r="G338" s="6">
        <f t="shared" si="17"/>
        <v>24</v>
      </c>
      <c r="H338" s="20">
        <f t="shared" si="17"/>
        <v>54</v>
      </c>
      <c r="I338" s="20">
        <f t="shared" si="17"/>
        <v>39</v>
      </c>
      <c r="J338" s="17">
        <f t="shared" si="17"/>
        <v>3</v>
      </c>
      <c r="K338" s="6">
        <f t="shared" si="17"/>
        <v>6</v>
      </c>
      <c r="L338" s="20">
        <f t="shared" si="17"/>
        <v>46</v>
      </c>
      <c r="M338" s="20">
        <f t="shared" si="17"/>
        <v>4</v>
      </c>
      <c r="N338" s="20">
        <f t="shared" si="17"/>
        <v>53</v>
      </c>
      <c r="O338" s="132">
        <f t="shared" si="17"/>
        <v>32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7"/>
        <v>58</v>
      </c>
      <c r="E339" s="5">
        <f t="shared" si="17"/>
        <v>58</v>
      </c>
      <c r="F339" s="5">
        <f t="shared" si="17"/>
        <v>45</v>
      </c>
      <c r="G339" s="6">
        <f t="shared" si="17"/>
        <v>51</v>
      </c>
      <c r="H339" s="20">
        <f t="shared" si="17"/>
        <v>32</v>
      </c>
      <c r="I339" s="20">
        <f t="shared" si="17"/>
        <v>29</v>
      </c>
      <c r="J339" s="17">
        <f t="shared" si="17"/>
        <v>33</v>
      </c>
      <c r="K339" s="6">
        <f t="shared" si="17"/>
        <v>49</v>
      </c>
      <c r="L339" s="20">
        <f t="shared" si="17"/>
        <v>20</v>
      </c>
      <c r="M339" s="20">
        <f t="shared" si="17"/>
        <v>43</v>
      </c>
      <c r="N339" s="20">
        <f t="shared" si="17"/>
        <v>36</v>
      </c>
      <c r="O339" s="132">
        <f t="shared" si="17"/>
        <v>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7"/>
        <v>54</v>
      </c>
      <c r="E340" s="5">
        <f t="shared" si="17"/>
        <v>31</v>
      </c>
      <c r="F340" s="5">
        <f t="shared" si="17"/>
        <v>48</v>
      </c>
      <c r="G340" s="6">
        <f t="shared" si="17"/>
        <v>50</v>
      </c>
      <c r="H340" s="20">
        <f t="shared" si="17"/>
        <v>31</v>
      </c>
      <c r="I340" s="20">
        <f t="shared" si="17"/>
        <v>41</v>
      </c>
      <c r="J340" s="17">
        <f t="shared" si="17"/>
        <v>20</v>
      </c>
      <c r="K340" s="6">
        <f t="shared" si="17"/>
        <v>5</v>
      </c>
      <c r="L340" s="20">
        <f t="shared" si="17"/>
        <v>1</v>
      </c>
      <c r="M340" s="20">
        <f t="shared" si="17"/>
        <v>9</v>
      </c>
      <c r="N340" s="20">
        <f t="shared" si="17"/>
        <v>38</v>
      </c>
      <c r="O340" s="132">
        <f t="shared" si="17"/>
        <v>63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7"/>
        <v>45</v>
      </c>
      <c r="E341" s="5">
        <f t="shared" si="17"/>
        <v>8</v>
      </c>
      <c r="F341" s="5">
        <f t="shared" si="17"/>
        <v>52</v>
      </c>
      <c r="G341" s="6">
        <f t="shared" si="17"/>
        <v>37</v>
      </c>
      <c r="H341" s="20">
        <f t="shared" si="17"/>
        <v>3</v>
      </c>
      <c r="I341" s="20">
        <f t="shared" si="17"/>
        <v>15</v>
      </c>
      <c r="J341" s="17">
        <f t="shared" si="17"/>
        <v>31</v>
      </c>
      <c r="K341" s="6">
        <f t="shared" si="17"/>
        <v>22</v>
      </c>
      <c r="L341" s="20">
        <f t="shared" si="17"/>
        <v>14</v>
      </c>
      <c r="M341" s="20">
        <f t="shared" si="17"/>
        <v>55</v>
      </c>
      <c r="N341" s="20">
        <f t="shared" si="17"/>
        <v>42</v>
      </c>
      <c r="O341" s="132">
        <f t="shared" si="17"/>
        <v>36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7"/>
        <v>37</v>
      </c>
      <c r="E342" s="8">
        <f t="shared" si="17"/>
        <v>13</v>
      </c>
      <c r="F342" s="8">
        <f t="shared" si="17"/>
        <v>43</v>
      </c>
      <c r="G342" s="9">
        <f t="shared" si="17"/>
        <v>42</v>
      </c>
      <c r="H342" s="21">
        <f t="shared" si="17"/>
        <v>36</v>
      </c>
      <c r="I342" s="21">
        <f t="shared" si="17"/>
        <v>26</v>
      </c>
      <c r="J342" s="18">
        <f t="shared" si="17"/>
        <v>24</v>
      </c>
      <c r="K342" s="9">
        <f t="shared" si="17"/>
        <v>12</v>
      </c>
      <c r="L342" s="21">
        <f t="shared" si="17"/>
        <v>5</v>
      </c>
      <c r="M342" s="21">
        <f t="shared" si="17"/>
        <v>30</v>
      </c>
      <c r="N342" s="21">
        <f t="shared" si="17"/>
        <v>55</v>
      </c>
      <c r="O342" s="136">
        <f t="shared" si="17"/>
        <v>42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43"/>
  <sheetViews>
    <sheetView zoomScaleNormal="100" workbookViewId="0">
      <selection activeCell="I31" sqref="I31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117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233150024</v>
      </c>
      <c r="E5" s="41">
        <v>75080311</v>
      </c>
      <c r="F5" s="41">
        <v>111259207</v>
      </c>
      <c r="G5" s="42">
        <v>46810506</v>
      </c>
      <c r="H5" s="43">
        <v>64582148</v>
      </c>
      <c r="I5" s="43">
        <v>7514979</v>
      </c>
      <c r="J5" s="40">
        <v>22247756</v>
      </c>
      <c r="K5" s="42">
        <v>21506</v>
      </c>
      <c r="L5" s="43">
        <v>34223952</v>
      </c>
      <c r="M5" s="43">
        <v>834795</v>
      </c>
      <c r="N5" s="43">
        <v>22414501</v>
      </c>
      <c r="O5" s="131">
        <v>64463925</v>
      </c>
      <c r="P5" s="44">
        <v>449432080</v>
      </c>
    </row>
    <row r="6" spans="2:17" x14ac:dyDescent="0.15">
      <c r="B6" s="4" t="s">
        <v>12</v>
      </c>
      <c r="C6" s="14" t="s">
        <v>13</v>
      </c>
      <c r="D6" s="17">
        <v>53770700</v>
      </c>
      <c r="E6" s="5">
        <v>18095306</v>
      </c>
      <c r="F6" s="5">
        <v>26888896</v>
      </c>
      <c r="G6" s="6">
        <v>8786498</v>
      </c>
      <c r="H6" s="20">
        <v>16901403</v>
      </c>
      <c r="I6" s="20">
        <v>1302754</v>
      </c>
      <c r="J6" s="17">
        <v>11767474</v>
      </c>
      <c r="K6" s="6">
        <v>4192624</v>
      </c>
      <c r="L6" s="20">
        <v>8968698</v>
      </c>
      <c r="M6" s="20">
        <v>192637</v>
      </c>
      <c r="N6" s="20">
        <v>1100816</v>
      </c>
      <c r="O6" s="132">
        <v>10046281</v>
      </c>
      <c r="P6" s="23">
        <v>104050763</v>
      </c>
    </row>
    <row r="7" spans="2:17" x14ac:dyDescent="0.15">
      <c r="B7" s="4" t="s">
        <v>14</v>
      </c>
      <c r="C7" s="14" t="s">
        <v>15</v>
      </c>
      <c r="D7" s="17">
        <v>32996687</v>
      </c>
      <c r="E7" s="5">
        <v>12009894</v>
      </c>
      <c r="F7" s="5">
        <v>15580944</v>
      </c>
      <c r="G7" s="6">
        <v>5405849</v>
      </c>
      <c r="H7" s="20">
        <v>8003393</v>
      </c>
      <c r="I7" s="20">
        <v>588713</v>
      </c>
      <c r="J7" s="17">
        <v>5622668</v>
      </c>
      <c r="K7" s="6">
        <v>2098253</v>
      </c>
      <c r="L7" s="20">
        <v>8878271</v>
      </c>
      <c r="M7" s="20">
        <v>163306</v>
      </c>
      <c r="N7" s="20">
        <v>1079493</v>
      </c>
      <c r="O7" s="132">
        <v>7095422</v>
      </c>
      <c r="P7" s="23">
        <v>64427953</v>
      </c>
    </row>
    <row r="8" spans="2:17" x14ac:dyDescent="0.15">
      <c r="B8" s="4" t="s">
        <v>16</v>
      </c>
      <c r="C8" s="14" t="s">
        <v>17</v>
      </c>
      <c r="D8" s="17">
        <v>95832565</v>
      </c>
      <c r="E8" s="5">
        <v>27882883</v>
      </c>
      <c r="F8" s="5">
        <v>51486453</v>
      </c>
      <c r="G8" s="6">
        <v>16463229</v>
      </c>
      <c r="H8" s="20">
        <v>28641397</v>
      </c>
      <c r="I8" s="20">
        <v>2702823</v>
      </c>
      <c r="J8" s="17">
        <v>9234331</v>
      </c>
      <c r="K8" s="6">
        <v>9233</v>
      </c>
      <c r="L8" s="20">
        <v>21646033</v>
      </c>
      <c r="M8" s="20">
        <v>11082112</v>
      </c>
      <c r="N8" s="20">
        <v>247731</v>
      </c>
      <c r="O8" s="132">
        <v>14547517</v>
      </c>
      <c r="P8" s="23">
        <v>183934509</v>
      </c>
    </row>
    <row r="9" spans="2:17" x14ac:dyDescent="0.15">
      <c r="B9" s="4" t="s">
        <v>18</v>
      </c>
      <c r="C9" s="14" t="s">
        <v>19</v>
      </c>
      <c r="D9" s="17">
        <v>13820684</v>
      </c>
      <c r="E9" s="5">
        <v>4715361</v>
      </c>
      <c r="F9" s="5">
        <v>6487924</v>
      </c>
      <c r="G9" s="6">
        <v>2617399</v>
      </c>
      <c r="H9" s="20">
        <v>4332822</v>
      </c>
      <c r="I9" s="20">
        <v>296223</v>
      </c>
      <c r="J9" s="17">
        <v>1464108</v>
      </c>
      <c r="K9" s="6">
        <v>329281</v>
      </c>
      <c r="L9" s="20">
        <v>3442801</v>
      </c>
      <c r="M9" s="20">
        <v>107909</v>
      </c>
      <c r="N9" s="20">
        <v>760</v>
      </c>
      <c r="O9" s="132">
        <v>2810126</v>
      </c>
      <c r="P9" s="23">
        <v>26275433</v>
      </c>
    </row>
    <row r="10" spans="2:17" x14ac:dyDescent="0.15">
      <c r="B10" s="4" t="s">
        <v>20</v>
      </c>
      <c r="C10" s="14" t="s">
        <v>21</v>
      </c>
      <c r="D10" s="17">
        <v>12341997</v>
      </c>
      <c r="E10" s="5">
        <v>4168051</v>
      </c>
      <c r="F10" s="5">
        <v>5394553</v>
      </c>
      <c r="G10" s="6">
        <v>2779393</v>
      </c>
      <c r="H10" s="20">
        <v>3724857</v>
      </c>
      <c r="I10" s="20">
        <v>174234</v>
      </c>
      <c r="J10" s="17">
        <v>3505729</v>
      </c>
      <c r="K10" s="6">
        <v>1437350</v>
      </c>
      <c r="L10" s="20">
        <v>3087422</v>
      </c>
      <c r="M10" s="20">
        <v>2296738</v>
      </c>
      <c r="N10" s="20">
        <v>267778</v>
      </c>
      <c r="O10" s="132">
        <v>3069566</v>
      </c>
      <c r="P10" s="23">
        <v>28468321</v>
      </c>
    </row>
    <row r="11" spans="2:17" x14ac:dyDescent="0.15">
      <c r="B11" s="4" t="s">
        <v>22</v>
      </c>
      <c r="C11" s="14" t="s">
        <v>23</v>
      </c>
      <c r="D11" s="17">
        <v>50727108</v>
      </c>
      <c r="E11" s="5">
        <v>16696298</v>
      </c>
      <c r="F11" s="5">
        <v>27684029</v>
      </c>
      <c r="G11" s="6">
        <v>6346781</v>
      </c>
      <c r="H11" s="20">
        <v>14225162</v>
      </c>
      <c r="I11" s="20">
        <v>1379463</v>
      </c>
      <c r="J11" s="17">
        <v>10365519</v>
      </c>
      <c r="K11" s="6">
        <v>3872215</v>
      </c>
      <c r="L11" s="20">
        <v>10865882</v>
      </c>
      <c r="M11" s="20">
        <v>2661519</v>
      </c>
      <c r="N11" s="20">
        <v>0</v>
      </c>
      <c r="O11" s="132">
        <v>6431119</v>
      </c>
      <c r="P11" s="23">
        <v>96655772</v>
      </c>
    </row>
    <row r="12" spans="2:17" x14ac:dyDescent="0.15">
      <c r="B12" s="4" t="s">
        <v>24</v>
      </c>
      <c r="C12" s="14" t="s">
        <v>25</v>
      </c>
      <c r="D12" s="17">
        <v>12408068</v>
      </c>
      <c r="E12" s="5">
        <v>4609887</v>
      </c>
      <c r="F12" s="5">
        <v>5393425</v>
      </c>
      <c r="G12" s="6">
        <v>2404756</v>
      </c>
      <c r="H12" s="20">
        <v>4076518</v>
      </c>
      <c r="I12" s="20">
        <v>379991</v>
      </c>
      <c r="J12" s="17">
        <v>2580846</v>
      </c>
      <c r="K12" s="6">
        <v>1243862</v>
      </c>
      <c r="L12" s="20">
        <v>3254631</v>
      </c>
      <c r="M12" s="20">
        <v>234668</v>
      </c>
      <c r="N12" s="20">
        <v>133920</v>
      </c>
      <c r="O12" s="132">
        <v>4536761</v>
      </c>
      <c r="P12" s="23">
        <v>27605403</v>
      </c>
    </row>
    <row r="13" spans="2:17" x14ac:dyDescent="0.15">
      <c r="B13" s="4" t="s">
        <v>26</v>
      </c>
      <c r="C13" s="14" t="s">
        <v>27</v>
      </c>
      <c r="D13" s="17">
        <v>18021698</v>
      </c>
      <c r="E13" s="5">
        <v>5904207</v>
      </c>
      <c r="F13" s="5">
        <v>8477785</v>
      </c>
      <c r="G13" s="6">
        <v>3639706</v>
      </c>
      <c r="H13" s="20">
        <v>6142004</v>
      </c>
      <c r="I13" s="20">
        <v>815862</v>
      </c>
      <c r="J13" s="17">
        <v>4316218</v>
      </c>
      <c r="K13" s="6">
        <v>1436774</v>
      </c>
      <c r="L13" s="20">
        <v>3660673</v>
      </c>
      <c r="M13" s="20">
        <v>1251100</v>
      </c>
      <c r="N13" s="20">
        <v>337480</v>
      </c>
      <c r="O13" s="132">
        <v>3329850</v>
      </c>
      <c r="P13" s="23">
        <v>37874885</v>
      </c>
    </row>
    <row r="14" spans="2:17" x14ac:dyDescent="0.15">
      <c r="B14" s="4" t="s">
        <v>28</v>
      </c>
      <c r="C14" s="14" t="s">
        <v>29</v>
      </c>
      <c r="D14" s="17">
        <v>13055397</v>
      </c>
      <c r="E14" s="5">
        <v>3836740</v>
      </c>
      <c r="F14" s="5">
        <v>6546719</v>
      </c>
      <c r="G14" s="6">
        <v>2671938</v>
      </c>
      <c r="H14" s="20">
        <v>2607025</v>
      </c>
      <c r="I14" s="20">
        <v>212217</v>
      </c>
      <c r="J14" s="17">
        <v>6897069</v>
      </c>
      <c r="K14" s="6">
        <v>1890321</v>
      </c>
      <c r="L14" s="20">
        <v>2785959</v>
      </c>
      <c r="M14" s="20">
        <v>3222681</v>
      </c>
      <c r="N14" s="20">
        <v>124654</v>
      </c>
      <c r="O14" s="132">
        <v>3841682</v>
      </c>
      <c r="P14" s="23">
        <v>32746684</v>
      </c>
    </row>
    <row r="15" spans="2:17" x14ac:dyDescent="0.15">
      <c r="B15" s="4" t="s">
        <v>30</v>
      </c>
      <c r="C15" s="14" t="s">
        <v>31</v>
      </c>
      <c r="D15" s="17">
        <v>13038891</v>
      </c>
      <c r="E15" s="5">
        <v>4372409</v>
      </c>
      <c r="F15" s="5">
        <v>6578894</v>
      </c>
      <c r="G15" s="6">
        <v>2087588</v>
      </c>
      <c r="H15" s="20">
        <v>4562911</v>
      </c>
      <c r="I15" s="20">
        <v>315666</v>
      </c>
      <c r="J15" s="17">
        <v>2910572</v>
      </c>
      <c r="K15" s="6">
        <v>1181879</v>
      </c>
      <c r="L15" s="20">
        <v>3627157</v>
      </c>
      <c r="M15" s="20">
        <v>1725661</v>
      </c>
      <c r="N15" s="20">
        <v>257238</v>
      </c>
      <c r="O15" s="132">
        <v>3903133</v>
      </c>
      <c r="P15" s="23">
        <v>30341229</v>
      </c>
    </row>
    <row r="16" spans="2:17" x14ac:dyDescent="0.15">
      <c r="B16" s="4" t="s">
        <v>32</v>
      </c>
      <c r="C16" s="14" t="s">
        <v>33</v>
      </c>
      <c r="D16" s="17">
        <v>35477078</v>
      </c>
      <c r="E16" s="5">
        <v>11301368</v>
      </c>
      <c r="F16" s="5">
        <v>17809635</v>
      </c>
      <c r="G16" s="6">
        <v>6366075</v>
      </c>
      <c r="H16" s="20">
        <v>10399098</v>
      </c>
      <c r="I16" s="20">
        <v>869494</v>
      </c>
      <c r="J16" s="17">
        <v>6014259</v>
      </c>
      <c r="K16" s="6">
        <v>201515</v>
      </c>
      <c r="L16" s="20">
        <v>8229975</v>
      </c>
      <c r="M16" s="20">
        <v>124646</v>
      </c>
      <c r="N16" s="20">
        <v>4245398</v>
      </c>
      <c r="O16" s="132">
        <v>5658187</v>
      </c>
      <c r="P16" s="23">
        <v>71018135</v>
      </c>
    </row>
    <row r="17" spans="2:16" x14ac:dyDescent="0.15">
      <c r="B17" s="4" t="s">
        <v>34</v>
      </c>
      <c r="C17" s="14" t="s">
        <v>35</v>
      </c>
      <c r="D17" s="17">
        <v>21202111</v>
      </c>
      <c r="E17" s="5">
        <v>7609012</v>
      </c>
      <c r="F17" s="5">
        <v>10458658</v>
      </c>
      <c r="G17" s="6">
        <v>3134441</v>
      </c>
      <c r="H17" s="20">
        <v>7903093</v>
      </c>
      <c r="I17" s="20">
        <v>211092</v>
      </c>
      <c r="J17" s="17">
        <v>5449311</v>
      </c>
      <c r="K17" s="6">
        <v>1921406</v>
      </c>
      <c r="L17" s="20">
        <v>4842885</v>
      </c>
      <c r="M17" s="20">
        <v>478945</v>
      </c>
      <c r="N17" s="20">
        <v>369096</v>
      </c>
      <c r="O17" s="132">
        <v>4868591</v>
      </c>
      <c r="P17" s="23">
        <v>45325124</v>
      </c>
    </row>
    <row r="18" spans="2:16" x14ac:dyDescent="0.15">
      <c r="B18" s="4" t="s">
        <v>36</v>
      </c>
      <c r="C18" s="14" t="s">
        <v>37</v>
      </c>
      <c r="D18" s="17">
        <v>8923939</v>
      </c>
      <c r="E18" s="5">
        <v>3111178</v>
      </c>
      <c r="F18" s="5">
        <v>4072701</v>
      </c>
      <c r="G18" s="6">
        <v>1740060</v>
      </c>
      <c r="H18" s="20">
        <v>3104832</v>
      </c>
      <c r="I18" s="20">
        <v>23872</v>
      </c>
      <c r="J18" s="17">
        <v>1024173</v>
      </c>
      <c r="K18" s="6">
        <v>2980</v>
      </c>
      <c r="L18" s="20">
        <v>2064083</v>
      </c>
      <c r="M18" s="20">
        <v>805057</v>
      </c>
      <c r="N18" s="20">
        <v>160000</v>
      </c>
      <c r="O18" s="132">
        <v>2004513</v>
      </c>
      <c r="P18" s="23">
        <v>18110469</v>
      </c>
    </row>
    <row r="19" spans="2:16" x14ac:dyDescent="0.15">
      <c r="B19" s="65" t="s">
        <v>38</v>
      </c>
      <c r="C19" s="66" t="s">
        <v>39</v>
      </c>
      <c r="D19" s="67">
        <v>17265432</v>
      </c>
      <c r="E19" s="68">
        <v>5941511</v>
      </c>
      <c r="F19" s="68">
        <v>7328408</v>
      </c>
      <c r="G19" s="69">
        <v>3995513</v>
      </c>
      <c r="H19" s="70">
        <v>5832262</v>
      </c>
      <c r="I19" s="70">
        <v>347547</v>
      </c>
      <c r="J19" s="67">
        <v>5097179</v>
      </c>
      <c r="K19" s="69">
        <v>2211393</v>
      </c>
      <c r="L19" s="70">
        <v>3111129</v>
      </c>
      <c r="M19" s="70">
        <v>1404136</v>
      </c>
      <c r="N19" s="70">
        <v>67280</v>
      </c>
      <c r="O19" s="133">
        <v>2898335</v>
      </c>
      <c r="P19" s="71">
        <v>36023300</v>
      </c>
    </row>
    <row r="20" spans="2:16" x14ac:dyDescent="0.15">
      <c r="B20" s="4" t="s">
        <v>40</v>
      </c>
      <c r="C20" s="14" t="s">
        <v>41</v>
      </c>
      <c r="D20" s="17">
        <v>24120702</v>
      </c>
      <c r="E20" s="5">
        <v>8418181</v>
      </c>
      <c r="F20" s="5">
        <v>12590163</v>
      </c>
      <c r="G20" s="6">
        <v>3112358</v>
      </c>
      <c r="H20" s="20">
        <v>5637455</v>
      </c>
      <c r="I20" s="20">
        <v>129159</v>
      </c>
      <c r="J20" s="17">
        <v>9156033</v>
      </c>
      <c r="K20" s="6">
        <v>1387704</v>
      </c>
      <c r="L20" s="20">
        <v>4120489</v>
      </c>
      <c r="M20" s="20">
        <v>2693603</v>
      </c>
      <c r="N20" s="20">
        <v>587745</v>
      </c>
      <c r="O20" s="132">
        <v>5305822</v>
      </c>
      <c r="P20" s="23">
        <v>51751008</v>
      </c>
    </row>
    <row r="21" spans="2:16" x14ac:dyDescent="0.15">
      <c r="B21" s="65" t="s">
        <v>42</v>
      </c>
      <c r="C21" s="66" t="s">
        <v>43</v>
      </c>
      <c r="D21" s="67">
        <v>33627064</v>
      </c>
      <c r="E21" s="68">
        <v>11228152</v>
      </c>
      <c r="F21" s="68">
        <v>15943081</v>
      </c>
      <c r="G21" s="69">
        <v>6455831</v>
      </c>
      <c r="H21" s="70">
        <v>9643228</v>
      </c>
      <c r="I21" s="70">
        <v>84250</v>
      </c>
      <c r="J21" s="67">
        <v>2749605</v>
      </c>
      <c r="K21" s="69">
        <v>199495</v>
      </c>
      <c r="L21" s="70">
        <v>6658875</v>
      </c>
      <c r="M21" s="70">
        <v>97992</v>
      </c>
      <c r="N21" s="70">
        <v>222031</v>
      </c>
      <c r="O21" s="133">
        <v>6690509</v>
      </c>
      <c r="P21" s="71">
        <v>59773554</v>
      </c>
    </row>
    <row r="22" spans="2:16" x14ac:dyDescent="0.15">
      <c r="B22" s="4" t="s">
        <v>44</v>
      </c>
      <c r="C22" s="14" t="s">
        <v>45</v>
      </c>
      <c r="D22" s="17">
        <v>32278366</v>
      </c>
      <c r="E22" s="5">
        <v>10312484</v>
      </c>
      <c r="F22" s="5">
        <v>16669483</v>
      </c>
      <c r="G22" s="6">
        <v>5296399</v>
      </c>
      <c r="H22" s="20">
        <v>11049307</v>
      </c>
      <c r="I22" s="20">
        <v>174665</v>
      </c>
      <c r="J22" s="17">
        <v>9488584</v>
      </c>
      <c r="K22" s="6">
        <v>836042</v>
      </c>
      <c r="L22" s="20">
        <v>8543413</v>
      </c>
      <c r="M22" s="20">
        <v>1023691</v>
      </c>
      <c r="N22" s="20">
        <v>178734</v>
      </c>
      <c r="O22" s="132">
        <v>5680044</v>
      </c>
      <c r="P22" s="23">
        <v>68416804</v>
      </c>
    </row>
    <row r="23" spans="2:16" x14ac:dyDescent="0.15">
      <c r="B23" s="4" t="s">
        <v>46</v>
      </c>
      <c r="C23" s="14" t="s">
        <v>47</v>
      </c>
      <c r="D23" s="17">
        <v>49486623</v>
      </c>
      <c r="E23" s="5">
        <v>17648022</v>
      </c>
      <c r="F23" s="5">
        <v>23906936</v>
      </c>
      <c r="G23" s="6">
        <v>7931665</v>
      </c>
      <c r="H23" s="20">
        <v>14625305</v>
      </c>
      <c r="I23" s="20">
        <v>500640</v>
      </c>
      <c r="J23" s="17">
        <v>6057063</v>
      </c>
      <c r="K23" s="6">
        <v>1161710</v>
      </c>
      <c r="L23" s="20">
        <v>11664230</v>
      </c>
      <c r="M23" s="20">
        <v>1410854</v>
      </c>
      <c r="N23" s="20">
        <v>348149</v>
      </c>
      <c r="O23" s="132">
        <v>11158629</v>
      </c>
      <c r="P23" s="23">
        <v>95251493</v>
      </c>
    </row>
    <row r="24" spans="2:16" x14ac:dyDescent="0.15">
      <c r="B24" s="4" t="s">
        <v>48</v>
      </c>
      <c r="C24" s="14" t="s">
        <v>49</v>
      </c>
      <c r="D24" s="17">
        <v>11475724</v>
      </c>
      <c r="E24" s="5">
        <v>3689475</v>
      </c>
      <c r="F24" s="5">
        <v>6458771</v>
      </c>
      <c r="G24" s="6">
        <v>1327478</v>
      </c>
      <c r="H24" s="20">
        <v>3214555</v>
      </c>
      <c r="I24" s="20">
        <v>41113</v>
      </c>
      <c r="J24" s="17">
        <v>1957994</v>
      </c>
      <c r="K24" s="6">
        <v>587025</v>
      </c>
      <c r="L24" s="20">
        <v>3161724</v>
      </c>
      <c r="M24" s="20">
        <v>713200</v>
      </c>
      <c r="N24" s="20">
        <v>214600</v>
      </c>
      <c r="O24" s="132">
        <v>2724015</v>
      </c>
      <c r="P24" s="23">
        <v>23502925</v>
      </c>
    </row>
    <row r="25" spans="2:16" x14ac:dyDescent="0.15">
      <c r="B25" s="4" t="s">
        <v>50</v>
      </c>
      <c r="C25" s="14" t="s">
        <v>51</v>
      </c>
      <c r="D25" s="17">
        <v>22369531</v>
      </c>
      <c r="E25" s="5">
        <v>6880112</v>
      </c>
      <c r="F25" s="5">
        <v>13476322</v>
      </c>
      <c r="G25" s="6">
        <v>2013097</v>
      </c>
      <c r="H25" s="20">
        <v>8936238</v>
      </c>
      <c r="I25" s="20">
        <v>202710</v>
      </c>
      <c r="J25" s="17">
        <v>4568655</v>
      </c>
      <c r="K25" s="6">
        <v>758350</v>
      </c>
      <c r="L25" s="20">
        <v>4055037</v>
      </c>
      <c r="M25" s="20">
        <v>2727101</v>
      </c>
      <c r="N25" s="20">
        <v>256440</v>
      </c>
      <c r="O25" s="132">
        <v>7130547</v>
      </c>
      <c r="P25" s="23">
        <v>50246259</v>
      </c>
    </row>
    <row r="26" spans="2:16" x14ac:dyDescent="0.15">
      <c r="B26" s="4" t="s">
        <v>52</v>
      </c>
      <c r="C26" s="14" t="s">
        <v>53</v>
      </c>
      <c r="D26" s="17">
        <v>19669210</v>
      </c>
      <c r="E26" s="5">
        <v>6821987</v>
      </c>
      <c r="F26" s="5">
        <v>10118180</v>
      </c>
      <c r="G26" s="6">
        <v>2729043</v>
      </c>
      <c r="H26" s="20">
        <v>6617232</v>
      </c>
      <c r="I26" s="20">
        <v>375116</v>
      </c>
      <c r="J26" s="17">
        <v>4569209</v>
      </c>
      <c r="K26" s="6">
        <v>2023203</v>
      </c>
      <c r="L26" s="20">
        <v>4561484</v>
      </c>
      <c r="M26" s="20">
        <v>1279791</v>
      </c>
      <c r="N26" s="20">
        <v>106000</v>
      </c>
      <c r="O26" s="132">
        <v>2122256</v>
      </c>
      <c r="P26" s="23">
        <v>39300298</v>
      </c>
    </row>
    <row r="27" spans="2:16" x14ac:dyDescent="0.15">
      <c r="B27" s="4" t="s">
        <v>54</v>
      </c>
      <c r="C27" s="14" t="s">
        <v>55</v>
      </c>
      <c r="D27" s="17">
        <v>20957375</v>
      </c>
      <c r="E27" s="5">
        <v>6750271</v>
      </c>
      <c r="F27" s="5">
        <v>11215830</v>
      </c>
      <c r="G27" s="6">
        <v>2991274</v>
      </c>
      <c r="H27" s="20">
        <v>7233951</v>
      </c>
      <c r="I27" s="20">
        <v>326616</v>
      </c>
      <c r="J27" s="17">
        <v>3107173</v>
      </c>
      <c r="K27" s="6">
        <v>1302347</v>
      </c>
      <c r="L27" s="20">
        <v>3549264</v>
      </c>
      <c r="M27" s="20">
        <v>857300</v>
      </c>
      <c r="N27" s="20">
        <v>112440</v>
      </c>
      <c r="O27" s="132">
        <v>1779821</v>
      </c>
      <c r="P27" s="23">
        <v>37923940</v>
      </c>
    </row>
    <row r="28" spans="2:16" x14ac:dyDescent="0.15">
      <c r="B28" s="4" t="s">
        <v>56</v>
      </c>
      <c r="C28" s="14" t="s">
        <v>57</v>
      </c>
      <c r="D28" s="17">
        <v>10264834</v>
      </c>
      <c r="E28" s="5">
        <v>3258315</v>
      </c>
      <c r="F28" s="5">
        <v>5654776</v>
      </c>
      <c r="G28" s="6">
        <v>1351743</v>
      </c>
      <c r="H28" s="20">
        <v>3503262</v>
      </c>
      <c r="I28" s="20">
        <v>248821</v>
      </c>
      <c r="J28" s="17">
        <v>3459257</v>
      </c>
      <c r="K28" s="6">
        <v>1217484</v>
      </c>
      <c r="L28" s="20">
        <v>1965518</v>
      </c>
      <c r="M28" s="20">
        <v>502899</v>
      </c>
      <c r="N28" s="20">
        <v>45821</v>
      </c>
      <c r="O28" s="132">
        <v>1106413</v>
      </c>
      <c r="P28" s="23">
        <v>21096825</v>
      </c>
    </row>
    <row r="29" spans="2:16" x14ac:dyDescent="0.15">
      <c r="B29" s="4" t="s">
        <v>58</v>
      </c>
      <c r="C29" s="14" t="s">
        <v>59</v>
      </c>
      <c r="D29" s="17">
        <v>11545761</v>
      </c>
      <c r="E29" s="5">
        <v>3588748</v>
      </c>
      <c r="F29" s="5">
        <v>6274060</v>
      </c>
      <c r="G29" s="6">
        <v>1682953</v>
      </c>
      <c r="H29" s="20">
        <v>4731133</v>
      </c>
      <c r="I29" s="20">
        <v>61919</v>
      </c>
      <c r="J29" s="17">
        <v>2280789</v>
      </c>
      <c r="K29" s="6">
        <v>854852</v>
      </c>
      <c r="L29" s="20">
        <v>2006092</v>
      </c>
      <c r="M29" s="20">
        <v>720494</v>
      </c>
      <c r="N29" s="20">
        <v>0</v>
      </c>
      <c r="O29" s="132">
        <v>7361647</v>
      </c>
      <c r="P29" s="23">
        <v>28707835</v>
      </c>
    </row>
    <row r="30" spans="2:16" x14ac:dyDescent="0.15">
      <c r="B30" s="4" t="s">
        <v>60</v>
      </c>
      <c r="C30" s="14" t="s">
        <v>61</v>
      </c>
      <c r="D30" s="17">
        <v>26441148</v>
      </c>
      <c r="E30" s="5">
        <v>7059922</v>
      </c>
      <c r="F30" s="5">
        <v>15049890</v>
      </c>
      <c r="G30" s="6">
        <v>4331336</v>
      </c>
      <c r="H30" s="20">
        <v>5444172</v>
      </c>
      <c r="I30" s="20">
        <v>304522</v>
      </c>
      <c r="J30" s="17">
        <v>5786052</v>
      </c>
      <c r="K30" s="6">
        <v>2300045</v>
      </c>
      <c r="L30" s="20">
        <v>5459439</v>
      </c>
      <c r="M30" s="20">
        <v>1569312</v>
      </c>
      <c r="N30" s="20">
        <v>86280</v>
      </c>
      <c r="O30" s="132">
        <v>3292151</v>
      </c>
      <c r="P30" s="23">
        <v>48383076</v>
      </c>
    </row>
    <row r="31" spans="2:16" x14ac:dyDescent="0.15">
      <c r="B31" s="65" t="s">
        <v>62</v>
      </c>
      <c r="C31" s="66" t="s">
        <v>63</v>
      </c>
      <c r="D31" s="67">
        <v>11271649</v>
      </c>
      <c r="E31" s="68">
        <v>3544619</v>
      </c>
      <c r="F31" s="68">
        <v>5348493</v>
      </c>
      <c r="G31" s="69">
        <v>2378537</v>
      </c>
      <c r="H31" s="70">
        <v>3540058</v>
      </c>
      <c r="I31" s="70">
        <v>157658</v>
      </c>
      <c r="J31" s="67">
        <v>1731918</v>
      </c>
      <c r="K31" s="69">
        <v>1079520</v>
      </c>
      <c r="L31" s="70">
        <v>2574924</v>
      </c>
      <c r="M31" s="70">
        <v>9301</v>
      </c>
      <c r="N31" s="70">
        <v>105460</v>
      </c>
      <c r="O31" s="133">
        <v>3017353</v>
      </c>
      <c r="P31" s="71">
        <v>22408321</v>
      </c>
    </row>
    <row r="32" spans="2:16" x14ac:dyDescent="0.15">
      <c r="B32" s="4" t="s">
        <v>64</v>
      </c>
      <c r="C32" s="14" t="s">
        <v>65</v>
      </c>
      <c r="D32" s="17">
        <v>22996955</v>
      </c>
      <c r="E32" s="5">
        <v>7368481</v>
      </c>
      <c r="F32" s="5">
        <v>10784721</v>
      </c>
      <c r="G32" s="6">
        <v>4843753</v>
      </c>
      <c r="H32" s="20">
        <v>6135368</v>
      </c>
      <c r="I32" s="20">
        <v>264729</v>
      </c>
      <c r="J32" s="17">
        <v>6154486</v>
      </c>
      <c r="K32" s="6">
        <v>4437669</v>
      </c>
      <c r="L32" s="20">
        <v>6165792</v>
      </c>
      <c r="M32" s="20">
        <v>4876677</v>
      </c>
      <c r="N32" s="20">
        <v>18367</v>
      </c>
      <c r="O32" s="132">
        <v>5544248</v>
      </c>
      <c r="P32" s="23">
        <v>52156622</v>
      </c>
    </row>
    <row r="33" spans="2:16" x14ac:dyDescent="0.15">
      <c r="B33" s="51" t="s">
        <v>66</v>
      </c>
      <c r="C33" s="52" t="s">
        <v>67</v>
      </c>
      <c r="D33" s="53">
        <v>9650206</v>
      </c>
      <c r="E33" s="54">
        <v>3443925</v>
      </c>
      <c r="F33" s="54">
        <v>4247683</v>
      </c>
      <c r="G33" s="55">
        <v>1958598</v>
      </c>
      <c r="H33" s="56">
        <v>3281073</v>
      </c>
      <c r="I33" s="56">
        <v>20614</v>
      </c>
      <c r="J33" s="53">
        <v>2087236</v>
      </c>
      <c r="K33" s="55">
        <v>1165941</v>
      </c>
      <c r="L33" s="56">
        <v>2253829</v>
      </c>
      <c r="M33" s="56">
        <v>699724</v>
      </c>
      <c r="N33" s="56">
        <v>48800</v>
      </c>
      <c r="O33" s="134">
        <v>1094425</v>
      </c>
      <c r="P33" s="57">
        <v>19135907</v>
      </c>
    </row>
    <row r="34" spans="2:16" x14ac:dyDescent="0.15">
      <c r="B34" s="4" t="s">
        <v>68</v>
      </c>
      <c r="C34" s="14" t="s">
        <v>69</v>
      </c>
      <c r="D34" s="17">
        <v>14430479</v>
      </c>
      <c r="E34" s="5">
        <v>5134219</v>
      </c>
      <c r="F34" s="5">
        <v>6129910</v>
      </c>
      <c r="G34" s="6">
        <v>3166350</v>
      </c>
      <c r="H34" s="20">
        <v>4590574</v>
      </c>
      <c r="I34" s="20">
        <v>212486</v>
      </c>
      <c r="J34" s="17">
        <v>2742672</v>
      </c>
      <c r="K34" s="6">
        <v>418148</v>
      </c>
      <c r="L34" s="20">
        <v>3171352</v>
      </c>
      <c r="M34" s="20">
        <v>1225984</v>
      </c>
      <c r="N34" s="20">
        <v>215263</v>
      </c>
      <c r="O34" s="132">
        <v>3474968</v>
      </c>
      <c r="P34" s="23">
        <v>30063778</v>
      </c>
    </row>
    <row r="35" spans="2:16" x14ac:dyDescent="0.15">
      <c r="B35" s="4" t="s">
        <v>70</v>
      </c>
      <c r="C35" s="14" t="s">
        <v>71</v>
      </c>
      <c r="D35" s="17">
        <v>16400524</v>
      </c>
      <c r="E35" s="5">
        <v>4883710</v>
      </c>
      <c r="F35" s="5">
        <v>8780499</v>
      </c>
      <c r="G35" s="6">
        <v>2736315</v>
      </c>
      <c r="H35" s="20">
        <v>4557587</v>
      </c>
      <c r="I35" s="20">
        <v>102891</v>
      </c>
      <c r="J35" s="17">
        <v>3851860</v>
      </c>
      <c r="K35" s="6">
        <v>1849830</v>
      </c>
      <c r="L35" s="20">
        <v>3114427</v>
      </c>
      <c r="M35" s="20">
        <v>163503</v>
      </c>
      <c r="N35" s="20">
        <v>5654</v>
      </c>
      <c r="O35" s="132">
        <v>4195810</v>
      </c>
      <c r="P35" s="23">
        <v>32392256</v>
      </c>
    </row>
    <row r="36" spans="2:16" x14ac:dyDescent="0.15">
      <c r="B36" s="4" t="s">
        <v>72</v>
      </c>
      <c r="C36" s="14" t="s">
        <v>73</v>
      </c>
      <c r="D36" s="17">
        <v>22594421</v>
      </c>
      <c r="E36" s="5">
        <v>6854649</v>
      </c>
      <c r="F36" s="5">
        <v>11578163</v>
      </c>
      <c r="G36" s="6">
        <v>4161609</v>
      </c>
      <c r="H36" s="20">
        <v>6581510</v>
      </c>
      <c r="I36" s="20">
        <v>820968</v>
      </c>
      <c r="J36" s="17">
        <v>2373023</v>
      </c>
      <c r="K36" s="6">
        <v>585155</v>
      </c>
      <c r="L36" s="20">
        <v>4809349</v>
      </c>
      <c r="M36" s="20">
        <v>1628224</v>
      </c>
      <c r="N36" s="20">
        <v>338900</v>
      </c>
      <c r="O36" s="132">
        <v>6795761</v>
      </c>
      <c r="P36" s="23">
        <v>45942156</v>
      </c>
    </row>
    <row r="37" spans="2:16" x14ac:dyDescent="0.15">
      <c r="B37" s="58" t="s">
        <v>74</v>
      </c>
      <c r="C37" s="59" t="s">
        <v>75</v>
      </c>
      <c r="D37" s="60">
        <v>9016547</v>
      </c>
      <c r="E37" s="61">
        <v>3651453</v>
      </c>
      <c r="F37" s="61">
        <v>3859256</v>
      </c>
      <c r="G37" s="62">
        <v>1505838</v>
      </c>
      <c r="H37" s="63">
        <v>2138083</v>
      </c>
      <c r="I37" s="63">
        <v>54059</v>
      </c>
      <c r="J37" s="60">
        <v>1328810</v>
      </c>
      <c r="K37" s="62">
        <v>665304</v>
      </c>
      <c r="L37" s="63">
        <v>2377629</v>
      </c>
      <c r="M37" s="63">
        <v>861219</v>
      </c>
      <c r="N37" s="63">
        <v>13848</v>
      </c>
      <c r="O37" s="135">
        <v>4054092</v>
      </c>
      <c r="P37" s="64">
        <v>19844287</v>
      </c>
    </row>
    <row r="38" spans="2:16" x14ac:dyDescent="0.15">
      <c r="B38" s="4" t="s">
        <v>76</v>
      </c>
      <c r="C38" s="14" t="s">
        <v>77</v>
      </c>
      <c r="D38" s="17">
        <v>13522643</v>
      </c>
      <c r="E38" s="5">
        <v>4845450</v>
      </c>
      <c r="F38" s="5">
        <v>6268096</v>
      </c>
      <c r="G38" s="6">
        <v>2409097</v>
      </c>
      <c r="H38" s="20">
        <v>4678952</v>
      </c>
      <c r="I38" s="20">
        <v>326159</v>
      </c>
      <c r="J38" s="17">
        <v>2610928</v>
      </c>
      <c r="K38" s="6">
        <v>1430146</v>
      </c>
      <c r="L38" s="20">
        <v>3532604</v>
      </c>
      <c r="M38" s="20">
        <v>846411</v>
      </c>
      <c r="N38" s="20">
        <v>22700</v>
      </c>
      <c r="O38" s="132">
        <v>4676239</v>
      </c>
      <c r="P38" s="23">
        <v>30216636</v>
      </c>
    </row>
    <row r="39" spans="2:16" x14ac:dyDescent="0.15">
      <c r="B39" s="4" t="s">
        <v>78</v>
      </c>
      <c r="C39" s="14" t="s">
        <v>79</v>
      </c>
      <c r="D39" s="17">
        <v>7224826</v>
      </c>
      <c r="E39" s="5">
        <v>2409526</v>
      </c>
      <c r="F39" s="5">
        <v>3674064</v>
      </c>
      <c r="G39" s="6">
        <v>1141236</v>
      </c>
      <c r="H39" s="20">
        <v>2467635</v>
      </c>
      <c r="I39" s="20">
        <v>106961</v>
      </c>
      <c r="J39" s="17">
        <v>1726917</v>
      </c>
      <c r="K39" s="6">
        <v>841210</v>
      </c>
      <c r="L39" s="20">
        <v>2237712</v>
      </c>
      <c r="M39" s="20">
        <v>571490</v>
      </c>
      <c r="N39" s="20">
        <v>34000</v>
      </c>
      <c r="O39" s="132">
        <v>2033365</v>
      </c>
      <c r="P39" s="23">
        <v>16402906</v>
      </c>
    </row>
    <row r="40" spans="2:16" x14ac:dyDescent="0.15">
      <c r="B40" s="58" t="s">
        <v>80</v>
      </c>
      <c r="C40" s="59" t="s">
        <v>81</v>
      </c>
      <c r="D40" s="60">
        <v>10195442</v>
      </c>
      <c r="E40" s="61">
        <v>3959647</v>
      </c>
      <c r="F40" s="61">
        <v>4655151</v>
      </c>
      <c r="G40" s="62">
        <v>1580644</v>
      </c>
      <c r="H40" s="63">
        <v>2812437</v>
      </c>
      <c r="I40" s="63">
        <v>198371</v>
      </c>
      <c r="J40" s="60">
        <v>3014147</v>
      </c>
      <c r="K40" s="62">
        <v>1712616</v>
      </c>
      <c r="L40" s="63">
        <v>2153387</v>
      </c>
      <c r="M40" s="63">
        <v>1260420</v>
      </c>
      <c r="N40" s="63">
        <v>20800</v>
      </c>
      <c r="O40" s="135">
        <v>1398409</v>
      </c>
      <c r="P40" s="64">
        <v>21053413</v>
      </c>
    </row>
    <row r="41" spans="2:16" x14ac:dyDescent="0.15">
      <c r="B41" s="58" t="s">
        <v>82</v>
      </c>
      <c r="C41" s="59" t="s">
        <v>83</v>
      </c>
      <c r="D41" s="60">
        <v>8193926</v>
      </c>
      <c r="E41" s="61">
        <v>2772247</v>
      </c>
      <c r="F41" s="61">
        <v>4252822</v>
      </c>
      <c r="G41" s="62">
        <v>1168857</v>
      </c>
      <c r="H41" s="63">
        <v>2821458</v>
      </c>
      <c r="I41" s="63">
        <v>312795</v>
      </c>
      <c r="J41" s="60">
        <v>1919472</v>
      </c>
      <c r="K41" s="62">
        <v>857378</v>
      </c>
      <c r="L41" s="63">
        <v>1724981</v>
      </c>
      <c r="M41" s="63">
        <v>993034</v>
      </c>
      <c r="N41" s="63">
        <v>5500</v>
      </c>
      <c r="O41" s="135">
        <v>2772690</v>
      </c>
      <c r="P41" s="64">
        <v>18743856</v>
      </c>
    </row>
    <row r="42" spans="2:16" x14ac:dyDescent="0.15">
      <c r="B42" s="4" t="s">
        <v>84</v>
      </c>
      <c r="C42" s="14" t="s">
        <v>85</v>
      </c>
      <c r="D42" s="17">
        <v>9786516</v>
      </c>
      <c r="E42" s="5">
        <v>3354584</v>
      </c>
      <c r="F42" s="5">
        <v>4907953</v>
      </c>
      <c r="G42" s="6">
        <v>1523979</v>
      </c>
      <c r="H42" s="20">
        <v>3431952</v>
      </c>
      <c r="I42" s="20">
        <v>78010</v>
      </c>
      <c r="J42" s="17">
        <v>2263268</v>
      </c>
      <c r="K42" s="6">
        <v>1313732</v>
      </c>
      <c r="L42" s="20">
        <v>2050663</v>
      </c>
      <c r="M42" s="20">
        <v>1579018</v>
      </c>
      <c r="N42" s="20">
        <v>30000</v>
      </c>
      <c r="O42" s="132">
        <v>3072955</v>
      </c>
      <c r="P42" s="23">
        <v>22292382</v>
      </c>
    </row>
    <row r="43" spans="2:16" x14ac:dyDescent="0.15">
      <c r="B43" s="4">
        <v>39</v>
      </c>
      <c r="C43" s="14" t="s">
        <v>86</v>
      </c>
      <c r="D43" s="17">
        <v>17574725</v>
      </c>
      <c r="E43" s="5">
        <v>5344204</v>
      </c>
      <c r="F43" s="5">
        <v>8999955</v>
      </c>
      <c r="G43" s="6">
        <v>3230566</v>
      </c>
      <c r="H43" s="20">
        <v>6716131</v>
      </c>
      <c r="I43" s="20">
        <v>174163</v>
      </c>
      <c r="J43" s="17">
        <v>2992002</v>
      </c>
      <c r="K43" s="6">
        <v>1623925</v>
      </c>
      <c r="L43" s="20">
        <v>3618021</v>
      </c>
      <c r="M43" s="20">
        <v>1930044</v>
      </c>
      <c r="N43" s="20">
        <v>30621</v>
      </c>
      <c r="O43" s="132">
        <v>14073191</v>
      </c>
      <c r="P43" s="23">
        <v>47108898</v>
      </c>
    </row>
    <row r="44" spans="2:16" x14ac:dyDescent="0.15">
      <c r="B44" s="7">
        <v>40</v>
      </c>
      <c r="C44" s="15" t="s">
        <v>87</v>
      </c>
      <c r="D44" s="18">
        <v>6291137</v>
      </c>
      <c r="E44" s="8">
        <v>2411126</v>
      </c>
      <c r="F44" s="8">
        <v>2629032</v>
      </c>
      <c r="G44" s="9">
        <v>1250979</v>
      </c>
      <c r="H44" s="21">
        <v>2030296</v>
      </c>
      <c r="I44" s="21">
        <v>67619</v>
      </c>
      <c r="J44" s="18">
        <v>1820673</v>
      </c>
      <c r="K44" s="9">
        <v>1197989</v>
      </c>
      <c r="L44" s="21">
        <v>1732345</v>
      </c>
      <c r="M44" s="21">
        <v>115777</v>
      </c>
      <c r="N44" s="21">
        <v>14800</v>
      </c>
      <c r="O44" s="136">
        <v>1225944</v>
      </c>
      <c r="P44" s="24">
        <v>13298591</v>
      </c>
    </row>
    <row r="45" spans="2:16" x14ac:dyDescent="0.15">
      <c r="B45" s="10">
        <v>41</v>
      </c>
      <c r="C45" s="13" t="s">
        <v>88</v>
      </c>
      <c r="D45" s="16">
        <v>5885824</v>
      </c>
      <c r="E45" s="11">
        <v>2482892</v>
      </c>
      <c r="F45" s="11">
        <v>2270289</v>
      </c>
      <c r="G45" s="12">
        <v>1132643</v>
      </c>
      <c r="H45" s="19">
        <v>2186593</v>
      </c>
      <c r="I45" s="19">
        <v>170716</v>
      </c>
      <c r="J45" s="16">
        <v>559770</v>
      </c>
      <c r="K45" s="12">
        <v>38791</v>
      </c>
      <c r="L45" s="19">
        <v>1339401</v>
      </c>
      <c r="M45" s="19">
        <v>9298</v>
      </c>
      <c r="N45" s="19">
        <v>18550</v>
      </c>
      <c r="O45" s="137">
        <v>863379</v>
      </c>
      <c r="P45" s="22">
        <v>11033531</v>
      </c>
    </row>
    <row r="46" spans="2:16" x14ac:dyDescent="0.15">
      <c r="B46" s="4">
        <v>42</v>
      </c>
      <c r="C46" s="14" t="s">
        <v>89</v>
      </c>
      <c r="D46" s="17">
        <v>5533341</v>
      </c>
      <c r="E46" s="5">
        <v>2258668</v>
      </c>
      <c r="F46" s="5">
        <v>2016249</v>
      </c>
      <c r="G46" s="6">
        <v>1258424</v>
      </c>
      <c r="H46" s="20">
        <v>2082046</v>
      </c>
      <c r="I46" s="20">
        <v>46213</v>
      </c>
      <c r="J46" s="17">
        <v>1429749</v>
      </c>
      <c r="K46" s="6">
        <v>662813</v>
      </c>
      <c r="L46" s="20">
        <v>1380727</v>
      </c>
      <c r="M46" s="20">
        <v>339302</v>
      </c>
      <c r="N46" s="20">
        <v>3600</v>
      </c>
      <c r="O46" s="132">
        <v>3487377</v>
      </c>
      <c r="P46" s="23">
        <v>14302355</v>
      </c>
    </row>
    <row r="47" spans="2:16" x14ac:dyDescent="0.15">
      <c r="B47" s="4">
        <v>43</v>
      </c>
      <c r="C47" s="14" t="s">
        <v>90</v>
      </c>
      <c r="D47" s="17">
        <v>4448740</v>
      </c>
      <c r="E47" s="5">
        <v>1735271</v>
      </c>
      <c r="F47" s="5">
        <v>1937029</v>
      </c>
      <c r="G47" s="6">
        <v>776440</v>
      </c>
      <c r="H47" s="20">
        <v>1197378</v>
      </c>
      <c r="I47" s="20">
        <v>14930</v>
      </c>
      <c r="J47" s="17">
        <v>1685985</v>
      </c>
      <c r="K47" s="6">
        <v>1084225</v>
      </c>
      <c r="L47" s="20">
        <v>1475546</v>
      </c>
      <c r="M47" s="20">
        <v>412189</v>
      </c>
      <c r="N47" s="20">
        <v>32500</v>
      </c>
      <c r="O47" s="132">
        <v>1091526</v>
      </c>
      <c r="P47" s="23">
        <v>10358794</v>
      </c>
    </row>
    <row r="48" spans="2:16" x14ac:dyDescent="0.15">
      <c r="B48" s="4">
        <v>44</v>
      </c>
      <c r="C48" s="14" t="s">
        <v>91</v>
      </c>
      <c r="D48" s="17">
        <v>1656439</v>
      </c>
      <c r="E48" s="5">
        <v>841844</v>
      </c>
      <c r="F48" s="5">
        <v>590516</v>
      </c>
      <c r="G48" s="6">
        <v>224079</v>
      </c>
      <c r="H48" s="20">
        <v>617121</v>
      </c>
      <c r="I48" s="20">
        <v>20887</v>
      </c>
      <c r="J48" s="17">
        <v>727138</v>
      </c>
      <c r="K48" s="6">
        <v>462274</v>
      </c>
      <c r="L48" s="20">
        <v>579216</v>
      </c>
      <c r="M48" s="20">
        <v>131611</v>
      </c>
      <c r="N48" s="20">
        <v>11500</v>
      </c>
      <c r="O48" s="132">
        <v>518646</v>
      </c>
      <c r="P48" s="23">
        <v>4262558</v>
      </c>
    </row>
    <row r="49" spans="2:16" x14ac:dyDescent="0.15">
      <c r="B49" s="4">
        <v>45</v>
      </c>
      <c r="C49" s="14" t="s">
        <v>92</v>
      </c>
      <c r="D49" s="17">
        <v>2806809</v>
      </c>
      <c r="E49" s="5">
        <v>963927</v>
      </c>
      <c r="F49" s="5">
        <v>1230118</v>
      </c>
      <c r="G49" s="6">
        <v>612764</v>
      </c>
      <c r="H49" s="20">
        <v>1131234</v>
      </c>
      <c r="I49" s="20">
        <v>40149</v>
      </c>
      <c r="J49" s="17">
        <v>904448</v>
      </c>
      <c r="K49" s="6">
        <v>508859</v>
      </c>
      <c r="L49" s="20">
        <v>541630</v>
      </c>
      <c r="M49" s="20">
        <v>838</v>
      </c>
      <c r="N49" s="20">
        <v>0</v>
      </c>
      <c r="O49" s="132">
        <v>352876</v>
      </c>
      <c r="P49" s="23">
        <v>5777984</v>
      </c>
    </row>
    <row r="50" spans="2:16" x14ac:dyDescent="0.15">
      <c r="B50" s="4">
        <v>46</v>
      </c>
      <c r="C50" s="14" t="s">
        <v>93</v>
      </c>
      <c r="D50" s="17">
        <v>2798855</v>
      </c>
      <c r="E50" s="5">
        <v>1108605</v>
      </c>
      <c r="F50" s="5">
        <v>1035473</v>
      </c>
      <c r="G50" s="6">
        <v>654777</v>
      </c>
      <c r="H50" s="20">
        <v>883691</v>
      </c>
      <c r="I50" s="20">
        <v>46864</v>
      </c>
      <c r="J50" s="17">
        <v>803857</v>
      </c>
      <c r="K50" s="6">
        <v>560679</v>
      </c>
      <c r="L50" s="20">
        <v>780212</v>
      </c>
      <c r="M50" s="20">
        <v>279217</v>
      </c>
      <c r="N50" s="20">
        <v>0</v>
      </c>
      <c r="O50" s="132">
        <v>626301</v>
      </c>
      <c r="P50" s="23">
        <v>6218997</v>
      </c>
    </row>
    <row r="51" spans="2:16" x14ac:dyDescent="0.15">
      <c r="B51" s="4">
        <v>47</v>
      </c>
      <c r="C51" s="14" t="s">
        <v>94</v>
      </c>
      <c r="D51" s="17">
        <v>4468801</v>
      </c>
      <c r="E51" s="5">
        <v>2057198</v>
      </c>
      <c r="F51" s="5">
        <v>1520076</v>
      </c>
      <c r="G51" s="6">
        <v>891527</v>
      </c>
      <c r="H51" s="20">
        <v>1270620</v>
      </c>
      <c r="I51" s="20">
        <v>18579</v>
      </c>
      <c r="J51" s="17">
        <v>1328299</v>
      </c>
      <c r="K51" s="6">
        <v>912589</v>
      </c>
      <c r="L51" s="20">
        <v>1284579</v>
      </c>
      <c r="M51" s="20">
        <v>1599</v>
      </c>
      <c r="N51" s="20">
        <v>0</v>
      </c>
      <c r="O51" s="132">
        <v>678253</v>
      </c>
      <c r="P51" s="23">
        <v>9050730</v>
      </c>
    </row>
    <row r="52" spans="2:16" x14ac:dyDescent="0.15">
      <c r="B52" s="4">
        <v>48</v>
      </c>
      <c r="C52" s="14" t="s">
        <v>95</v>
      </c>
      <c r="D52" s="17">
        <v>2649762</v>
      </c>
      <c r="E52" s="5">
        <v>1318857</v>
      </c>
      <c r="F52" s="5">
        <v>811884</v>
      </c>
      <c r="G52" s="6">
        <v>519021</v>
      </c>
      <c r="H52" s="20">
        <v>1231440</v>
      </c>
      <c r="I52" s="20">
        <v>108638</v>
      </c>
      <c r="J52" s="17">
        <v>929073</v>
      </c>
      <c r="K52" s="6">
        <v>502560</v>
      </c>
      <c r="L52" s="20">
        <v>802380</v>
      </c>
      <c r="M52" s="20">
        <v>58385</v>
      </c>
      <c r="N52" s="20">
        <v>0</v>
      </c>
      <c r="O52" s="132">
        <v>2603910</v>
      </c>
      <c r="P52" s="23">
        <v>8383588</v>
      </c>
    </row>
    <row r="53" spans="2:16" x14ac:dyDescent="0.15">
      <c r="B53" s="4">
        <v>49</v>
      </c>
      <c r="C53" s="14" t="s">
        <v>96</v>
      </c>
      <c r="D53" s="17">
        <v>2702067</v>
      </c>
      <c r="E53" s="5">
        <v>1255954</v>
      </c>
      <c r="F53" s="5">
        <v>853937</v>
      </c>
      <c r="G53" s="6">
        <v>592176</v>
      </c>
      <c r="H53" s="20">
        <v>963780</v>
      </c>
      <c r="I53" s="20">
        <v>62212</v>
      </c>
      <c r="J53" s="17">
        <v>912488</v>
      </c>
      <c r="K53" s="6">
        <v>494084</v>
      </c>
      <c r="L53" s="20">
        <v>1018437</v>
      </c>
      <c r="M53" s="20">
        <v>93397</v>
      </c>
      <c r="N53" s="20">
        <v>0</v>
      </c>
      <c r="O53" s="132">
        <v>672058</v>
      </c>
      <c r="P53" s="23">
        <v>6424439</v>
      </c>
    </row>
    <row r="54" spans="2:16" x14ac:dyDescent="0.15">
      <c r="B54" s="4">
        <v>50</v>
      </c>
      <c r="C54" s="14" t="s">
        <v>97</v>
      </c>
      <c r="D54" s="17">
        <v>2060419</v>
      </c>
      <c r="E54" s="5">
        <v>1108360</v>
      </c>
      <c r="F54" s="5">
        <v>535321</v>
      </c>
      <c r="G54" s="6">
        <v>416738</v>
      </c>
      <c r="H54" s="20">
        <v>821379</v>
      </c>
      <c r="I54" s="20">
        <v>34633</v>
      </c>
      <c r="J54" s="17">
        <v>814134</v>
      </c>
      <c r="K54" s="6">
        <v>528331</v>
      </c>
      <c r="L54" s="20">
        <v>668736</v>
      </c>
      <c r="M54" s="20">
        <v>239880</v>
      </c>
      <c r="N54" s="20">
        <v>3000</v>
      </c>
      <c r="O54" s="132">
        <v>300101</v>
      </c>
      <c r="P54" s="23">
        <v>4942282</v>
      </c>
    </row>
    <row r="55" spans="2:16" x14ac:dyDescent="0.15">
      <c r="B55" s="4">
        <v>51</v>
      </c>
      <c r="C55" s="14" t="s">
        <v>98</v>
      </c>
      <c r="D55" s="17">
        <v>2372927</v>
      </c>
      <c r="E55" s="5">
        <v>1041268</v>
      </c>
      <c r="F55" s="5">
        <v>652061</v>
      </c>
      <c r="G55" s="6">
        <v>679598</v>
      </c>
      <c r="H55" s="20">
        <v>928949</v>
      </c>
      <c r="I55" s="20">
        <v>44576</v>
      </c>
      <c r="J55" s="17">
        <v>789635</v>
      </c>
      <c r="K55" s="6">
        <v>448084</v>
      </c>
      <c r="L55" s="20">
        <v>490664</v>
      </c>
      <c r="M55" s="20">
        <v>307048</v>
      </c>
      <c r="N55" s="20">
        <v>45140</v>
      </c>
      <c r="O55" s="132">
        <v>508961</v>
      </c>
      <c r="P55" s="23">
        <v>5487900</v>
      </c>
    </row>
    <row r="56" spans="2:16" x14ac:dyDescent="0.15">
      <c r="B56" s="4">
        <v>52</v>
      </c>
      <c r="C56" s="14" t="s">
        <v>99</v>
      </c>
      <c r="D56" s="17">
        <v>1270213</v>
      </c>
      <c r="E56" s="5">
        <v>633584</v>
      </c>
      <c r="F56" s="5">
        <v>357868</v>
      </c>
      <c r="G56" s="6">
        <v>278761</v>
      </c>
      <c r="H56" s="20">
        <v>589778</v>
      </c>
      <c r="I56" s="20">
        <v>7122</v>
      </c>
      <c r="J56" s="17">
        <v>557126</v>
      </c>
      <c r="K56" s="6">
        <v>223182</v>
      </c>
      <c r="L56" s="20">
        <v>493859</v>
      </c>
      <c r="M56" s="20">
        <v>262820</v>
      </c>
      <c r="N56" s="20">
        <v>8400</v>
      </c>
      <c r="O56" s="132">
        <v>376888</v>
      </c>
      <c r="P56" s="23">
        <v>3566206</v>
      </c>
    </row>
    <row r="57" spans="2:16" x14ac:dyDescent="0.15">
      <c r="B57" s="4">
        <v>53</v>
      </c>
      <c r="C57" s="14" t="s">
        <v>100</v>
      </c>
      <c r="D57" s="17">
        <v>1623384</v>
      </c>
      <c r="E57" s="5">
        <v>667581</v>
      </c>
      <c r="F57" s="5">
        <v>635252</v>
      </c>
      <c r="G57" s="6">
        <v>320551</v>
      </c>
      <c r="H57" s="20">
        <v>437707</v>
      </c>
      <c r="I57" s="20">
        <v>216064</v>
      </c>
      <c r="J57" s="17">
        <v>847343</v>
      </c>
      <c r="K57" s="6">
        <v>303953</v>
      </c>
      <c r="L57" s="20">
        <v>361292</v>
      </c>
      <c r="M57" s="20">
        <v>160520</v>
      </c>
      <c r="N57" s="20">
        <v>7320</v>
      </c>
      <c r="O57" s="132">
        <v>536586</v>
      </c>
      <c r="P57" s="23">
        <v>4190216</v>
      </c>
    </row>
    <row r="58" spans="2:16" x14ac:dyDescent="0.15">
      <c r="B58" s="4">
        <v>54</v>
      </c>
      <c r="C58" s="14" t="s">
        <v>101</v>
      </c>
      <c r="D58" s="17">
        <v>1402249</v>
      </c>
      <c r="E58" s="5">
        <v>643406</v>
      </c>
      <c r="F58" s="5">
        <v>428299</v>
      </c>
      <c r="G58" s="6">
        <v>330544</v>
      </c>
      <c r="H58" s="20">
        <v>430106</v>
      </c>
      <c r="I58" s="20">
        <v>21524</v>
      </c>
      <c r="J58" s="17">
        <v>743388</v>
      </c>
      <c r="K58" s="6">
        <v>245632</v>
      </c>
      <c r="L58" s="20">
        <v>302032</v>
      </c>
      <c r="M58" s="20">
        <v>60195</v>
      </c>
      <c r="N58" s="20">
        <v>2280</v>
      </c>
      <c r="O58" s="132">
        <v>366666</v>
      </c>
      <c r="P58" s="23">
        <v>3328440</v>
      </c>
    </row>
    <row r="59" spans="2:16" x14ac:dyDescent="0.15">
      <c r="B59" s="4">
        <v>55</v>
      </c>
      <c r="C59" s="14" t="s">
        <v>102</v>
      </c>
      <c r="D59" s="17">
        <v>2621168</v>
      </c>
      <c r="E59" s="5">
        <v>1244134</v>
      </c>
      <c r="F59" s="5">
        <v>676640</v>
      </c>
      <c r="G59" s="6">
        <v>700394</v>
      </c>
      <c r="H59" s="20">
        <v>1232926</v>
      </c>
      <c r="I59" s="20">
        <v>88538</v>
      </c>
      <c r="J59" s="17">
        <v>1153753</v>
      </c>
      <c r="K59" s="6">
        <v>345499</v>
      </c>
      <c r="L59" s="20">
        <v>643277</v>
      </c>
      <c r="M59" s="20">
        <v>217288</v>
      </c>
      <c r="N59" s="20">
        <v>82722</v>
      </c>
      <c r="O59" s="132">
        <v>977368</v>
      </c>
      <c r="P59" s="23">
        <v>7017040</v>
      </c>
    </row>
    <row r="60" spans="2:16" x14ac:dyDescent="0.15">
      <c r="B60" s="4">
        <v>56</v>
      </c>
      <c r="C60" s="14" t="s">
        <v>103</v>
      </c>
      <c r="D60" s="17">
        <v>624285</v>
      </c>
      <c r="E60" s="5">
        <v>401511</v>
      </c>
      <c r="F60" s="5">
        <v>122126</v>
      </c>
      <c r="G60" s="6">
        <v>100648</v>
      </c>
      <c r="H60" s="20">
        <v>366984</v>
      </c>
      <c r="I60" s="20">
        <v>14817</v>
      </c>
      <c r="J60" s="17">
        <v>303881</v>
      </c>
      <c r="K60" s="6">
        <v>194819</v>
      </c>
      <c r="L60" s="20">
        <v>220344</v>
      </c>
      <c r="M60" s="20">
        <v>139481</v>
      </c>
      <c r="N60" s="20">
        <v>0</v>
      </c>
      <c r="O60" s="132">
        <v>195038</v>
      </c>
      <c r="P60" s="23">
        <v>1864830</v>
      </c>
    </row>
    <row r="61" spans="2:16" x14ac:dyDescent="0.15">
      <c r="B61" s="4">
        <v>57</v>
      </c>
      <c r="C61" s="14" t="s">
        <v>104</v>
      </c>
      <c r="D61" s="17">
        <v>1843244</v>
      </c>
      <c r="E61" s="5">
        <v>746052</v>
      </c>
      <c r="F61" s="5">
        <v>824372</v>
      </c>
      <c r="G61" s="6">
        <v>272820</v>
      </c>
      <c r="H61" s="20">
        <v>512534</v>
      </c>
      <c r="I61" s="20">
        <v>57761</v>
      </c>
      <c r="J61" s="17">
        <v>1075470</v>
      </c>
      <c r="K61" s="6">
        <v>330687</v>
      </c>
      <c r="L61" s="20">
        <v>657128</v>
      </c>
      <c r="M61" s="20">
        <v>229228</v>
      </c>
      <c r="N61" s="20">
        <v>2520</v>
      </c>
      <c r="O61" s="132">
        <v>433301</v>
      </c>
      <c r="P61" s="23">
        <v>4811186</v>
      </c>
    </row>
    <row r="62" spans="2:16" x14ac:dyDescent="0.15">
      <c r="B62" s="4">
        <v>58</v>
      </c>
      <c r="C62" s="14" t="s">
        <v>105</v>
      </c>
      <c r="D62" s="17">
        <v>2072322</v>
      </c>
      <c r="E62" s="5">
        <v>1082202</v>
      </c>
      <c r="F62" s="5">
        <v>593845</v>
      </c>
      <c r="G62" s="6">
        <v>396275</v>
      </c>
      <c r="H62" s="20">
        <v>826828</v>
      </c>
      <c r="I62" s="20">
        <v>19352</v>
      </c>
      <c r="J62" s="17">
        <v>1203262</v>
      </c>
      <c r="K62" s="6">
        <v>410918</v>
      </c>
      <c r="L62" s="20">
        <v>741515</v>
      </c>
      <c r="M62" s="20">
        <v>582030</v>
      </c>
      <c r="N62" s="20">
        <v>1440</v>
      </c>
      <c r="O62" s="132">
        <v>691319</v>
      </c>
      <c r="P62" s="23">
        <v>6138068</v>
      </c>
    </row>
    <row r="63" spans="2:16" x14ac:dyDescent="0.15">
      <c r="B63" s="4">
        <v>59</v>
      </c>
      <c r="C63" s="14" t="s">
        <v>106</v>
      </c>
      <c r="D63" s="17">
        <v>3699986</v>
      </c>
      <c r="E63" s="5">
        <v>1206628</v>
      </c>
      <c r="F63" s="5">
        <v>1821723</v>
      </c>
      <c r="G63" s="6">
        <v>671635</v>
      </c>
      <c r="H63" s="20">
        <v>1158706</v>
      </c>
      <c r="I63" s="20">
        <v>82203</v>
      </c>
      <c r="J63" s="17">
        <v>2143322</v>
      </c>
      <c r="K63" s="6">
        <v>848576</v>
      </c>
      <c r="L63" s="20">
        <v>909907</v>
      </c>
      <c r="M63" s="20">
        <v>550698</v>
      </c>
      <c r="N63" s="20">
        <v>27363</v>
      </c>
      <c r="O63" s="132">
        <v>1240460</v>
      </c>
      <c r="P63" s="23">
        <v>9812645</v>
      </c>
    </row>
    <row r="64" spans="2:16" x14ac:dyDescent="0.15">
      <c r="B64" s="4">
        <v>60</v>
      </c>
      <c r="C64" s="14" t="s">
        <v>107</v>
      </c>
      <c r="D64" s="17">
        <v>4630068</v>
      </c>
      <c r="E64" s="5">
        <v>1667212</v>
      </c>
      <c r="F64" s="5">
        <v>2079849</v>
      </c>
      <c r="G64" s="6">
        <v>883007</v>
      </c>
      <c r="H64" s="20">
        <v>1853836</v>
      </c>
      <c r="I64" s="20">
        <v>112396</v>
      </c>
      <c r="J64" s="17">
        <v>1582117</v>
      </c>
      <c r="K64" s="6">
        <v>404588</v>
      </c>
      <c r="L64" s="20">
        <v>1504578</v>
      </c>
      <c r="M64" s="20">
        <v>452842</v>
      </c>
      <c r="N64" s="20">
        <v>13000</v>
      </c>
      <c r="O64" s="132">
        <v>1376770</v>
      </c>
      <c r="P64" s="23">
        <v>11525607</v>
      </c>
    </row>
    <row r="65" spans="2:17" x14ac:dyDescent="0.15">
      <c r="B65" s="4">
        <v>61</v>
      </c>
      <c r="C65" s="14" t="s">
        <v>108</v>
      </c>
      <c r="D65" s="17">
        <v>3842810</v>
      </c>
      <c r="E65" s="5">
        <v>1565942</v>
      </c>
      <c r="F65" s="5">
        <v>1604648</v>
      </c>
      <c r="G65" s="6">
        <v>672220</v>
      </c>
      <c r="H65" s="20">
        <v>1441738</v>
      </c>
      <c r="I65" s="20">
        <v>41099</v>
      </c>
      <c r="J65" s="17">
        <v>1291724</v>
      </c>
      <c r="K65" s="6">
        <v>914241</v>
      </c>
      <c r="L65" s="20">
        <v>1936460</v>
      </c>
      <c r="M65" s="20">
        <v>303488</v>
      </c>
      <c r="N65" s="20">
        <v>8000</v>
      </c>
      <c r="O65" s="132">
        <v>673771</v>
      </c>
      <c r="P65" s="23">
        <v>9539090</v>
      </c>
    </row>
    <row r="66" spans="2:17" x14ac:dyDescent="0.15">
      <c r="B66" s="4">
        <v>62</v>
      </c>
      <c r="C66" s="14" t="s">
        <v>109</v>
      </c>
      <c r="D66" s="17">
        <v>5484462</v>
      </c>
      <c r="E66" s="5">
        <v>2447005</v>
      </c>
      <c r="F66" s="5">
        <v>2048718</v>
      </c>
      <c r="G66" s="6">
        <v>988739</v>
      </c>
      <c r="H66" s="20">
        <v>2387491</v>
      </c>
      <c r="I66" s="20">
        <v>130839</v>
      </c>
      <c r="J66" s="17">
        <v>1208438</v>
      </c>
      <c r="K66" s="6">
        <v>785061</v>
      </c>
      <c r="L66" s="20">
        <v>1645284</v>
      </c>
      <c r="M66" s="20">
        <v>101533</v>
      </c>
      <c r="N66" s="20">
        <v>8500</v>
      </c>
      <c r="O66" s="132">
        <v>1839564</v>
      </c>
      <c r="P66" s="23">
        <v>12806111</v>
      </c>
    </row>
    <row r="67" spans="2:17" ht="12.75" thickBot="1" x14ac:dyDescent="0.2">
      <c r="B67" s="31">
        <v>63</v>
      </c>
      <c r="C67" s="32" t="s">
        <v>110</v>
      </c>
      <c r="D67" s="33">
        <v>3917552</v>
      </c>
      <c r="E67" s="34">
        <v>1616355</v>
      </c>
      <c r="F67" s="34">
        <v>1619538</v>
      </c>
      <c r="G67" s="35">
        <v>681659</v>
      </c>
      <c r="H67" s="36">
        <v>1266539</v>
      </c>
      <c r="I67" s="36">
        <v>69227</v>
      </c>
      <c r="J67" s="33">
        <v>1166137</v>
      </c>
      <c r="K67" s="35">
        <v>762557</v>
      </c>
      <c r="L67" s="36">
        <v>1162495</v>
      </c>
      <c r="M67" s="36">
        <v>193305</v>
      </c>
      <c r="N67" s="36">
        <v>0</v>
      </c>
      <c r="O67" s="138">
        <v>386368</v>
      </c>
      <c r="P67" s="37">
        <v>8161623</v>
      </c>
    </row>
    <row r="68" spans="2:17" ht="12.75" thickTop="1" x14ac:dyDescent="0.15">
      <c r="B68" s="25"/>
      <c r="C68" s="76" t="s">
        <v>111</v>
      </c>
      <c r="D68" s="26">
        <v>1143834440</v>
      </c>
      <c r="E68" s="27">
        <v>381062381</v>
      </c>
      <c r="F68" s="27">
        <v>561187352</v>
      </c>
      <c r="G68" s="28">
        <v>201584707</v>
      </c>
      <c r="H68" s="29">
        <v>347277281</v>
      </c>
      <c r="I68" s="29">
        <v>23951283</v>
      </c>
      <c r="J68" s="26">
        <v>212455575</v>
      </c>
      <c r="K68" s="28">
        <v>65830414</v>
      </c>
      <c r="L68" s="29">
        <v>240891830</v>
      </c>
      <c r="M68" s="29">
        <v>62069165</v>
      </c>
      <c r="N68" s="29">
        <v>34144933</v>
      </c>
      <c r="O68" s="139">
        <v>272083799</v>
      </c>
      <c r="P68" s="30">
        <v>2336708306</v>
      </c>
    </row>
    <row r="70" spans="2:17" ht="13.5" x14ac:dyDescent="0.15">
      <c r="B70" s="74" t="str">
        <f>+B1</f>
        <v>平成２７年度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183513.91446985226</v>
      </c>
      <c r="E74" s="41">
        <f t="shared" si="0"/>
        <v>59096.205674093806</v>
      </c>
      <c r="F74" s="41">
        <f t="shared" si="0"/>
        <v>87572.85222231668</v>
      </c>
      <c r="G74" s="42">
        <f t="shared" si="0"/>
        <v>36844.856573441764</v>
      </c>
      <c r="H74" s="43">
        <f t="shared" si="0"/>
        <v>50833.032658625583</v>
      </c>
      <c r="I74" s="43">
        <f t="shared" si="0"/>
        <v>5915.0893051108405</v>
      </c>
      <c r="J74" s="40">
        <f t="shared" si="0"/>
        <v>17511.354799303568</v>
      </c>
      <c r="K74" s="42">
        <f t="shared" si="0"/>
        <v>16.927513782235948</v>
      </c>
      <c r="L74" s="43">
        <f t="shared" si="0"/>
        <v>26937.897292038575</v>
      </c>
      <c r="M74" s="43">
        <f t="shared" si="0"/>
        <v>657.0726247485195</v>
      </c>
      <c r="N74" s="43">
        <f t="shared" si="0"/>
        <v>17642.600883448409</v>
      </c>
      <c r="O74" s="131">
        <f t="shared" si="0"/>
        <v>50739.978559217176</v>
      </c>
      <c r="P74" s="44">
        <f t="shared" si="0"/>
        <v>353750.94059234491</v>
      </c>
      <c r="Q74" s="44">
        <v>1270476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153532.74913412312</v>
      </c>
      <c r="E75" s="5">
        <f t="shared" si="1"/>
        <v>51667.954417613917</v>
      </c>
      <c r="F75" s="5">
        <f t="shared" si="1"/>
        <v>76776.499544575883</v>
      </c>
      <c r="G75" s="6">
        <f t="shared" si="1"/>
        <v>25088.29517193331</v>
      </c>
      <c r="H75" s="20">
        <f t="shared" si="1"/>
        <v>48258.974995931167</v>
      </c>
      <c r="I75" s="20">
        <f t="shared" si="1"/>
        <v>3719.7842517481718</v>
      </c>
      <c r="J75" s="17">
        <f t="shared" si="1"/>
        <v>33599.946319916169</v>
      </c>
      <c r="K75" s="6">
        <f t="shared" si="1"/>
        <v>11971.298287091367</v>
      </c>
      <c r="L75" s="20">
        <f t="shared" si="1"/>
        <v>25608.535133329337</v>
      </c>
      <c r="M75" s="20">
        <f t="shared" si="1"/>
        <v>550.04097389377625</v>
      </c>
      <c r="N75" s="20">
        <f t="shared" si="1"/>
        <v>3143.1859129754471</v>
      </c>
      <c r="O75" s="132">
        <f t="shared" si="1"/>
        <v>28685.383312917769</v>
      </c>
      <c r="P75" s="23">
        <f t="shared" si="1"/>
        <v>297098.60003483493</v>
      </c>
      <c r="Q75" s="23">
        <v>350223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164408.00697558545</v>
      </c>
      <c r="E76" s="5">
        <f t="shared" si="2"/>
        <v>59840.02989536622</v>
      </c>
      <c r="F76" s="5">
        <f t="shared" si="2"/>
        <v>77633.00448430494</v>
      </c>
      <c r="G76" s="6">
        <f t="shared" si="2"/>
        <v>26934.9725959143</v>
      </c>
      <c r="H76" s="20">
        <f t="shared" si="2"/>
        <v>39877.394120577977</v>
      </c>
      <c r="I76" s="20">
        <f t="shared" si="2"/>
        <v>2933.2984554060786</v>
      </c>
      <c r="J76" s="17">
        <f t="shared" si="2"/>
        <v>28015.286497259593</v>
      </c>
      <c r="K76" s="6">
        <f t="shared" si="2"/>
        <v>10454.673642252117</v>
      </c>
      <c r="L76" s="20">
        <f t="shared" si="2"/>
        <v>44236.52715495765</v>
      </c>
      <c r="M76" s="20">
        <f t="shared" si="2"/>
        <v>813.68211260587941</v>
      </c>
      <c r="N76" s="20">
        <f t="shared" si="2"/>
        <v>5378.6397608370698</v>
      </c>
      <c r="O76" s="132">
        <f t="shared" si="2"/>
        <v>35353.373193821622</v>
      </c>
      <c r="P76" s="23">
        <f t="shared" si="2"/>
        <v>321016.20827105129</v>
      </c>
      <c r="Q76" s="23">
        <v>200700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161692.51236746731</v>
      </c>
      <c r="E77" s="5">
        <f t="shared" si="3"/>
        <v>47045.108354536314</v>
      </c>
      <c r="F77" s="5">
        <f t="shared" si="3"/>
        <v>86869.989741582365</v>
      </c>
      <c r="G77" s="6">
        <f t="shared" si="3"/>
        <v>27777.414271348644</v>
      </c>
      <c r="H77" s="20">
        <f t="shared" si="3"/>
        <v>48324.90332116271</v>
      </c>
      <c r="I77" s="20">
        <f t="shared" si="3"/>
        <v>4560.3103846231716</v>
      </c>
      <c r="J77" s="17">
        <f t="shared" si="3"/>
        <v>15580.530265706515</v>
      </c>
      <c r="K77" s="6">
        <f t="shared" si="3"/>
        <v>15.578284549608222</v>
      </c>
      <c r="L77" s="20">
        <f t="shared" si="3"/>
        <v>36522.047161725306</v>
      </c>
      <c r="M77" s="20">
        <f t="shared" si="3"/>
        <v>18698.179805764961</v>
      </c>
      <c r="N77" s="20">
        <f t="shared" si="3"/>
        <v>417.98158883992141</v>
      </c>
      <c r="O77" s="132">
        <f t="shared" si="3"/>
        <v>24545.148848290151</v>
      </c>
      <c r="P77" s="23">
        <f t="shared" si="3"/>
        <v>310341.61374358006</v>
      </c>
      <c r="Q77" s="23">
        <v>592684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165348.85445953222</v>
      </c>
      <c r="E78" s="5">
        <f t="shared" si="4"/>
        <v>56413.96183525752</v>
      </c>
      <c r="F78" s="5">
        <f t="shared" si="4"/>
        <v>77620.673565831195</v>
      </c>
      <c r="G78" s="6">
        <f t="shared" si="4"/>
        <v>31314.219058443501</v>
      </c>
      <c r="H78" s="20">
        <f t="shared" si="4"/>
        <v>51837.315307770536</v>
      </c>
      <c r="I78" s="20">
        <f t="shared" si="4"/>
        <v>3543.9732009331819</v>
      </c>
      <c r="J78" s="17">
        <f t="shared" si="4"/>
        <v>17516.39648262248</v>
      </c>
      <c r="K78" s="6">
        <f t="shared" si="4"/>
        <v>3939.4747861458395</v>
      </c>
      <c r="L78" s="20">
        <f t="shared" si="4"/>
        <v>41189.220553927138</v>
      </c>
      <c r="M78" s="20">
        <f t="shared" si="4"/>
        <v>1291.0091523598733</v>
      </c>
      <c r="N78" s="20">
        <f t="shared" si="4"/>
        <v>9.0925405276066282</v>
      </c>
      <c r="O78" s="132">
        <f t="shared" si="4"/>
        <v>33619.979661422505</v>
      </c>
      <c r="P78" s="23">
        <f t="shared" si="4"/>
        <v>314355.84135909553</v>
      </c>
      <c r="Q78" s="23">
        <v>83585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188972.71516283628</v>
      </c>
      <c r="E79" s="5">
        <f t="shared" si="5"/>
        <v>63818.514492198861</v>
      </c>
      <c r="F79" s="5">
        <f t="shared" si="5"/>
        <v>82597.923780067678</v>
      </c>
      <c r="G79" s="6">
        <f t="shared" si="5"/>
        <v>42556.276890569738</v>
      </c>
      <c r="H79" s="20">
        <f t="shared" si="5"/>
        <v>57032.613189202435</v>
      </c>
      <c r="I79" s="20">
        <f t="shared" si="5"/>
        <v>2667.7588767588923</v>
      </c>
      <c r="J79" s="17">
        <f t="shared" si="5"/>
        <v>53677.466276737454</v>
      </c>
      <c r="K79" s="6">
        <f t="shared" si="5"/>
        <v>22007.778169067999</v>
      </c>
      <c r="L79" s="20">
        <f t="shared" si="5"/>
        <v>47272.618701290747</v>
      </c>
      <c r="M79" s="20">
        <f t="shared" si="5"/>
        <v>35166.174151368068</v>
      </c>
      <c r="N79" s="20">
        <f t="shared" si="5"/>
        <v>4100.0444029336559</v>
      </c>
      <c r="O79" s="132">
        <f t="shared" si="5"/>
        <v>46999.219120821916</v>
      </c>
      <c r="P79" s="23">
        <f t="shared" si="5"/>
        <v>435888.60988194944</v>
      </c>
      <c r="Q79" s="23">
        <v>65311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147724.47654270654</v>
      </c>
      <c r="E80" s="5">
        <f t="shared" si="6"/>
        <v>48621.969189551237</v>
      </c>
      <c r="F80" s="5">
        <f t="shared" si="6"/>
        <v>80619.787996155981</v>
      </c>
      <c r="G80" s="6">
        <f t="shared" si="6"/>
        <v>18482.719356999329</v>
      </c>
      <c r="H80" s="20">
        <f t="shared" si="6"/>
        <v>41425.673432540258</v>
      </c>
      <c r="I80" s="20">
        <f t="shared" si="6"/>
        <v>4017.190366638516</v>
      </c>
      <c r="J80" s="17">
        <f t="shared" si="6"/>
        <v>30185.849908267566</v>
      </c>
      <c r="K80" s="6">
        <f t="shared" si="6"/>
        <v>11276.434957337138</v>
      </c>
      <c r="L80" s="20">
        <f t="shared" si="6"/>
        <v>31642.977372666646</v>
      </c>
      <c r="M80" s="20">
        <f t="shared" si="6"/>
        <v>7750.7178426861583</v>
      </c>
      <c r="N80" s="20">
        <f t="shared" si="6"/>
        <v>0</v>
      </c>
      <c r="O80" s="132">
        <f t="shared" si="6"/>
        <v>18728.323480590581</v>
      </c>
      <c r="P80" s="23">
        <f t="shared" si="6"/>
        <v>281475.2089460963</v>
      </c>
      <c r="Q80" s="23">
        <v>343390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154112.60293368774</v>
      </c>
      <c r="E81" s="5">
        <f t="shared" si="7"/>
        <v>57256.430638530423</v>
      </c>
      <c r="F81" s="5">
        <f t="shared" si="7"/>
        <v>66988.250344664833</v>
      </c>
      <c r="G81" s="6">
        <f t="shared" si="7"/>
        <v>29867.921950492466</v>
      </c>
      <c r="H81" s="20">
        <f t="shared" si="7"/>
        <v>50631.798591531806</v>
      </c>
      <c r="I81" s="20">
        <f t="shared" si="7"/>
        <v>4719.6229180380806</v>
      </c>
      <c r="J81" s="17">
        <f t="shared" si="7"/>
        <v>32055.022170332741</v>
      </c>
      <c r="K81" s="6">
        <f t="shared" si="7"/>
        <v>15449.20696036665</v>
      </c>
      <c r="L81" s="20">
        <f t="shared" si="7"/>
        <v>40423.67071156211</v>
      </c>
      <c r="M81" s="20">
        <f t="shared" si="7"/>
        <v>2914.6597443891051</v>
      </c>
      <c r="N81" s="20">
        <f t="shared" si="7"/>
        <v>1663.3338715486941</v>
      </c>
      <c r="O81" s="132">
        <f t="shared" si="7"/>
        <v>56348.179797051409</v>
      </c>
      <c r="P81" s="23">
        <f t="shared" si="7"/>
        <v>342868.89073814166</v>
      </c>
      <c r="Q81" s="23">
        <v>80513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157685.32404693365</v>
      </c>
      <c r="E82" s="5">
        <f t="shared" si="8"/>
        <v>51660.326015627048</v>
      </c>
      <c r="F82" s="5">
        <f t="shared" si="8"/>
        <v>74178.486118524088</v>
      </c>
      <c r="G82" s="6">
        <f t="shared" si="8"/>
        <v>31846.511912782509</v>
      </c>
      <c r="H82" s="20">
        <f t="shared" si="8"/>
        <v>53740.989946539034</v>
      </c>
      <c r="I82" s="20">
        <f t="shared" si="8"/>
        <v>7138.5872656161137</v>
      </c>
      <c r="J82" s="17">
        <f t="shared" si="8"/>
        <v>37765.821732625191</v>
      </c>
      <c r="K82" s="6">
        <f t="shared" si="8"/>
        <v>12571.411071931681</v>
      </c>
      <c r="L82" s="20">
        <f t="shared" si="8"/>
        <v>32029.967888423209</v>
      </c>
      <c r="M82" s="20">
        <f t="shared" si="8"/>
        <v>10946.810279204474</v>
      </c>
      <c r="N82" s="20">
        <f t="shared" si="8"/>
        <v>2952.8651051282277</v>
      </c>
      <c r="O82" s="132">
        <f t="shared" si="8"/>
        <v>29135.349858691563</v>
      </c>
      <c r="P82" s="23">
        <f t="shared" si="8"/>
        <v>331395.71612316143</v>
      </c>
      <c r="Q82" s="23">
        <v>114289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165272.83430177358</v>
      </c>
      <c r="E83" s="5">
        <f t="shared" si="9"/>
        <v>48570.632840884638</v>
      </c>
      <c r="F83" s="5">
        <f t="shared" si="9"/>
        <v>82877.204309242588</v>
      </c>
      <c r="G83" s="6">
        <f t="shared" si="9"/>
        <v>33824.997151646348</v>
      </c>
      <c r="H83" s="20">
        <f t="shared" si="9"/>
        <v>33003.240793488032</v>
      </c>
      <c r="I83" s="20">
        <f t="shared" si="9"/>
        <v>2686.5291861304167</v>
      </c>
      <c r="J83" s="17">
        <f t="shared" si="9"/>
        <v>87312.407428506325</v>
      </c>
      <c r="K83" s="6">
        <f t="shared" si="9"/>
        <v>23930.234324560402</v>
      </c>
      <c r="L83" s="20">
        <f t="shared" si="9"/>
        <v>35268.428848125783</v>
      </c>
      <c r="M83" s="20">
        <f t="shared" si="9"/>
        <v>40797.045307812085</v>
      </c>
      <c r="N83" s="20">
        <f t="shared" si="9"/>
        <v>1578.0385603787677</v>
      </c>
      <c r="O83" s="132">
        <f t="shared" si="9"/>
        <v>48633.195346423097</v>
      </c>
      <c r="P83" s="23">
        <f t="shared" si="9"/>
        <v>414551.71977263805</v>
      </c>
      <c r="Q83" s="23">
        <v>78993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145565.57706477327</v>
      </c>
      <c r="E84" s="5">
        <f t="shared" si="10"/>
        <v>48813.37218389265</v>
      </c>
      <c r="F84" s="5">
        <f t="shared" si="10"/>
        <v>73446.468841404872</v>
      </c>
      <c r="G84" s="6">
        <f t="shared" si="10"/>
        <v>23305.736039475742</v>
      </c>
      <c r="H84" s="20">
        <f t="shared" si="10"/>
        <v>50940.127715631766</v>
      </c>
      <c r="I84" s="20">
        <f t="shared" si="10"/>
        <v>3524.0806484024383</v>
      </c>
      <c r="J84" s="17">
        <f t="shared" si="10"/>
        <v>32493.491414919506</v>
      </c>
      <c r="K84" s="6">
        <f t="shared" si="10"/>
        <v>13194.442583785474</v>
      </c>
      <c r="L84" s="20">
        <f t="shared" si="10"/>
        <v>40493.413267242729</v>
      </c>
      <c r="M84" s="20">
        <f t="shared" si="10"/>
        <v>19265.199723133945</v>
      </c>
      <c r="N84" s="20">
        <f t="shared" si="10"/>
        <v>2871.7931542635138</v>
      </c>
      <c r="O84" s="132">
        <f t="shared" si="10"/>
        <v>43574.396588295713</v>
      </c>
      <c r="P84" s="23">
        <f t="shared" si="10"/>
        <v>338728.07957666286</v>
      </c>
      <c r="Q84" s="23">
        <v>89574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149708.10423040405</v>
      </c>
      <c r="E85" s="5">
        <f t="shared" si="11"/>
        <v>47690.127650596056</v>
      </c>
      <c r="F85" s="5">
        <f t="shared" si="11"/>
        <v>75154.066884692482</v>
      </c>
      <c r="G85" s="6">
        <f t="shared" si="11"/>
        <v>26863.909695115519</v>
      </c>
      <c r="H85" s="20">
        <f t="shared" si="11"/>
        <v>43882.679607553539</v>
      </c>
      <c r="I85" s="20">
        <f t="shared" si="11"/>
        <v>3669.1380947357316</v>
      </c>
      <c r="J85" s="17">
        <f t="shared" si="11"/>
        <v>25379.2973942399</v>
      </c>
      <c r="K85" s="6">
        <f t="shared" si="11"/>
        <v>850.36396244329569</v>
      </c>
      <c r="L85" s="20">
        <f t="shared" si="11"/>
        <v>34729.296339276298</v>
      </c>
      <c r="M85" s="20">
        <f t="shared" si="11"/>
        <v>525.98797341491718</v>
      </c>
      <c r="N85" s="20">
        <f t="shared" si="11"/>
        <v>17914.961493828461</v>
      </c>
      <c r="O85" s="132">
        <f t="shared" si="11"/>
        <v>23876.725392973942</v>
      </c>
      <c r="P85" s="23">
        <f t="shared" si="11"/>
        <v>299686.19052642683</v>
      </c>
      <c r="Q85" s="23">
        <v>236975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137910.67270291015</v>
      </c>
      <c r="E86" s="5">
        <f t="shared" si="12"/>
        <v>49493.371840403801</v>
      </c>
      <c r="F86" s="5">
        <f t="shared" si="12"/>
        <v>68029.101458325196</v>
      </c>
      <c r="G86" s="6">
        <f t="shared" si="12"/>
        <v>20388.199404181138</v>
      </c>
      <c r="H86" s="20">
        <f t="shared" si="12"/>
        <v>51406.24308889149</v>
      </c>
      <c r="I86" s="20">
        <f t="shared" si="12"/>
        <v>1373.0632634742224</v>
      </c>
      <c r="J86" s="17">
        <f t="shared" si="12"/>
        <v>35445.439644069782</v>
      </c>
      <c r="K86" s="6">
        <f t="shared" si="12"/>
        <v>12497.925041304037</v>
      </c>
      <c r="L86" s="20">
        <f t="shared" si="12"/>
        <v>31500.897631034619</v>
      </c>
      <c r="M86" s="20">
        <f t="shared" si="12"/>
        <v>3115.3325788028983</v>
      </c>
      <c r="N86" s="20">
        <f t="shared" si="12"/>
        <v>2400.8117706747844</v>
      </c>
      <c r="O86" s="132">
        <f t="shared" si="12"/>
        <v>31668.104177236597</v>
      </c>
      <c r="P86" s="23">
        <f t="shared" si="12"/>
        <v>294820.56485709455</v>
      </c>
      <c r="Q86" s="23">
        <v>153738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160280.52876412164</v>
      </c>
      <c r="E87" s="5">
        <f t="shared" si="13"/>
        <v>55879.052391472243</v>
      </c>
      <c r="F87" s="5">
        <f t="shared" si="13"/>
        <v>73148.714909208473</v>
      </c>
      <c r="G87" s="6">
        <f t="shared" si="13"/>
        <v>31252.761463440918</v>
      </c>
      <c r="H87" s="20">
        <f t="shared" si="13"/>
        <v>55765.073549221401</v>
      </c>
      <c r="I87" s="20">
        <f t="shared" si="13"/>
        <v>428.75873340876842</v>
      </c>
      <c r="J87" s="17">
        <f t="shared" si="13"/>
        <v>18394.902742604667</v>
      </c>
      <c r="K87" s="6">
        <f t="shared" si="13"/>
        <v>53.522998724787612</v>
      </c>
      <c r="L87" s="20">
        <f t="shared" si="13"/>
        <v>37072.45361639456</v>
      </c>
      <c r="M87" s="20">
        <f t="shared" si="13"/>
        <v>14459.417712879645</v>
      </c>
      <c r="N87" s="20">
        <f t="shared" si="13"/>
        <v>2873.7180523375901</v>
      </c>
      <c r="O87" s="132">
        <f t="shared" si="13"/>
        <v>36002.532464033626</v>
      </c>
      <c r="P87" s="23">
        <f t="shared" si="13"/>
        <v>325277.38563500188</v>
      </c>
      <c r="Q87" s="23">
        <v>55677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144853.94992952546</v>
      </c>
      <c r="E88" s="68">
        <f t="shared" si="14"/>
        <v>49848.236458822743</v>
      </c>
      <c r="F88" s="68">
        <f t="shared" si="14"/>
        <v>61484.059332841127</v>
      </c>
      <c r="G88" s="69">
        <f t="shared" si="14"/>
        <v>33521.654137861602</v>
      </c>
      <c r="H88" s="70">
        <f t="shared" si="14"/>
        <v>48931.656487012551</v>
      </c>
      <c r="I88" s="70">
        <f t="shared" si="14"/>
        <v>2915.8584468756294</v>
      </c>
      <c r="J88" s="67">
        <f t="shared" si="14"/>
        <v>42764.438888516008</v>
      </c>
      <c r="K88" s="69">
        <f t="shared" si="14"/>
        <v>18553.199879186523</v>
      </c>
      <c r="L88" s="70">
        <f t="shared" si="14"/>
        <v>26101.827303845897</v>
      </c>
      <c r="M88" s="70">
        <f t="shared" si="14"/>
        <v>11780.455064098262</v>
      </c>
      <c r="N88" s="70">
        <f t="shared" si="14"/>
        <v>564.46741392039735</v>
      </c>
      <c r="O88" s="133">
        <f t="shared" si="14"/>
        <v>24316.522921001411</v>
      </c>
      <c r="P88" s="71">
        <f t="shared" si="14"/>
        <v>302229.17645479564</v>
      </c>
      <c r="Q88" s="71">
        <v>119192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166288.88751008251</v>
      </c>
      <c r="E89" s="5">
        <f t="shared" si="15"/>
        <v>58035.207820589712</v>
      </c>
      <c r="F89" s="5">
        <f t="shared" si="15"/>
        <v>86796.984550474648</v>
      </c>
      <c r="G89" s="6">
        <f t="shared" si="15"/>
        <v>21456.695139018153</v>
      </c>
      <c r="H89" s="20">
        <f t="shared" si="15"/>
        <v>38864.794247619837</v>
      </c>
      <c r="I89" s="20">
        <f t="shared" si="15"/>
        <v>890.42625798845938</v>
      </c>
      <c r="J89" s="17">
        <f t="shared" si="15"/>
        <v>63121.982999317494</v>
      </c>
      <c r="K89" s="6">
        <f t="shared" si="15"/>
        <v>9566.8755558313169</v>
      </c>
      <c r="L89" s="20">
        <f t="shared" si="15"/>
        <v>28406.782348520886</v>
      </c>
      <c r="M89" s="20">
        <f t="shared" si="15"/>
        <v>18569.784837266379</v>
      </c>
      <c r="N89" s="20">
        <f t="shared" si="15"/>
        <v>4051.9327418254015</v>
      </c>
      <c r="O89" s="132">
        <f t="shared" si="15"/>
        <v>36578.505787539725</v>
      </c>
      <c r="P89" s="23">
        <f t="shared" si="15"/>
        <v>356773.0967301607</v>
      </c>
      <c r="Q89" s="23">
        <v>145053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147558.31322129097</v>
      </c>
      <c r="E90" s="68">
        <f t="shared" si="16"/>
        <v>49270.051340559039</v>
      </c>
      <c r="F90" s="68">
        <f t="shared" si="16"/>
        <v>69959.546272324369</v>
      </c>
      <c r="G90" s="69">
        <f t="shared" si="16"/>
        <v>28328.715608407565</v>
      </c>
      <c r="H90" s="70">
        <f t="shared" si="16"/>
        <v>42315.274913335379</v>
      </c>
      <c r="I90" s="70">
        <f t="shared" si="16"/>
        <v>369.6959059195226</v>
      </c>
      <c r="J90" s="67">
        <f t="shared" si="16"/>
        <v>12065.492123392865</v>
      </c>
      <c r="K90" s="69">
        <f t="shared" si="16"/>
        <v>875.4004124797051</v>
      </c>
      <c r="L90" s="70">
        <f t="shared" si="16"/>
        <v>29219.689323796567</v>
      </c>
      <c r="M90" s="70">
        <f t="shared" si="16"/>
        <v>429.99692834262146</v>
      </c>
      <c r="N90" s="70">
        <f t="shared" si="16"/>
        <v>974.29022774145426</v>
      </c>
      <c r="O90" s="133">
        <f t="shared" si="16"/>
        <v>29358.501908815655</v>
      </c>
      <c r="P90" s="71">
        <f t="shared" si="16"/>
        <v>262291.25455263501</v>
      </c>
      <c r="Q90" s="71">
        <v>227890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131277.97525602128</v>
      </c>
      <c r="E91" s="5">
        <f t="shared" si="17"/>
        <v>41941.466906351932</v>
      </c>
      <c r="F91" s="5">
        <f t="shared" si="17"/>
        <v>67795.74829793637</v>
      </c>
      <c r="G91" s="6">
        <f t="shared" si="17"/>
        <v>21540.760051732974</v>
      </c>
      <c r="H91" s="20">
        <f t="shared" si="17"/>
        <v>44938.168522600638</v>
      </c>
      <c r="I91" s="20">
        <f t="shared" si="17"/>
        <v>710.37262382157007</v>
      </c>
      <c r="J91" s="17">
        <f t="shared" si="17"/>
        <v>38590.618111421114</v>
      </c>
      <c r="K91" s="6">
        <f t="shared" si="17"/>
        <v>3400.2310088743197</v>
      </c>
      <c r="L91" s="20">
        <f t="shared" si="17"/>
        <v>34746.553168644612</v>
      </c>
      <c r="M91" s="20">
        <f t="shared" si="17"/>
        <v>4163.4103091777224</v>
      </c>
      <c r="N91" s="20">
        <f t="shared" si="17"/>
        <v>726.92148138507719</v>
      </c>
      <c r="O91" s="132">
        <f t="shared" si="17"/>
        <v>23101.066382514906</v>
      </c>
      <c r="P91" s="23">
        <f t="shared" si="17"/>
        <v>278255.08585558692</v>
      </c>
      <c r="Q91" s="23">
        <v>245878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147034.37077533314</v>
      </c>
      <c r="E92" s="5">
        <f t="shared" si="18"/>
        <v>52435.701870366793</v>
      </c>
      <c r="F92" s="5">
        <f t="shared" si="18"/>
        <v>71032.151293212301</v>
      </c>
      <c r="G92" s="6">
        <f t="shared" si="18"/>
        <v>23566.517611754043</v>
      </c>
      <c r="H92" s="20">
        <f t="shared" si="18"/>
        <v>43454.622435487945</v>
      </c>
      <c r="I92" s="20">
        <f t="shared" si="18"/>
        <v>1487.4987001025063</v>
      </c>
      <c r="J92" s="17">
        <f t="shared" si="18"/>
        <v>17996.710887941408</v>
      </c>
      <c r="K92" s="6">
        <f t="shared" si="18"/>
        <v>3451.6660971877645</v>
      </c>
      <c r="L92" s="20">
        <f t="shared" si="18"/>
        <v>34656.693357895208</v>
      </c>
      <c r="M92" s="20">
        <f t="shared" si="18"/>
        <v>4191.92132277569</v>
      </c>
      <c r="N92" s="20">
        <f t="shared" si="18"/>
        <v>1034.4183144414897</v>
      </c>
      <c r="O92" s="132">
        <f t="shared" si="18"/>
        <v>33154.454563011604</v>
      </c>
      <c r="P92" s="23">
        <f t="shared" si="18"/>
        <v>283010.69035698898</v>
      </c>
      <c r="Q92" s="23">
        <v>336565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156581.80627379278</v>
      </c>
      <c r="E93" s="5">
        <f t="shared" si="19"/>
        <v>50341.456425930221</v>
      </c>
      <c r="F93" s="5">
        <f t="shared" si="19"/>
        <v>88127.427035435059</v>
      </c>
      <c r="G93" s="6">
        <f t="shared" si="19"/>
        <v>18112.922812427514</v>
      </c>
      <c r="H93" s="20">
        <f t="shared" si="19"/>
        <v>43861.357093151768</v>
      </c>
      <c r="I93" s="20">
        <f t="shared" si="19"/>
        <v>560.97095062014762</v>
      </c>
      <c r="J93" s="17">
        <f t="shared" si="19"/>
        <v>26716.069260052667</v>
      </c>
      <c r="K93" s="6">
        <f t="shared" si="19"/>
        <v>8009.7286086588711</v>
      </c>
      <c r="L93" s="20">
        <f t="shared" si="19"/>
        <v>43140.498574138001</v>
      </c>
      <c r="M93" s="20">
        <f t="shared" si="19"/>
        <v>9731.3375813560015</v>
      </c>
      <c r="N93" s="20">
        <f t="shared" si="19"/>
        <v>2928.1338263586622</v>
      </c>
      <c r="O93" s="132">
        <f t="shared" si="19"/>
        <v>37168.128914298191</v>
      </c>
      <c r="P93" s="23">
        <f t="shared" si="19"/>
        <v>320688.30247376824</v>
      </c>
      <c r="Q93" s="23">
        <v>73289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165402.50512041288</v>
      </c>
      <c r="E94" s="5">
        <f t="shared" si="20"/>
        <v>50872.222591927122</v>
      </c>
      <c r="F94" s="5">
        <f t="shared" si="20"/>
        <v>99645.245964671005</v>
      </c>
      <c r="G94" s="6">
        <f t="shared" si="20"/>
        <v>14885.036563814763</v>
      </c>
      <c r="H94" s="20">
        <f t="shared" si="20"/>
        <v>66075.419799915704</v>
      </c>
      <c r="I94" s="20">
        <f t="shared" si="20"/>
        <v>1498.857611854218</v>
      </c>
      <c r="J94" s="17">
        <f t="shared" si="20"/>
        <v>33781.082939597611</v>
      </c>
      <c r="K94" s="6">
        <f t="shared" si="20"/>
        <v>5607.3142417722174</v>
      </c>
      <c r="L94" s="20">
        <f t="shared" si="20"/>
        <v>29983.341097136265</v>
      </c>
      <c r="M94" s="20">
        <f t="shared" si="20"/>
        <v>20164.452134306397</v>
      </c>
      <c r="N94" s="20">
        <f t="shared" si="20"/>
        <v>1896.1424990572525</v>
      </c>
      <c r="O94" s="132">
        <f t="shared" si="20"/>
        <v>52723.963532308509</v>
      </c>
      <c r="P94" s="23">
        <f t="shared" si="20"/>
        <v>371525.76473458885</v>
      </c>
      <c r="Q94" s="23">
        <v>135243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131484.82883557386</v>
      </c>
      <c r="E95" s="5">
        <f t="shared" si="21"/>
        <v>45603.651240365522</v>
      </c>
      <c r="F95" s="5">
        <f t="shared" si="21"/>
        <v>67638.057930518145</v>
      </c>
      <c r="G95" s="6">
        <f t="shared" si="21"/>
        <v>18243.119664690192</v>
      </c>
      <c r="H95" s="20">
        <f t="shared" si="21"/>
        <v>44234.904039627523</v>
      </c>
      <c r="I95" s="20">
        <f t="shared" si="21"/>
        <v>2507.5772262071087</v>
      </c>
      <c r="J95" s="17">
        <f t="shared" si="21"/>
        <v>30544.270119591158</v>
      </c>
      <c r="K95" s="6">
        <f t="shared" si="21"/>
        <v>13524.717065638099</v>
      </c>
      <c r="L95" s="20">
        <f t="shared" si="21"/>
        <v>30492.630002740771</v>
      </c>
      <c r="M95" s="20">
        <f t="shared" si="21"/>
        <v>8555.1529817571682</v>
      </c>
      <c r="N95" s="20">
        <f t="shared" si="21"/>
        <v>708.58930564932848</v>
      </c>
      <c r="O95" s="132">
        <f t="shared" si="21"/>
        <v>14186.867032548314</v>
      </c>
      <c r="P95" s="23">
        <f t="shared" si="21"/>
        <v>262714.81954369525</v>
      </c>
      <c r="Q95" s="23">
        <v>149593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154179.97027838268</v>
      </c>
      <c r="E96" s="5">
        <f t="shared" si="22"/>
        <v>49660.636513448299</v>
      </c>
      <c r="F96" s="5">
        <f t="shared" si="22"/>
        <v>82513.021599670421</v>
      </c>
      <c r="G96" s="6">
        <f t="shared" si="22"/>
        <v>22006.312165263964</v>
      </c>
      <c r="H96" s="20">
        <f t="shared" si="22"/>
        <v>53218.990936378083</v>
      </c>
      <c r="I96" s="20">
        <f t="shared" si="22"/>
        <v>2402.8603378259077</v>
      </c>
      <c r="J96" s="17">
        <f t="shared" si="22"/>
        <v>22858.962097581072</v>
      </c>
      <c r="K96" s="6">
        <f t="shared" si="22"/>
        <v>9581.1532576069676</v>
      </c>
      <c r="L96" s="20">
        <f t="shared" si="22"/>
        <v>26111.353069271969</v>
      </c>
      <c r="M96" s="20">
        <f t="shared" si="22"/>
        <v>6307.0154787828851</v>
      </c>
      <c r="N96" s="20">
        <f t="shared" si="22"/>
        <v>827.20263669001235</v>
      </c>
      <c r="O96" s="132">
        <f t="shared" si="22"/>
        <v>13093.851156494615</v>
      </c>
      <c r="P96" s="23">
        <f t="shared" si="22"/>
        <v>279000.20599140722</v>
      </c>
      <c r="Q96" s="23">
        <v>135928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138371.78329266814</v>
      </c>
      <c r="E97" s="5">
        <f t="shared" si="23"/>
        <v>43922.664222261163</v>
      </c>
      <c r="F97" s="5">
        <f t="shared" si="23"/>
        <v>76227.383632368597</v>
      </c>
      <c r="G97" s="6">
        <f t="shared" si="23"/>
        <v>18221.735438038366</v>
      </c>
      <c r="H97" s="20">
        <f t="shared" si="23"/>
        <v>47224.593235646978</v>
      </c>
      <c r="I97" s="20">
        <f t="shared" si="23"/>
        <v>3354.1512206300636</v>
      </c>
      <c r="J97" s="17">
        <f t="shared" si="23"/>
        <v>46631.398029198062</v>
      </c>
      <c r="K97" s="6">
        <f t="shared" si="23"/>
        <v>16411.900300607955</v>
      </c>
      <c r="L97" s="20">
        <f t="shared" si="23"/>
        <v>26495.531321192186</v>
      </c>
      <c r="M97" s="20">
        <f t="shared" si="23"/>
        <v>6779.1677338473773</v>
      </c>
      <c r="N97" s="20">
        <f t="shared" si="23"/>
        <v>617.6752086057453</v>
      </c>
      <c r="O97" s="132">
        <f t="shared" si="23"/>
        <v>14914.64351670868</v>
      </c>
      <c r="P97" s="23">
        <f t="shared" si="23"/>
        <v>284388.94355849724</v>
      </c>
      <c r="Q97" s="23">
        <v>74183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143221.00105439435</v>
      </c>
      <c r="E98" s="5">
        <f t="shared" si="24"/>
        <v>44517.124604602119</v>
      </c>
      <c r="F98" s="5">
        <f t="shared" si="24"/>
        <v>77827.451466848608</v>
      </c>
      <c r="G98" s="6">
        <f t="shared" si="24"/>
        <v>20876.424982943619</v>
      </c>
      <c r="H98" s="20">
        <f t="shared" si="24"/>
        <v>58687.998511443278</v>
      </c>
      <c r="I98" s="20">
        <f t="shared" si="24"/>
        <v>768.0828629907586</v>
      </c>
      <c r="J98" s="17">
        <f t="shared" si="24"/>
        <v>28292.36494448924</v>
      </c>
      <c r="K98" s="6">
        <f t="shared" si="24"/>
        <v>10604.130744898592</v>
      </c>
      <c r="L98" s="20">
        <f t="shared" si="24"/>
        <v>24884.84773305216</v>
      </c>
      <c r="M98" s="20">
        <f t="shared" si="24"/>
        <v>8937.4682131117042</v>
      </c>
      <c r="N98" s="20">
        <f t="shared" si="24"/>
        <v>0</v>
      </c>
      <c r="O98" s="132">
        <f t="shared" si="24"/>
        <v>91318.57594740433</v>
      </c>
      <c r="P98" s="23">
        <f t="shared" si="24"/>
        <v>356110.33926688583</v>
      </c>
      <c r="Q98" s="23">
        <v>80615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161198.99041627039</v>
      </c>
      <c r="E99" s="5">
        <f t="shared" si="25"/>
        <v>43040.956422074283</v>
      </c>
      <c r="F99" s="5">
        <f t="shared" si="25"/>
        <v>91751.956982954129</v>
      </c>
      <c r="G99" s="6">
        <f t="shared" si="25"/>
        <v>26406.077011241981</v>
      </c>
      <c r="H99" s="20">
        <f t="shared" si="25"/>
        <v>33190.504060282394</v>
      </c>
      <c r="I99" s="20">
        <f t="shared" si="25"/>
        <v>1856.5244958177873</v>
      </c>
      <c r="J99" s="17">
        <f t="shared" si="25"/>
        <v>35274.782354232208</v>
      </c>
      <c r="K99" s="6">
        <f t="shared" si="25"/>
        <v>14022.270587948398</v>
      </c>
      <c r="L99" s="20">
        <f t="shared" si="25"/>
        <v>33283.579632745626</v>
      </c>
      <c r="M99" s="20">
        <f t="shared" si="25"/>
        <v>9567.3421610944479</v>
      </c>
      <c r="N99" s="20">
        <f t="shared" si="25"/>
        <v>526.00775477357524</v>
      </c>
      <c r="O99" s="132">
        <f t="shared" si="25"/>
        <v>20070.664764552392</v>
      </c>
      <c r="P99" s="23">
        <f t="shared" si="25"/>
        <v>294968.3956397688</v>
      </c>
      <c r="Q99" s="23">
        <v>164028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150146.51463281427</v>
      </c>
      <c r="E100" s="68">
        <f t="shared" si="26"/>
        <v>47216.888012681331</v>
      </c>
      <c r="F100" s="68">
        <f t="shared" si="26"/>
        <v>71245.793981697323</v>
      </c>
      <c r="G100" s="69">
        <f t="shared" si="26"/>
        <v>31683.832638435615</v>
      </c>
      <c r="H100" s="70">
        <f t="shared" si="26"/>
        <v>47156.132194855534</v>
      </c>
      <c r="I100" s="70">
        <f t="shared" si="26"/>
        <v>2100.1185544351347</v>
      </c>
      <c r="J100" s="67">
        <f t="shared" si="26"/>
        <v>23070.400021313159</v>
      </c>
      <c r="K100" s="69">
        <f t="shared" si="26"/>
        <v>14379.986945691413</v>
      </c>
      <c r="L100" s="70">
        <f t="shared" si="26"/>
        <v>34299.849475829549</v>
      </c>
      <c r="M100" s="70">
        <f t="shared" si="26"/>
        <v>123.8960450773268</v>
      </c>
      <c r="N100" s="70">
        <f t="shared" si="26"/>
        <v>1404.8034527314142</v>
      </c>
      <c r="O100" s="133">
        <f t="shared" si="26"/>
        <v>40193.32365360792</v>
      </c>
      <c r="P100" s="71">
        <f t="shared" si="26"/>
        <v>298495.03803066432</v>
      </c>
      <c r="Q100" s="71">
        <v>75071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148821.59752017446</v>
      </c>
      <c r="E101" s="5">
        <f t="shared" si="27"/>
        <v>47684.100513178928</v>
      </c>
      <c r="F101" s="5">
        <f t="shared" si="27"/>
        <v>69791.822788250603</v>
      </c>
      <c r="G101" s="6">
        <f t="shared" si="27"/>
        <v>31345.674218744945</v>
      </c>
      <c r="H101" s="20">
        <f t="shared" si="27"/>
        <v>39704.181146336887</v>
      </c>
      <c r="I101" s="20">
        <f t="shared" si="27"/>
        <v>1713.1569240326933</v>
      </c>
      <c r="J101" s="17">
        <f t="shared" si="27"/>
        <v>39827.90062578061</v>
      </c>
      <c r="K101" s="6">
        <f t="shared" si="27"/>
        <v>28717.758061697954</v>
      </c>
      <c r="L101" s="20">
        <f t="shared" si="27"/>
        <v>39901.065833155371</v>
      </c>
      <c r="M101" s="20">
        <f t="shared" si="27"/>
        <v>31558.737308043255</v>
      </c>
      <c r="N101" s="20">
        <f t="shared" si="27"/>
        <v>118.85948733878222</v>
      </c>
      <c r="O101" s="132">
        <f t="shared" si="27"/>
        <v>35878.8302367871</v>
      </c>
      <c r="P101" s="23">
        <f t="shared" si="27"/>
        <v>337524.32908164914</v>
      </c>
      <c r="Q101" s="23">
        <v>154527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141594.12506969509</v>
      </c>
      <c r="E102" s="54">
        <f t="shared" si="28"/>
        <v>50531.516858878422</v>
      </c>
      <c r="F102" s="54">
        <f t="shared" si="28"/>
        <v>62324.779176570708</v>
      </c>
      <c r="G102" s="55">
        <f t="shared" si="28"/>
        <v>28737.829034245973</v>
      </c>
      <c r="H102" s="56">
        <f t="shared" si="28"/>
        <v>48142.045954749541</v>
      </c>
      <c r="I102" s="56">
        <f t="shared" si="28"/>
        <v>302.46207119171288</v>
      </c>
      <c r="J102" s="53">
        <f t="shared" si="28"/>
        <v>30625.289784898905</v>
      </c>
      <c r="K102" s="55">
        <f t="shared" si="28"/>
        <v>17107.447838718195</v>
      </c>
      <c r="L102" s="56">
        <f t="shared" si="28"/>
        <v>33069.651084309065</v>
      </c>
      <c r="M102" s="56">
        <f t="shared" si="28"/>
        <v>10266.807524136515</v>
      </c>
      <c r="N102" s="56">
        <f t="shared" si="28"/>
        <v>716.0254717257975</v>
      </c>
      <c r="O102" s="134">
        <f t="shared" si="28"/>
        <v>16058.118378965284</v>
      </c>
      <c r="P102" s="57">
        <f t="shared" si="28"/>
        <v>280774.52533967193</v>
      </c>
      <c r="Q102" s="57">
        <v>68154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167527.44433351135</v>
      </c>
      <c r="E103" s="5">
        <f t="shared" si="29"/>
        <v>59604.576377440848</v>
      </c>
      <c r="F103" s="5">
        <f t="shared" si="29"/>
        <v>71163.830133042327</v>
      </c>
      <c r="G103" s="6">
        <f t="shared" si="29"/>
        <v>36759.037823028164</v>
      </c>
      <c r="H103" s="20">
        <f t="shared" si="29"/>
        <v>53293.250365692264</v>
      </c>
      <c r="I103" s="20">
        <f t="shared" si="29"/>
        <v>2466.8090738117903</v>
      </c>
      <c r="J103" s="17">
        <f t="shared" si="29"/>
        <v>31840.442081311383</v>
      </c>
      <c r="K103" s="6">
        <f t="shared" si="29"/>
        <v>4854.3964336297568</v>
      </c>
      <c r="L103" s="20">
        <f t="shared" si="29"/>
        <v>36817.107432259865</v>
      </c>
      <c r="M103" s="20">
        <f t="shared" si="29"/>
        <v>14232.789245164735</v>
      </c>
      <c r="N103" s="20">
        <f t="shared" si="29"/>
        <v>2499.0480391929232</v>
      </c>
      <c r="O103" s="132">
        <f t="shared" si="29"/>
        <v>40341.870022522002</v>
      </c>
      <c r="P103" s="23">
        <f t="shared" si="29"/>
        <v>349018.76059346629</v>
      </c>
      <c r="Q103" s="23">
        <v>86138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149034.70398473353</v>
      </c>
      <c r="E104" s="5">
        <f t="shared" si="30"/>
        <v>44379.208505611343</v>
      </c>
      <c r="F104" s="5">
        <f t="shared" si="30"/>
        <v>79790.076786769045</v>
      </c>
      <c r="G104" s="6">
        <f t="shared" si="30"/>
        <v>24865.418692353127</v>
      </c>
      <c r="H104" s="20">
        <f t="shared" si="30"/>
        <v>41415.666318324322</v>
      </c>
      <c r="I104" s="20">
        <f t="shared" si="30"/>
        <v>934.99023126902625</v>
      </c>
      <c r="J104" s="17">
        <f t="shared" si="30"/>
        <v>35002.589849606979</v>
      </c>
      <c r="K104" s="6">
        <f t="shared" si="30"/>
        <v>16809.75964378209</v>
      </c>
      <c r="L104" s="20">
        <f t="shared" si="30"/>
        <v>28301.394883911129</v>
      </c>
      <c r="M104" s="20">
        <f t="shared" si="30"/>
        <v>1485.783088736426</v>
      </c>
      <c r="N104" s="20">
        <f t="shared" si="30"/>
        <v>51.378981325821258</v>
      </c>
      <c r="O104" s="132">
        <f t="shared" si="30"/>
        <v>38128.129401608436</v>
      </c>
      <c r="P104" s="23">
        <f t="shared" si="30"/>
        <v>294354.63673951564</v>
      </c>
      <c r="Q104" s="23">
        <v>110045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164136.84111117569</v>
      </c>
      <c r="E105" s="5">
        <f t="shared" si="31"/>
        <v>49795.49747195909</v>
      </c>
      <c r="F105" s="5">
        <f t="shared" si="31"/>
        <v>84109.395885395483</v>
      </c>
      <c r="G105" s="6">
        <f t="shared" si="31"/>
        <v>30231.947753821118</v>
      </c>
      <c r="H105" s="20">
        <f t="shared" si="31"/>
        <v>47811.283198698206</v>
      </c>
      <c r="I105" s="20">
        <f t="shared" si="31"/>
        <v>5963.910036613006</v>
      </c>
      <c r="J105" s="17">
        <f t="shared" si="31"/>
        <v>17238.79089905271</v>
      </c>
      <c r="K105" s="6">
        <f t="shared" si="31"/>
        <v>4250.8499447899112</v>
      </c>
      <c r="L105" s="20">
        <f t="shared" si="31"/>
        <v>34937.445516359621</v>
      </c>
      <c r="M105" s="20">
        <f t="shared" si="31"/>
        <v>11828.209449642587</v>
      </c>
      <c r="N105" s="20">
        <f t="shared" si="31"/>
        <v>2461.9340965885976</v>
      </c>
      <c r="O105" s="132">
        <f t="shared" si="31"/>
        <v>49367.706456674612</v>
      </c>
      <c r="P105" s="23">
        <f t="shared" si="31"/>
        <v>333746.120764805</v>
      </c>
      <c r="Q105" s="23">
        <v>137656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144308.62182103359</v>
      </c>
      <c r="E106" s="61">
        <f t="shared" si="32"/>
        <v>58441.01406827676</v>
      </c>
      <c r="F106" s="61">
        <f t="shared" si="32"/>
        <v>61766.873129431347</v>
      </c>
      <c r="G106" s="62">
        <f t="shared" si="32"/>
        <v>24100.73462332549</v>
      </c>
      <c r="H106" s="63">
        <f t="shared" si="32"/>
        <v>34219.730798162644</v>
      </c>
      <c r="I106" s="63">
        <f t="shared" si="32"/>
        <v>865.2070229349722</v>
      </c>
      <c r="J106" s="60">
        <f t="shared" si="32"/>
        <v>21267.425297290378</v>
      </c>
      <c r="K106" s="62">
        <f t="shared" si="32"/>
        <v>10648.101022710904</v>
      </c>
      <c r="L106" s="63">
        <f t="shared" si="32"/>
        <v>38053.632304220482</v>
      </c>
      <c r="M106" s="63">
        <f t="shared" si="32"/>
        <v>13783.694243049888</v>
      </c>
      <c r="N106" s="63">
        <f t="shared" si="32"/>
        <v>221.635377154655</v>
      </c>
      <c r="O106" s="135">
        <f t="shared" si="32"/>
        <v>64885.197099918376</v>
      </c>
      <c r="P106" s="64">
        <f t="shared" si="32"/>
        <v>317605.143963765</v>
      </c>
      <c r="Q106" s="64">
        <v>62481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133348.87780056801</v>
      </c>
      <c r="E107" s="5">
        <f t="shared" si="33"/>
        <v>47781.733196591988</v>
      </c>
      <c r="F107" s="5">
        <f t="shared" si="33"/>
        <v>61810.665825181444</v>
      </c>
      <c r="G107" s="6">
        <f t="shared" si="33"/>
        <v>23756.478778794572</v>
      </c>
      <c r="H107" s="20">
        <f t="shared" si="33"/>
        <v>46139.870621647206</v>
      </c>
      <c r="I107" s="20">
        <f t="shared" si="33"/>
        <v>3216.3044335752602</v>
      </c>
      <c r="J107" s="17">
        <f t="shared" si="33"/>
        <v>25746.765541180182</v>
      </c>
      <c r="K107" s="6">
        <f t="shared" si="33"/>
        <v>14102.891290627958</v>
      </c>
      <c r="L107" s="20">
        <f t="shared" si="33"/>
        <v>34835.555380246136</v>
      </c>
      <c r="M107" s="20">
        <f t="shared" si="33"/>
        <v>8346.5900126222787</v>
      </c>
      <c r="N107" s="20">
        <f t="shared" si="33"/>
        <v>223.84821710318712</v>
      </c>
      <c r="O107" s="132">
        <f t="shared" si="33"/>
        <v>46113.117308299144</v>
      </c>
      <c r="P107" s="23">
        <f t="shared" si="33"/>
        <v>297970.9293152414</v>
      </c>
      <c r="Q107" s="23">
        <v>101408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137028.46846846846</v>
      </c>
      <c r="E108" s="5">
        <f t="shared" si="34"/>
        <v>45699.876718824089</v>
      </c>
      <c r="F108" s="5">
        <f t="shared" si="34"/>
        <v>69683.527738264587</v>
      </c>
      <c r="G108" s="6">
        <f t="shared" si="34"/>
        <v>21645.0640113798</v>
      </c>
      <c r="H108" s="20">
        <f t="shared" si="34"/>
        <v>46801.99146514936</v>
      </c>
      <c r="I108" s="20">
        <f t="shared" si="34"/>
        <v>2028.6581318160265</v>
      </c>
      <c r="J108" s="17">
        <f t="shared" si="34"/>
        <v>32753.285917496443</v>
      </c>
      <c r="K108" s="6">
        <f t="shared" si="34"/>
        <v>15954.670459933617</v>
      </c>
      <c r="L108" s="20">
        <f t="shared" si="34"/>
        <v>42441.194879089613</v>
      </c>
      <c r="M108" s="20">
        <f t="shared" si="34"/>
        <v>10839.070649596966</v>
      </c>
      <c r="N108" s="20">
        <f t="shared" si="34"/>
        <v>644.85538169748691</v>
      </c>
      <c r="O108" s="132">
        <f t="shared" si="34"/>
        <v>38565.481270744429</v>
      </c>
      <c r="P108" s="23">
        <f t="shared" si="34"/>
        <v>311103.00616405881</v>
      </c>
      <c r="Q108" s="23">
        <v>52725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145348.09323544087</v>
      </c>
      <c r="E109" s="61">
        <f t="shared" si="35"/>
        <v>56449.454700976552</v>
      </c>
      <c r="F109" s="61">
        <f t="shared" si="35"/>
        <v>66364.687433174142</v>
      </c>
      <c r="G109" s="62">
        <f t="shared" si="35"/>
        <v>22533.951101290186</v>
      </c>
      <c r="H109" s="63">
        <f t="shared" si="35"/>
        <v>40094.618290683582</v>
      </c>
      <c r="I109" s="63">
        <f t="shared" si="35"/>
        <v>2828.0134008126024</v>
      </c>
      <c r="J109" s="60">
        <f t="shared" si="35"/>
        <v>42970.233088602181</v>
      </c>
      <c r="K109" s="62">
        <f t="shared" si="35"/>
        <v>24415.368165941978</v>
      </c>
      <c r="L109" s="63">
        <f t="shared" si="35"/>
        <v>30699.080476156534</v>
      </c>
      <c r="M109" s="63">
        <f t="shared" si="35"/>
        <v>17968.778957872979</v>
      </c>
      <c r="N109" s="63">
        <f t="shared" si="35"/>
        <v>296.52861928861643</v>
      </c>
      <c r="O109" s="135">
        <f t="shared" si="35"/>
        <v>19935.975479364173</v>
      </c>
      <c r="P109" s="64">
        <f t="shared" si="35"/>
        <v>300141.32154822152</v>
      </c>
      <c r="Q109" s="64">
        <v>70145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143715.26791195301</v>
      </c>
      <c r="E110" s="61">
        <f t="shared" si="36"/>
        <v>48623.116723669213</v>
      </c>
      <c r="F110" s="61">
        <f t="shared" si="36"/>
        <v>74591.282995702888</v>
      </c>
      <c r="G110" s="62">
        <f t="shared" si="36"/>
        <v>20500.8681925809</v>
      </c>
      <c r="H110" s="63">
        <f t="shared" si="36"/>
        <v>49486.24046303604</v>
      </c>
      <c r="I110" s="63">
        <f t="shared" si="36"/>
        <v>5486.1878453038671</v>
      </c>
      <c r="J110" s="60">
        <f t="shared" si="36"/>
        <v>33666.087871612734</v>
      </c>
      <c r="K110" s="62">
        <f t="shared" si="36"/>
        <v>15037.761992458125</v>
      </c>
      <c r="L110" s="63">
        <f t="shared" si="36"/>
        <v>30254.862755415241</v>
      </c>
      <c r="M110" s="63">
        <f t="shared" si="36"/>
        <v>17417.065684468998</v>
      </c>
      <c r="N110" s="63">
        <f t="shared" si="36"/>
        <v>96.465842322195911</v>
      </c>
      <c r="O110" s="135">
        <f t="shared" si="36"/>
        <v>48630.886608787165</v>
      </c>
      <c r="P110" s="64">
        <f t="shared" si="36"/>
        <v>328753.06498289923</v>
      </c>
      <c r="Q110" s="64">
        <v>57015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137745.13005292197</v>
      </c>
      <c r="E111" s="5">
        <f t="shared" si="37"/>
        <v>47215.74147055512</v>
      </c>
      <c r="F111" s="5">
        <f t="shared" si="37"/>
        <v>69079.397027361789</v>
      </c>
      <c r="G111" s="6">
        <f t="shared" si="37"/>
        <v>21449.991555005068</v>
      </c>
      <c r="H111" s="20">
        <f t="shared" si="37"/>
        <v>48304.695417182753</v>
      </c>
      <c r="I111" s="20">
        <f t="shared" si="37"/>
        <v>1097.9900912059452</v>
      </c>
      <c r="J111" s="17">
        <f t="shared" si="37"/>
        <v>31855.477986713209</v>
      </c>
      <c r="K111" s="6">
        <f t="shared" si="37"/>
        <v>18490.766805539915</v>
      </c>
      <c r="L111" s="20">
        <f t="shared" si="37"/>
        <v>28863.064407161357</v>
      </c>
      <c r="M111" s="20">
        <f t="shared" si="37"/>
        <v>22224.66501520099</v>
      </c>
      <c r="N111" s="20">
        <f t="shared" si="37"/>
        <v>422.24974665015202</v>
      </c>
      <c r="O111" s="132">
        <f t="shared" si="37"/>
        <v>43251.815673910598</v>
      </c>
      <c r="P111" s="23">
        <f t="shared" si="37"/>
        <v>313765.08839094697</v>
      </c>
      <c r="Q111" s="23">
        <v>71048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155640.10485392183</v>
      </c>
      <c r="E112" s="5">
        <f t="shared" si="38"/>
        <v>47327.765920704223</v>
      </c>
      <c r="F112" s="5">
        <f t="shared" si="38"/>
        <v>79702.751529857691</v>
      </c>
      <c r="G112" s="6">
        <f t="shared" si="38"/>
        <v>28609.587403359932</v>
      </c>
      <c r="H112" s="20">
        <f t="shared" si="38"/>
        <v>59477.421868773192</v>
      </c>
      <c r="I112" s="20">
        <f t="shared" si="38"/>
        <v>1542.3710801548011</v>
      </c>
      <c r="J112" s="17">
        <f t="shared" si="38"/>
        <v>26496.887149195441</v>
      </c>
      <c r="K112" s="6">
        <f t="shared" si="38"/>
        <v>14381.32643753487</v>
      </c>
      <c r="L112" s="20">
        <f t="shared" si="38"/>
        <v>32040.852292351155</v>
      </c>
      <c r="M112" s="20">
        <f t="shared" si="38"/>
        <v>17092.287391847254</v>
      </c>
      <c r="N112" s="20">
        <f t="shared" si="38"/>
        <v>271.17668417184001</v>
      </c>
      <c r="O112" s="132">
        <f t="shared" si="38"/>
        <v>124630.85043261098</v>
      </c>
      <c r="P112" s="23">
        <f t="shared" si="38"/>
        <v>417191.95175302651</v>
      </c>
      <c r="Q112" s="23">
        <v>112919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120902.02748150284</v>
      </c>
      <c r="E113" s="8">
        <f t="shared" si="39"/>
        <v>46336.619582972999</v>
      </c>
      <c r="F113" s="8">
        <f t="shared" si="39"/>
        <v>50524.300951282792</v>
      </c>
      <c r="G113" s="9">
        <f t="shared" si="39"/>
        <v>24041.106947247044</v>
      </c>
      <c r="H113" s="21">
        <f t="shared" si="39"/>
        <v>39017.891803593739</v>
      </c>
      <c r="I113" s="21">
        <f t="shared" si="39"/>
        <v>1299.4907273950225</v>
      </c>
      <c r="J113" s="18">
        <f t="shared" si="39"/>
        <v>34989.39175554915</v>
      </c>
      <c r="K113" s="9">
        <f t="shared" si="39"/>
        <v>23022.753915633708</v>
      </c>
      <c r="L113" s="21">
        <f t="shared" si="39"/>
        <v>33291.918900739889</v>
      </c>
      <c r="M113" s="21">
        <f t="shared" si="39"/>
        <v>2224.9831843951188</v>
      </c>
      <c r="N113" s="21">
        <f t="shared" si="39"/>
        <v>284.42394542135099</v>
      </c>
      <c r="O113" s="136">
        <f t="shared" si="39"/>
        <v>23559.988469299511</v>
      </c>
      <c r="P113" s="24">
        <f t="shared" si="39"/>
        <v>255570.11626789661</v>
      </c>
      <c r="Q113" s="24">
        <v>52035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132453.22591534082</v>
      </c>
      <c r="E114" s="11">
        <f t="shared" si="40"/>
        <v>55874.428966851949</v>
      </c>
      <c r="F114" s="11">
        <f t="shared" si="40"/>
        <v>51090.060085064251</v>
      </c>
      <c r="G114" s="12">
        <f t="shared" si="40"/>
        <v>25488.736863424623</v>
      </c>
      <c r="H114" s="19">
        <f t="shared" si="40"/>
        <v>49206.584602920986</v>
      </c>
      <c r="I114" s="19">
        <f t="shared" si="40"/>
        <v>3841.7534937101964</v>
      </c>
      <c r="J114" s="16">
        <f t="shared" si="40"/>
        <v>12596.934986610257</v>
      </c>
      <c r="K114" s="12">
        <f t="shared" si="40"/>
        <v>872.94371807277719</v>
      </c>
      <c r="L114" s="19">
        <f t="shared" si="40"/>
        <v>30141.571213178206</v>
      </c>
      <c r="M114" s="19">
        <f t="shared" si="40"/>
        <v>209.2400477079911</v>
      </c>
      <c r="N114" s="19">
        <f t="shared" si="40"/>
        <v>417.44492202443911</v>
      </c>
      <c r="O114" s="137">
        <f t="shared" si="40"/>
        <v>19429.281904719039</v>
      </c>
      <c r="P114" s="22">
        <f t="shared" si="40"/>
        <v>248296.03708621193</v>
      </c>
      <c r="Q114" s="22">
        <v>44437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144897.37613910128</v>
      </c>
      <c r="E115" s="5">
        <f t="shared" si="41"/>
        <v>59146.014454802556</v>
      </c>
      <c r="F115" s="5">
        <f t="shared" si="41"/>
        <v>52797.973185293813</v>
      </c>
      <c r="G115" s="6">
        <f t="shared" si="41"/>
        <v>32953.388499004926</v>
      </c>
      <c r="H115" s="20">
        <f t="shared" si="41"/>
        <v>54520.948989211269</v>
      </c>
      <c r="I115" s="20">
        <f t="shared" si="41"/>
        <v>1210.1445480255577</v>
      </c>
      <c r="J115" s="17">
        <f t="shared" si="41"/>
        <v>37439.745469781083</v>
      </c>
      <c r="K115" s="6">
        <f t="shared" si="41"/>
        <v>17356.57798261234</v>
      </c>
      <c r="L115" s="20">
        <f t="shared" si="41"/>
        <v>36156.043783387453</v>
      </c>
      <c r="M115" s="20">
        <f t="shared" si="41"/>
        <v>8885.0424217031523</v>
      </c>
      <c r="N115" s="20">
        <f t="shared" si="41"/>
        <v>94.270451450717502</v>
      </c>
      <c r="O115" s="132">
        <f t="shared" si="41"/>
        <v>91321.278935791343</v>
      </c>
      <c r="P115" s="23">
        <f t="shared" si="41"/>
        <v>374524.85073845187</v>
      </c>
      <c r="Q115" s="23">
        <v>38188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127190.4394316265</v>
      </c>
      <c r="E116" s="5">
        <f t="shared" si="42"/>
        <v>49611.773451125024</v>
      </c>
      <c r="F116" s="5">
        <f t="shared" si="42"/>
        <v>55380.078337193016</v>
      </c>
      <c r="G116" s="6">
        <f t="shared" si="42"/>
        <v>22198.58764330846</v>
      </c>
      <c r="H116" s="20">
        <f t="shared" si="42"/>
        <v>34233.29616605198</v>
      </c>
      <c r="I116" s="20">
        <f t="shared" si="42"/>
        <v>426.85193126911969</v>
      </c>
      <c r="J116" s="17">
        <f t="shared" si="42"/>
        <v>48202.676044257656</v>
      </c>
      <c r="K116" s="6">
        <f t="shared" si="42"/>
        <v>30998.227406581467</v>
      </c>
      <c r="L116" s="20">
        <f t="shared" si="42"/>
        <v>42186.179489378737</v>
      </c>
      <c r="M116" s="20">
        <f t="shared" si="42"/>
        <v>11784.572719215485</v>
      </c>
      <c r="N116" s="20">
        <f t="shared" si="42"/>
        <v>929.1820339079967</v>
      </c>
      <c r="O116" s="132">
        <f t="shared" si="42"/>
        <v>31206.964576721846</v>
      </c>
      <c r="P116" s="23">
        <f t="shared" si="42"/>
        <v>296160.16239242931</v>
      </c>
      <c r="Q116" s="23">
        <v>34977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136975.02687505167</v>
      </c>
      <c r="E117" s="5">
        <f t="shared" si="43"/>
        <v>69614.156950301825</v>
      </c>
      <c r="F117" s="5">
        <f t="shared" si="43"/>
        <v>48831.224675432066</v>
      </c>
      <c r="G117" s="6">
        <f t="shared" si="43"/>
        <v>18529.645249317786</v>
      </c>
      <c r="H117" s="20">
        <f t="shared" si="43"/>
        <v>51031.257752418758</v>
      </c>
      <c r="I117" s="20">
        <f t="shared" si="43"/>
        <v>1727.1975523029853</v>
      </c>
      <c r="J117" s="17">
        <f t="shared" si="43"/>
        <v>60128.834863143966</v>
      </c>
      <c r="K117" s="6">
        <f t="shared" si="43"/>
        <v>38226.577358802613</v>
      </c>
      <c r="L117" s="20">
        <f t="shared" si="43"/>
        <v>47896.79980153808</v>
      </c>
      <c r="M117" s="20">
        <f t="shared" si="43"/>
        <v>10883.238236996609</v>
      </c>
      <c r="N117" s="20">
        <f t="shared" si="43"/>
        <v>950.96336723724471</v>
      </c>
      <c r="O117" s="132">
        <f t="shared" si="43"/>
        <v>42888.11709253287</v>
      </c>
      <c r="P117" s="23">
        <f t="shared" si="43"/>
        <v>352481.43554122222</v>
      </c>
      <c r="Q117" s="23">
        <v>12093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155942.49680537809</v>
      </c>
      <c r="E118" s="5">
        <f t="shared" si="44"/>
        <v>53554.475248624927</v>
      </c>
      <c r="F118" s="5">
        <f t="shared" si="44"/>
        <v>68343.685760320019</v>
      </c>
      <c r="G118" s="6">
        <f t="shared" si="44"/>
        <v>34044.335796433137</v>
      </c>
      <c r="H118" s="20">
        <f t="shared" si="44"/>
        <v>62849.824990277237</v>
      </c>
      <c r="I118" s="20">
        <f t="shared" si="44"/>
        <v>2230.6239235513085</v>
      </c>
      <c r="J118" s="17">
        <f t="shared" si="44"/>
        <v>50249.902772376241</v>
      </c>
      <c r="K118" s="6">
        <f t="shared" si="44"/>
        <v>28271.515084171344</v>
      </c>
      <c r="L118" s="20">
        <f t="shared" si="44"/>
        <v>30092.227345963664</v>
      </c>
      <c r="M118" s="20">
        <f t="shared" si="44"/>
        <v>46.558142119006611</v>
      </c>
      <c r="N118" s="20">
        <f t="shared" si="44"/>
        <v>0</v>
      </c>
      <c r="O118" s="132">
        <f t="shared" si="44"/>
        <v>19605.311406189234</v>
      </c>
      <c r="P118" s="23">
        <f t="shared" si="44"/>
        <v>321016.94538585475</v>
      </c>
      <c r="Q118" s="23">
        <v>17999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154249.37999448885</v>
      </c>
      <c r="E119" s="5">
        <f t="shared" si="45"/>
        <v>61096.996417745933</v>
      </c>
      <c r="F119" s="5">
        <f t="shared" si="45"/>
        <v>57066.574813998348</v>
      </c>
      <c r="G119" s="6">
        <f t="shared" si="45"/>
        <v>36085.808762744557</v>
      </c>
      <c r="H119" s="20">
        <f t="shared" si="45"/>
        <v>48701.625792229264</v>
      </c>
      <c r="I119" s="20">
        <f t="shared" si="45"/>
        <v>2582.7500688895011</v>
      </c>
      <c r="J119" s="17">
        <f t="shared" si="45"/>
        <v>44301.846238633232</v>
      </c>
      <c r="K119" s="6">
        <f t="shared" si="45"/>
        <v>30899.91733259851</v>
      </c>
      <c r="L119" s="20">
        <f t="shared" si="45"/>
        <v>42998.732433177182</v>
      </c>
      <c r="M119" s="20">
        <f t="shared" si="45"/>
        <v>15388.095894185726</v>
      </c>
      <c r="N119" s="20">
        <f t="shared" si="45"/>
        <v>0</v>
      </c>
      <c r="O119" s="132">
        <f t="shared" si="45"/>
        <v>34516.450812896117</v>
      </c>
      <c r="P119" s="23">
        <f t="shared" si="45"/>
        <v>342738.88123449986</v>
      </c>
      <c r="Q119" s="23">
        <v>18145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141337.24460750204</v>
      </c>
      <c r="E120" s="5">
        <f t="shared" si="46"/>
        <v>65064.140679359858</v>
      </c>
      <c r="F120" s="5">
        <f t="shared" si="46"/>
        <v>48076.285660067049</v>
      </c>
      <c r="G120" s="6">
        <f t="shared" si="46"/>
        <v>28196.818268075149</v>
      </c>
      <c r="H120" s="20">
        <f t="shared" si="46"/>
        <v>40186.602568157381</v>
      </c>
      <c r="I120" s="20">
        <f t="shared" si="46"/>
        <v>587.60832437219301</v>
      </c>
      <c r="J120" s="17">
        <f t="shared" si="46"/>
        <v>42010.848250996271</v>
      </c>
      <c r="K120" s="6">
        <f t="shared" si="46"/>
        <v>28862.957808843064</v>
      </c>
      <c r="L120" s="20">
        <f t="shared" si="46"/>
        <v>40628.091593396166</v>
      </c>
      <c r="M120" s="20">
        <f t="shared" si="46"/>
        <v>50.572458726042129</v>
      </c>
      <c r="N120" s="20">
        <f t="shared" si="46"/>
        <v>0</v>
      </c>
      <c r="O120" s="132">
        <f t="shared" si="46"/>
        <v>21451.48333227908</v>
      </c>
      <c r="P120" s="23">
        <f t="shared" si="46"/>
        <v>286252.4511354292</v>
      </c>
      <c r="Q120" s="23">
        <v>31618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126011.12801978315</v>
      </c>
      <c r="E121" s="5">
        <f t="shared" si="47"/>
        <v>62719.088833935704</v>
      </c>
      <c r="F121" s="5">
        <f t="shared" si="47"/>
        <v>38609.663306068098</v>
      </c>
      <c r="G121" s="6">
        <f t="shared" si="47"/>
        <v>24682.375879779342</v>
      </c>
      <c r="H121" s="20">
        <f t="shared" si="47"/>
        <v>58561.917443408791</v>
      </c>
      <c r="I121" s="20">
        <f t="shared" si="47"/>
        <v>5166.3496290660069</v>
      </c>
      <c r="J121" s="17">
        <f t="shared" si="47"/>
        <v>44182.661213619933</v>
      </c>
      <c r="K121" s="6">
        <f t="shared" si="47"/>
        <v>23899.562488111089</v>
      </c>
      <c r="L121" s="20">
        <f t="shared" si="47"/>
        <v>38157.694502568003</v>
      </c>
      <c r="M121" s="20">
        <f t="shared" si="47"/>
        <v>2776.5360471751951</v>
      </c>
      <c r="N121" s="20">
        <f t="shared" si="47"/>
        <v>0</v>
      </c>
      <c r="O121" s="132">
        <f t="shared" si="47"/>
        <v>123830.60680996766</v>
      </c>
      <c r="P121" s="23">
        <f t="shared" si="47"/>
        <v>398686.89366558875</v>
      </c>
      <c r="Q121" s="23">
        <v>21028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135015.58986658673</v>
      </c>
      <c r="E122" s="5">
        <f t="shared" si="48"/>
        <v>62756.908009793631</v>
      </c>
      <c r="F122" s="5">
        <f t="shared" si="48"/>
        <v>42669.115075201116</v>
      </c>
      <c r="G122" s="6">
        <f t="shared" si="48"/>
        <v>29589.566781591966</v>
      </c>
      <c r="H122" s="20">
        <f t="shared" si="48"/>
        <v>48157.697496627196</v>
      </c>
      <c r="I122" s="20">
        <f t="shared" si="48"/>
        <v>3108.5794233748065</v>
      </c>
      <c r="J122" s="17">
        <f t="shared" si="48"/>
        <v>45594.76340378754</v>
      </c>
      <c r="K122" s="6">
        <f t="shared" si="48"/>
        <v>24688.152700744515</v>
      </c>
      <c r="L122" s="20">
        <f t="shared" si="48"/>
        <v>50888.772298006297</v>
      </c>
      <c r="M122" s="20">
        <f t="shared" si="48"/>
        <v>4666.8165692300008</v>
      </c>
      <c r="N122" s="20">
        <f t="shared" si="48"/>
        <v>0</v>
      </c>
      <c r="O122" s="132">
        <f t="shared" si="48"/>
        <v>33581.072303003049</v>
      </c>
      <c r="P122" s="23">
        <f t="shared" si="48"/>
        <v>321013.29136061558</v>
      </c>
      <c r="Q122" s="23">
        <v>20013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143194.03711168253</v>
      </c>
      <c r="E123" s="5">
        <f t="shared" si="49"/>
        <v>77028.285495864897</v>
      </c>
      <c r="F123" s="5">
        <f t="shared" si="49"/>
        <v>37203.48877614845</v>
      </c>
      <c r="G123" s="6">
        <f t="shared" si="49"/>
        <v>28962.262839669191</v>
      </c>
      <c r="H123" s="20">
        <f t="shared" si="49"/>
        <v>57083.814024602128</v>
      </c>
      <c r="I123" s="20">
        <f t="shared" si="49"/>
        <v>2406.908054764056</v>
      </c>
      <c r="J123" s="17">
        <f t="shared" si="49"/>
        <v>56580.304399193832</v>
      </c>
      <c r="K123" s="6">
        <f t="shared" si="49"/>
        <v>36717.701021613735</v>
      </c>
      <c r="L123" s="20">
        <f t="shared" si="49"/>
        <v>46475.502119674755</v>
      </c>
      <c r="M123" s="20">
        <f t="shared" si="49"/>
        <v>16671.068177079713</v>
      </c>
      <c r="N123" s="20">
        <f t="shared" si="49"/>
        <v>208.49259851275281</v>
      </c>
      <c r="O123" s="132">
        <f t="shared" si="49"/>
        <v>20856.279102091874</v>
      </c>
      <c r="P123" s="23">
        <f t="shared" si="49"/>
        <v>343476.40558760165</v>
      </c>
      <c r="Q123" s="23">
        <v>14389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200230.1071639524</v>
      </c>
      <c r="E124" s="5">
        <f t="shared" si="50"/>
        <v>87863.302674879757</v>
      </c>
      <c r="F124" s="5">
        <f t="shared" si="50"/>
        <v>55021.601552611595</v>
      </c>
      <c r="G124" s="6">
        <f t="shared" si="50"/>
        <v>57345.202936461057</v>
      </c>
      <c r="H124" s="20">
        <f t="shared" si="50"/>
        <v>78385.705847607795</v>
      </c>
      <c r="I124" s="20">
        <f t="shared" si="50"/>
        <v>3761.3703484937978</v>
      </c>
      <c r="J124" s="17">
        <f t="shared" si="50"/>
        <v>66630.242173656225</v>
      </c>
      <c r="K124" s="6">
        <f t="shared" si="50"/>
        <v>37809.805079740108</v>
      </c>
      <c r="L124" s="20">
        <f t="shared" si="50"/>
        <v>41402.750822715381</v>
      </c>
      <c r="M124" s="20">
        <f t="shared" si="50"/>
        <v>25909.037212049618</v>
      </c>
      <c r="N124" s="20">
        <f t="shared" si="50"/>
        <v>3808.9612690912159</v>
      </c>
      <c r="O124" s="132">
        <f t="shared" si="50"/>
        <v>42946.671166990127</v>
      </c>
      <c r="P124" s="23">
        <f t="shared" si="50"/>
        <v>463074.84600455657</v>
      </c>
      <c r="Q124" s="23">
        <v>11851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146743.646025878</v>
      </c>
      <c r="E125" s="5">
        <f t="shared" si="51"/>
        <v>73195.933456561921</v>
      </c>
      <c r="F125" s="5">
        <f t="shared" si="51"/>
        <v>41343.345656192236</v>
      </c>
      <c r="G125" s="6">
        <f t="shared" si="51"/>
        <v>32204.366913123846</v>
      </c>
      <c r="H125" s="20">
        <f t="shared" si="51"/>
        <v>68135.16635859519</v>
      </c>
      <c r="I125" s="20">
        <f t="shared" si="51"/>
        <v>822.78188539741222</v>
      </c>
      <c r="J125" s="17">
        <f t="shared" si="51"/>
        <v>64362.985212569314</v>
      </c>
      <c r="K125" s="6">
        <f t="shared" si="51"/>
        <v>25783.502772643253</v>
      </c>
      <c r="L125" s="20">
        <f t="shared" si="51"/>
        <v>57053.95101663586</v>
      </c>
      <c r="M125" s="20">
        <f t="shared" si="51"/>
        <v>30362.754158964879</v>
      </c>
      <c r="N125" s="20">
        <f t="shared" si="51"/>
        <v>970.42513863216266</v>
      </c>
      <c r="O125" s="132">
        <f t="shared" si="51"/>
        <v>43540.665434380775</v>
      </c>
      <c r="P125" s="23">
        <f t="shared" si="51"/>
        <v>411992.37523105362</v>
      </c>
      <c r="Q125" s="23">
        <v>8656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157809.27384076989</v>
      </c>
      <c r="E126" s="5">
        <f t="shared" si="52"/>
        <v>64895.596383785363</v>
      </c>
      <c r="F126" s="5">
        <f t="shared" si="52"/>
        <v>61752.891999611158</v>
      </c>
      <c r="G126" s="6">
        <f t="shared" si="52"/>
        <v>31160.785457373382</v>
      </c>
      <c r="H126" s="20">
        <f t="shared" si="52"/>
        <v>42549.528531155825</v>
      </c>
      <c r="I126" s="20">
        <f t="shared" si="52"/>
        <v>21003.596772625646</v>
      </c>
      <c r="J126" s="17">
        <f t="shared" si="52"/>
        <v>82370.273160299403</v>
      </c>
      <c r="K126" s="6">
        <f t="shared" si="52"/>
        <v>29547.29269952367</v>
      </c>
      <c r="L126" s="20">
        <f t="shared" si="52"/>
        <v>35121.2209584913</v>
      </c>
      <c r="M126" s="20">
        <f t="shared" si="52"/>
        <v>15604.160591037231</v>
      </c>
      <c r="N126" s="20">
        <f t="shared" si="52"/>
        <v>711.57771945173522</v>
      </c>
      <c r="O126" s="132">
        <f t="shared" si="52"/>
        <v>52161.563137941092</v>
      </c>
      <c r="P126" s="23">
        <f t="shared" si="52"/>
        <v>407331.19471177214</v>
      </c>
      <c r="Q126" s="23">
        <v>10287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187066.30202774814</v>
      </c>
      <c r="E127" s="5">
        <f t="shared" si="53"/>
        <v>85833.244397011746</v>
      </c>
      <c r="F127" s="5">
        <f t="shared" si="53"/>
        <v>57137.006403415158</v>
      </c>
      <c r="G127" s="6">
        <f t="shared" si="53"/>
        <v>44096.051227321237</v>
      </c>
      <c r="H127" s="20">
        <f t="shared" si="53"/>
        <v>57378.06830309498</v>
      </c>
      <c r="I127" s="20">
        <f t="shared" si="53"/>
        <v>2871.3980789754537</v>
      </c>
      <c r="J127" s="17">
        <f t="shared" si="53"/>
        <v>99171.291355389534</v>
      </c>
      <c r="K127" s="6">
        <f t="shared" si="53"/>
        <v>32768.409818569904</v>
      </c>
      <c r="L127" s="20">
        <f t="shared" si="53"/>
        <v>40292.422625400213</v>
      </c>
      <c r="M127" s="20">
        <f t="shared" si="53"/>
        <v>8030.282817502668</v>
      </c>
      <c r="N127" s="20">
        <f t="shared" si="53"/>
        <v>304.16221985058701</v>
      </c>
      <c r="O127" s="132">
        <f t="shared" si="53"/>
        <v>48914.887940234788</v>
      </c>
      <c r="P127" s="23">
        <f t="shared" si="53"/>
        <v>444028.81536819634</v>
      </c>
      <c r="Q127" s="23">
        <v>7496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210181.06005933767</v>
      </c>
      <c r="E128" s="5">
        <f t="shared" si="54"/>
        <v>99762.168230294279</v>
      </c>
      <c r="F128" s="5">
        <f t="shared" si="54"/>
        <v>54257.07641728811</v>
      </c>
      <c r="G128" s="6">
        <f t="shared" si="54"/>
        <v>56161.815411755269</v>
      </c>
      <c r="H128" s="20">
        <f t="shared" si="54"/>
        <v>98863.443188196616</v>
      </c>
      <c r="I128" s="20">
        <f t="shared" si="54"/>
        <v>7099.5108652072813</v>
      </c>
      <c r="J128" s="17">
        <f t="shared" si="54"/>
        <v>92514.87450886055</v>
      </c>
      <c r="K128" s="6">
        <f t="shared" si="54"/>
        <v>27704.19372945233</v>
      </c>
      <c r="L128" s="20">
        <f t="shared" si="54"/>
        <v>51581.829845240958</v>
      </c>
      <c r="M128" s="20">
        <f t="shared" si="54"/>
        <v>17423.462432844197</v>
      </c>
      <c r="N128" s="20">
        <f t="shared" si="54"/>
        <v>6633.1489054606691</v>
      </c>
      <c r="O128" s="132">
        <f t="shared" si="54"/>
        <v>78371.261326276959</v>
      </c>
      <c r="P128" s="23">
        <f t="shared" si="54"/>
        <v>562668.59113142488</v>
      </c>
      <c r="Q128" s="23">
        <v>12471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204817.91338582677</v>
      </c>
      <c r="E129" s="5">
        <f t="shared" si="55"/>
        <v>131729.33070866141</v>
      </c>
      <c r="F129" s="5">
        <f t="shared" si="55"/>
        <v>40067.585301837273</v>
      </c>
      <c r="G129" s="6">
        <f t="shared" si="55"/>
        <v>33020.997375328086</v>
      </c>
      <c r="H129" s="20">
        <f t="shared" si="55"/>
        <v>120401.5748031496</v>
      </c>
      <c r="I129" s="20">
        <f t="shared" si="55"/>
        <v>4861.2204724409448</v>
      </c>
      <c r="J129" s="17">
        <f t="shared" si="55"/>
        <v>99698.490813648299</v>
      </c>
      <c r="K129" s="6">
        <f t="shared" si="55"/>
        <v>63916.994750656166</v>
      </c>
      <c r="L129" s="20">
        <f t="shared" si="55"/>
        <v>72291.33858267717</v>
      </c>
      <c r="M129" s="20">
        <f t="shared" si="55"/>
        <v>45761.482939632544</v>
      </c>
      <c r="N129" s="20">
        <f t="shared" si="55"/>
        <v>0</v>
      </c>
      <c r="O129" s="132">
        <f t="shared" si="55"/>
        <v>63988.845144356957</v>
      </c>
      <c r="P129" s="23">
        <f t="shared" si="55"/>
        <v>611820.86614173232</v>
      </c>
      <c r="Q129" s="23">
        <v>3048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160603.29354360895</v>
      </c>
      <c r="E130" s="5">
        <f t="shared" si="56"/>
        <v>65004.095146815373</v>
      </c>
      <c r="F130" s="5">
        <f t="shared" si="56"/>
        <v>71828.178095321084</v>
      </c>
      <c r="G130" s="6">
        <f t="shared" si="56"/>
        <v>23771.020301472508</v>
      </c>
      <c r="H130" s="20">
        <f t="shared" si="56"/>
        <v>44657.488890825131</v>
      </c>
      <c r="I130" s="20">
        <f t="shared" si="56"/>
        <v>5032.7611745229588</v>
      </c>
      <c r="J130" s="17">
        <f t="shared" si="56"/>
        <v>93706.543521826257</v>
      </c>
      <c r="K130" s="6">
        <f t="shared" si="56"/>
        <v>28813.017339025879</v>
      </c>
      <c r="L130" s="20">
        <f t="shared" si="56"/>
        <v>57256.077372135573</v>
      </c>
      <c r="M130" s="20">
        <f t="shared" si="56"/>
        <v>19972.815195608608</v>
      </c>
      <c r="N130" s="20">
        <f t="shared" si="56"/>
        <v>219.56957393046963</v>
      </c>
      <c r="O130" s="132">
        <f t="shared" si="56"/>
        <v>37753.855537161282</v>
      </c>
      <c r="P130" s="23">
        <f t="shared" si="56"/>
        <v>419202.40480961924</v>
      </c>
      <c r="Q130" s="23">
        <v>11477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147738.07656662152</v>
      </c>
      <c r="E131" s="5">
        <f t="shared" si="57"/>
        <v>77151.350965994148</v>
      </c>
      <c r="F131" s="5">
        <f t="shared" si="57"/>
        <v>42335.852284879162</v>
      </c>
      <c r="G131" s="6">
        <f t="shared" si="57"/>
        <v>28250.873315748198</v>
      </c>
      <c r="H131" s="20">
        <f t="shared" si="57"/>
        <v>58945.462322663436</v>
      </c>
      <c r="I131" s="20">
        <f t="shared" si="57"/>
        <v>1379.6250089113853</v>
      </c>
      <c r="J131" s="17">
        <f t="shared" si="57"/>
        <v>85781.849290653743</v>
      </c>
      <c r="K131" s="6">
        <f t="shared" si="57"/>
        <v>29294.788621943393</v>
      </c>
      <c r="L131" s="20">
        <f t="shared" si="57"/>
        <v>52863.406287873389</v>
      </c>
      <c r="M131" s="20">
        <f t="shared" si="57"/>
        <v>41493.548157125544</v>
      </c>
      <c r="N131" s="20">
        <f t="shared" si="57"/>
        <v>102.65915733941684</v>
      </c>
      <c r="O131" s="132">
        <f t="shared" si="57"/>
        <v>49284.879161616882</v>
      </c>
      <c r="P131" s="23">
        <f t="shared" si="57"/>
        <v>437589.50595280528</v>
      </c>
      <c r="Q131" s="23">
        <v>14027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117882.75400643579</v>
      </c>
      <c r="E132" s="5">
        <f t="shared" si="58"/>
        <v>38443.559435435054</v>
      </c>
      <c r="F132" s="5">
        <f t="shared" si="58"/>
        <v>58040.685634179754</v>
      </c>
      <c r="G132" s="6">
        <f t="shared" si="58"/>
        <v>21398.508936820977</v>
      </c>
      <c r="H132" s="20">
        <f t="shared" si="58"/>
        <v>36916.748972504538</v>
      </c>
      <c r="I132" s="20">
        <f t="shared" si="58"/>
        <v>2619.0142415649793</v>
      </c>
      <c r="J132" s="17">
        <f t="shared" si="58"/>
        <v>68286.93408098894</v>
      </c>
      <c r="K132" s="6">
        <f t="shared" si="58"/>
        <v>27035.906585529039</v>
      </c>
      <c r="L132" s="20">
        <f t="shared" si="58"/>
        <v>28989.93213750916</v>
      </c>
      <c r="M132" s="20">
        <f t="shared" si="58"/>
        <v>17545.416892343965</v>
      </c>
      <c r="N132" s="20">
        <f t="shared" si="58"/>
        <v>871.79405486347855</v>
      </c>
      <c r="O132" s="132">
        <f t="shared" si="58"/>
        <v>39521.457928441712</v>
      </c>
      <c r="P132" s="23">
        <f t="shared" si="58"/>
        <v>312634.05231465254</v>
      </c>
      <c r="Q132" s="23">
        <v>31387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132837.98594175873</v>
      </c>
      <c r="E133" s="5">
        <f t="shared" si="59"/>
        <v>47832.792999569647</v>
      </c>
      <c r="F133" s="5">
        <f t="shared" si="59"/>
        <v>59671.467508248461</v>
      </c>
      <c r="G133" s="6">
        <f t="shared" si="59"/>
        <v>25333.72543394061</v>
      </c>
      <c r="H133" s="20">
        <f t="shared" si="59"/>
        <v>53187.08937024817</v>
      </c>
      <c r="I133" s="20">
        <f t="shared" si="59"/>
        <v>3224.6736479701622</v>
      </c>
      <c r="J133" s="17">
        <f t="shared" si="59"/>
        <v>45391.392913498777</v>
      </c>
      <c r="K133" s="6">
        <f t="shared" si="59"/>
        <v>11607.746377851097</v>
      </c>
      <c r="L133" s="20">
        <f t="shared" si="59"/>
        <v>43166.776646105296</v>
      </c>
      <c r="M133" s="20">
        <f t="shared" si="59"/>
        <v>12992.16755128389</v>
      </c>
      <c r="N133" s="20">
        <f t="shared" si="59"/>
        <v>372.97374838617128</v>
      </c>
      <c r="O133" s="132">
        <f t="shared" si="59"/>
        <v>39499.928274279155</v>
      </c>
      <c r="P133" s="23">
        <f t="shared" si="59"/>
        <v>330672.98809353035</v>
      </c>
      <c r="Q133" s="23">
        <v>34855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114406.79984518742</v>
      </c>
      <c r="E134" s="5">
        <f t="shared" si="60"/>
        <v>46620.679389085715</v>
      </c>
      <c r="F134" s="5">
        <f t="shared" si="60"/>
        <v>47773.020929470957</v>
      </c>
      <c r="G134" s="6">
        <f t="shared" si="60"/>
        <v>20013.099526630744</v>
      </c>
      <c r="H134" s="20">
        <f t="shared" si="60"/>
        <v>42922.921194438655</v>
      </c>
      <c r="I134" s="20">
        <f t="shared" si="60"/>
        <v>1223.5851022656227</v>
      </c>
      <c r="J134" s="17">
        <f t="shared" si="60"/>
        <v>38456.756676292833</v>
      </c>
      <c r="K134" s="6">
        <f t="shared" si="60"/>
        <v>27218.464378219061</v>
      </c>
      <c r="L134" s="20">
        <f t="shared" si="60"/>
        <v>57651.612134925126</v>
      </c>
      <c r="M134" s="20">
        <f t="shared" si="60"/>
        <v>9035.3389502515711</v>
      </c>
      <c r="N134" s="20">
        <f t="shared" si="60"/>
        <v>238.17321146804014</v>
      </c>
      <c r="O134" s="132">
        <f t="shared" si="60"/>
        <v>20059.27535800411</v>
      </c>
      <c r="P134" s="23">
        <f t="shared" si="60"/>
        <v>283994.46247283334</v>
      </c>
      <c r="Q134" s="23">
        <v>33589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118945.58546053915</v>
      </c>
      <c r="E135" s="5">
        <f t="shared" si="61"/>
        <v>53070.008024463772</v>
      </c>
      <c r="F135" s="5">
        <f t="shared" si="61"/>
        <v>44432.063154698648</v>
      </c>
      <c r="G135" s="6">
        <f t="shared" si="61"/>
        <v>21443.514281376738</v>
      </c>
      <c r="H135" s="20">
        <f t="shared" si="61"/>
        <v>51779.283870827821</v>
      </c>
      <c r="I135" s="20">
        <f t="shared" si="61"/>
        <v>2837.602203474376</v>
      </c>
      <c r="J135" s="17">
        <f t="shared" si="61"/>
        <v>26208.289054197663</v>
      </c>
      <c r="K135" s="6">
        <f t="shared" si="61"/>
        <v>17026.198789824113</v>
      </c>
      <c r="L135" s="20">
        <f t="shared" si="61"/>
        <v>35682.491487562082</v>
      </c>
      <c r="M135" s="20">
        <f t="shared" si="61"/>
        <v>2202.0212973606021</v>
      </c>
      <c r="N135" s="20">
        <f t="shared" si="61"/>
        <v>184.34578932529442</v>
      </c>
      <c r="O135" s="132">
        <f t="shared" si="61"/>
        <v>39895.985599340689</v>
      </c>
      <c r="P135" s="23">
        <f t="shared" si="61"/>
        <v>277735.60476262768</v>
      </c>
      <c r="Q135" s="23">
        <v>46109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129202.59885887669</v>
      </c>
      <c r="E136" s="34">
        <f t="shared" si="62"/>
        <v>53308.103294746215</v>
      </c>
      <c r="F136" s="34">
        <f t="shared" si="62"/>
        <v>53413.080043534181</v>
      </c>
      <c r="G136" s="35">
        <f t="shared" si="62"/>
        <v>22481.415520596285</v>
      </c>
      <c r="H136" s="36">
        <f t="shared" si="62"/>
        <v>41771.016787045279</v>
      </c>
      <c r="I136" s="36">
        <f t="shared" si="62"/>
        <v>2283.137099699878</v>
      </c>
      <c r="J136" s="33">
        <f t="shared" si="62"/>
        <v>38459.714389367102</v>
      </c>
      <c r="K136" s="35">
        <f t="shared" si="62"/>
        <v>25149.467365852051</v>
      </c>
      <c r="L136" s="36">
        <f t="shared" si="62"/>
        <v>38339.599617426866</v>
      </c>
      <c r="M136" s="36">
        <f t="shared" si="62"/>
        <v>6375.284456317404</v>
      </c>
      <c r="N136" s="36">
        <f t="shared" si="62"/>
        <v>0</v>
      </c>
      <c r="O136" s="138">
        <f t="shared" si="62"/>
        <v>12742.587645526202</v>
      </c>
      <c r="P136" s="37">
        <f t="shared" si="62"/>
        <v>269173.93885425944</v>
      </c>
      <c r="Q136" s="37">
        <v>30321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156188.71146554209</v>
      </c>
      <c r="E137" s="27">
        <f t="shared" si="63"/>
        <v>52033.441374943621</v>
      </c>
      <c r="F137" s="27">
        <f t="shared" si="63"/>
        <v>76629.209905272306</v>
      </c>
      <c r="G137" s="28">
        <f t="shared" si="63"/>
        <v>27526.060185326158</v>
      </c>
      <c r="H137" s="29">
        <f t="shared" si="63"/>
        <v>47420.141537832154</v>
      </c>
      <c r="I137" s="29">
        <f t="shared" si="63"/>
        <v>3270.5082998869516</v>
      </c>
      <c r="J137" s="26">
        <f t="shared" si="63"/>
        <v>29010.45933091579</v>
      </c>
      <c r="K137" s="28">
        <f t="shared" si="63"/>
        <v>8989.0347574279913</v>
      </c>
      <c r="L137" s="29">
        <f t="shared" si="63"/>
        <v>32893.383180765581</v>
      </c>
      <c r="M137" s="29">
        <f t="shared" si="63"/>
        <v>8475.4423927750631</v>
      </c>
      <c r="N137" s="29">
        <f t="shared" si="63"/>
        <v>4662.4344414277875</v>
      </c>
      <c r="O137" s="139">
        <f t="shared" si="63"/>
        <v>37152.595244867385</v>
      </c>
      <c r="P137" s="30">
        <f t="shared" si="63"/>
        <v>319073.67589401279</v>
      </c>
      <c r="Q137" s="30">
        <v>7323413</v>
      </c>
    </row>
    <row r="139" spans="2:17" ht="13.5" x14ac:dyDescent="0.15">
      <c r="B139" s="74" t="str">
        <f>+B70</f>
        <v>平成２７年度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19</v>
      </c>
      <c r="F143" s="41">
        <f t="shared" si="64"/>
        <v>4</v>
      </c>
      <c r="G143" s="42">
        <f t="shared" si="64"/>
        <v>5</v>
      </c>
      <c r="H143" s="43">
        <f t="shared" si="64"/>
        <v>25</v>
      </c>
      <c r="I143" s="43">
        <f t="shared" si="64"/>
        <v>5</v>
      </c>
      <c r="J143" s="40">
        <f t="shared" si="64"/>
        <v>59</v>
      </c>
      <c r="K143" s="42">
        <f t="shared" si="64"/>
        <v>62</v>
      </c>
      <c r="L143" s="43">
        <f t="shared" si="64"/>
        <v>58</v>
      </c>
      <c r="M143" s="43">
        <f t="shared" si="64"/>
        <v>56</v>
      </c>
      <c r="N143" s="43">
        <f t="shared" si="64"/>
        <v>2</v>
      </c>
      <c r="O143" s="131">
        <f t="shared" si="64"/>
        <v>11</v>
      </c>
      <c r="P143" s="44">
        <f t="shared" si="64"/>
        <v>17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44" si="65">RANK(D75,D$74:D$136)</f>
        <v>26</v>
      </c>
      <c r="E144" s="5">
        <f t="shared" si="65"/>
        <v>31</v>
      </c>
      <c r="F144" s="5">
        <f t="shared" si="65"/>
        <v>17</v>
      </c>
      <c r="G144" s="6">
        <f t="shared" si="65"/>
        <v>35</v>
      </c>
      <c r="H144" s="20">
        <f t="shared" si="65"/>
        <v>33</v>
      </c>
      <c r="I144" s="20">
        <f t="shared" si="65"/>
        <v>15</v>
      </c>
      <c r="J144" s="17">
        <f t="shared" si="65"/>
        <v>37</v>
      </c>
      <c r="K144" s="6">
        <f t="shared" si="65"/>
        <v>43</v>
      </c>
      <c r="L144" s="20">
        <f t="shared" si="65"/>
        <v>62</v>
      </c>
      <c r="M144" s="20">
        <f t="shared" si="65"/>
        <v>57</v>
      </c>
      <c r="N144" s="20">
        <f t="shared" si="65"/>
        <v>8</v>
      </c>
      <c r="O144" s="132">
        <f t="shared" si="65"/>
        <v>45</v>
      </c>
      <c r="P144" s="23">
        <f t="shared" si="65"/>
        <v>45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ref="D145:Q145" si="66">RANK(D76,D$74:D$136)</f>
        <v>12</v>
      </c>
      <c r="E145" s="5">
        <f t="shared" si="66"/>
        <v>16</v>
      </c>
      <c r="F145" s="5">
        <f t="shared" si="66"/>
        <v>15</v>
      </c>
      <c r="G145" s="6">
        <f t="shared" si="66"/>
        <v>30</v>
      </c>
      <c r="H145" s="20">
        <f t="shared" si="66"/>
        <v>55</v>
      </c>
      <c r="I145" s="20">
        <f t="shared" si="66"/>
        <v>23</v>
      </c>
      <c r="J145" s="17">
        <f t="shared" si="66"/>
        <v>47</v>
      </c>
      <c r="K145" s="6">
        <f t="shared" si="66"/>
        <v>48</v>
      </c>
      <c r="L145" s="20">
        <f t="shared" si="66"/>
        <v>11</v>
      </c>
      <c r="M145" s="20">
        <f t="shared" si="66"/>
        <v>55</v>
      </c>
      <c r="N145" s="20">
        <f t="shared" si="66"/>
        <v>4</v>
      </c>
      <c r="O145" s="132">
        <f t="shared" si="66"/>
        <v>36</v>
      </c>
      <c r="P145" s="23">
        <f t="shared" si="66"/>
        <v>31</v>
      </c>
      <c r="Q145" s="23">
        <f t="shared" si="66"/>
        <v>9</v>
      </c>
    </row>
    <row r="146" spans="2:17" x14ac:dyDescent="0.15">
      <c r="B146" s="4" t="s">
        <v>16</v>
      </c>
      <c r="C146" s="14" t="s">
        <v>17</v>
      </c>
      <c r="D146" s="17">
        <f t="shared" ref="D146:Q146" si="67">RANK(D77,D$74:D$136)</f>
        <v>14</v>
      </c>
      <c r="E146" s="5">
        <f t="shared" si="67"/>
        <v>53</v>
      </c>
      <c r="F146" s="5">
        <f t="shared" si="67"/>
        <v>5</v>
      </c>
      <c r="G146" s="6">
        <f t="shared" si="67"/>
        <v>29</v>
      </c>
      <c r="H146" s="20">
        <f t="shared" si="67"/>
        <v>31</v>
      </c>
      <c r="I146" s="20">
        <f t="shared" si="67"/>
        <v>11</v>
      </c>
      <c r="J146" s="17">
        <f t="shared" si="67"/>
        <v>61</v>
      </c>
      <c r="K146" s="6">
        <f t="shared" si="67"/>
        <v>63</v>
      </c>
      <c r="L146" s="20">
        <f t="shared" si="67"/>
        <v>29</v>
      </c>
      <c r="M146" s="20">
        <f t="shared" si="67"/>
        <v>12</v>
      </c>
      <c r="N146" s="20">
        <f t="shared" si="67"/>
        <v>36</v>
      </c>
      <c r="O146" s="132">
        <f t="shared" si="67"/>
        <v>46</v>
      </c>
      <c r="P146" s="23">
        <f t="shared" si="67"/>
        <v>39</v>
      </c>
      <c r="Q146" s="23">
        <f t="shared" si="67"/>
        <v>2</v>
      </c>
    </row>
    <row r="147" spans="2:17" x14ac:dyDescent="0.15">
      <c r="B147" s="4" t="s">
        <v>18</v>
      </c>
      <c r="C147" s="14" t="s">
        <v>19</v>
      </c>
      <c r="D147" s="17">
        <f t="shared" ref="D147:Q147" si="68">RANK(D78,D$74:D$136)</f>
        <v>10</v>
      </c>
      <c r="E147" s="5">
        <f t="shared" si="68"/>
        <v>24</v>
      </c>
      <c r="F147" s="5">
        <f t="shared" si="68"/>
        <v>16</v>
      </c>
      <c r="G147" s="6">
        <f t="shared" si="68"/>
        <v>17</v>
      </c>
      <c r="H147" s="20">
        <f t="shared" si="68"/>
        <v>20</v>
      </c>
      <c r="I147" s="20">
        <f t="shared" si="68"/>
        <v>17</v>
      </c>
      <c r="J147" s="17">
        <f t="shared" si="68"/>
        <v>58</v>
      </c>
      <c r="K147" s="6">
        <f t="shared" si="68"/>
        <v>55</v>
      </c>
      <c r="L147" s="20">
        <f t="shared" si="68"/>
        <v>18</v>
      </c>
      <c r="M147" s="20">
        <f t="shared" si="68"/>
        <v>54</v>
      </c>
      <c r="N147" s="20">
        <f t="shared" si="68"/>
        <v>54</v>
      </c>
      <c r="O147" s="132">
        <f t="shared" si="68"/>
        <v>38</v>
      </c>
      <c r="P147" s="23">
        <f t="shared" si="68"/>
        <v>35</v>
      </c>
      <c r="Q147" s="23">
        <f t="shared" si="68"/>
        <v>25</v>
      </c>
    </row>
    <row r="148" spans="2:17" x14ac:dyDescent="0.15">
      <c r="B148" s="4" t="s">
        <v>20</v>
      </c>
      <c r="C148" s="14" t="s">
        <v>21</v>
      </c>
      <c r="D148" s="17">
        <f t="shared" ref="D148:Q148" si="69">RANK(D79,D$74:D$136)</f>
        <v>4</v>
      </c>
      <c r="E148" s="5">
        <f t="shared" si="69"/>
        <v>12</v>
      </c>
      <c r="F148" s="5">
        <f t="shared" si="69"/>
        <v>9</v>
      </c>
      <c r="G148" s="6">
        <f t="shared" si="69"/>
        <v>4</v>
      </c>
      <c r="H148" s="20">
        <f t="shared" si="69"/>
        <v>13</v>
      </c>
      <c r="I148" s="20">
        <f t="shared" si="69"/>
        <v>29</v>
      </c>
      <c r="J148" s="17">
        <f t="shared" si="69"/>
        <v>14</v>
      </c>
      <c r="K148" s="6">
        <f t="shared" si="69"/>
        <v>24</v>
      </c>
      <c r="L148" s="20">
        <f t="shared" si="69"/>
        <v>9</v>
      </c>
      <c r="M148" s="20">
        <f t="shared" si="69"/>
        <v>4</v>
      </c>
      <c r="N148" s="20">
        <f t="shared" si="69"/>
        <v>5</v>
      </c>
      <c r="O148" s="132">
        <f t="shared" si="69"/>
        <v>17</v>
      </c>
      <c r="P148" s="23">
        <f t="shared" si="69"/>
        <v>6</v>
      </c>
      <c r="Q148" s="23">
        <f t="shared" si="69"/>
        <v>35</v>
      </c>
    </row>
    <row r="149" spans="2:17" x14ac:dyDescent="0.15">
      <c r="B149" s="4" t="s">
        <v>22</v>
      </c>
      <c r="C149" s="14" t="s">
        <v>23</v>
      </c>
      <c r="D149" s="17">
        <f t="shared" ref="D149:Q149" si="70">RANK(D80,D$74:D$136)</f>
        <v>32</v>
      </c>
      <c r="E149" s="5">
        <f t="shared" si="70"/>
        <v>44</v>
      </c>
      <c r="F149" s="5">
        <f t="shared" si="70"/>
        <v>11</v>
      </c>
      <c r="G149" s="6">
        <f t="shared" si="70"/>
        <v>59</v>
      </c>
      <c r="H149" s="20">
        <f t="shared" si="70"/>
        <v>51</v>
      </c>
      <c r="I149" s="20">
        <f t="shared" si="70"/>
        <v>12</v>
      </c>
      <c r="J149" s="17">
        <f t="shared" si="70"/>
        <v>45</v>
      </c>
      <c r="K149" s="6">
        <f t="shared" si="70"/>
        <v>45</v>
      </c>
      <c r="L149" s="20">
        <f t="shared" si="70"/>
        <v>45</v>
      </c>
      <c r="M149" s="20">
        <f t="shared" si="70"/>
        <v>41</v>
      </c>
      <c r="N149" s="20">
        <f t="shared" si="70"/>
        <v>55</v>
      </c>
      <c r="O149" s="132">
        <f t="shared" si="70"/>
        <v>58</v>
      </c>
      <c r="P149" s="23">
        <f t="shared" si="70"/>
        <v>54</v>
      </c>
      <c r="Q149" s="23">
        <f t="shared" si="70"/>
        <v>4</v>
      </c>
    </row>
    <row r="150" spans="2:17" x14ac:dyDescent="0.15">
      <c r="B150" s="4" t="s">
        <v>24</v>
      </c>
      <c r="C150" s="14" t="s">
        <v>25</v>
      </c>
      <c r="D150" s="17">
        <f t="shared" ref="D150:Q150" si="71">RANK(D81,D$74:D$136)</f>
        <v>25</v>
      </c>
      <c r="E150" s="5">
        <f t="shared" si="71"/>
        <v>22</v>
      </c>
      <c r="F150" s="5">
        <f t="shared" si="71"/>
        <v>36</v>
      </c>
      <c r="G150" s="6">
        <f t="shared" si="71"/>
        <v>21</v>
      </c>
      <c r="H150" s="20">
        <f t="shared" si="71"/>
        <v>26</v>
      </c>
      <c r="I150" s="20">
        <f t="shared" si="71"/>
        <v>10</v>
      </c>
      <c r="J150" s="17">
        <f t="shared" si="71"/>
        <v>40</v>
      </c>
      <c r="K150" s="6">
        <f t="shared" si="71"/>
        <v>33</v>
      </c>
      <c r="L150" s="20">
        <f t="shared" si="71"/>
        <v>21</v>
      </c>
      <c r="M150" s="20">
        <f t="shared" si="71"/>
        <v>49</v>
      </c>
      <c r="N150" s="20">
        <f t="shared" si="71"/>
        <v>17</v>
      </c>
      <c r="O150" s="132">
        <f t="shared" si="71"/>
        <v>8</v>
      </c>
      <c r="P150" s="23">
        <f t="shared" si="71"/>
        <v>21</v>
      </c>
      <c r="Q150" s="23">
        <f t="shared" si="71"/>
        <v>27</v>
      </c>
    </row>
    <row r="151" spans="2:17" x14ac:dyDescent="0.15">
      <c r="B151" s="4" t="s">
        <v>26</v>
      </c>
      <c r="C151" s="14" t="s">
        <v>27</v>
      </c>
      <c r="D151" s="17">
        <f t="shared" ref="D151:Q151" si="72">RANK(D82,D$74:D$136)</f>
        <v>19</v>
      </c>
      <c r="E151" s="5">
        <f t="shared" si="72"/>
        <v>32</v>
      </c>
      <c r="F151" s="5">
        <f t="shared" si="72"/>
        <v>21</v>
      </c>
      <c r="G151" s="6">
        <f t="shared" si="72"/>
        <v>14</v>
      </c>
      <c r="H151" s="20">
        <f t="shared" si="72"/>
        <v>16</v>
      </c>
      <c r="I151" s="20">
        <f t="shared" si="72"/>
        <v>2</v>
      </c>
      <c r="J151" s="17">
        <f t="shared" si="72"/>
        <v>29</v>
      </c>
      <c r="K151" s="6">
        <f t="shared" si="72"/>
        <v>41</v>
      </c>
      <c r="L151" s="20">
        <f t="shared" si="72"/>
        <v>44</v>
      </c>
      <c r="M151" s="20">
        <f t="shared" si="72"/>
        <v>29</v>
      </c>
      <c r="N151" s="20">
        <f t="shared" si="72"/>
        <v>9</v>
      </c>
      <c r="O151" s="132">
        <f t="shared" si="72"/>
        <v>44</v>
      </c>
      <c r="P151" s="23">
        <f t="shared" si="72"/>
        <v>26</v>
      </c>
      <c r="Q151" s="23">
        <f t="shared" si="72"/>
        <v>19</v>
      </c>
    </row>
    <row r="152" spans="2:17" x14ac:dyDescent="0.15">
      <c r="B152" s="4" t="s">
        <v>28</v>
      </c>
      <c r="C152" s="14" t="s">
        <v>29</v>
      </c>
      <c r="D152" s="17">
        <f t="shared" ref="D152:Q152" si="73">RANK(D83,D$74:D$136)</f>
        <v>11</v>
      </c>
      <c r="E152" s="5">
        <f t="shared" si="73"/>
        <v>45</v>
      </c>
      <c r="F152" s="5">
        <f t="shared" si="73"/>
        <v>8</v>
      </c>
      <c r="G152" s="6">
        <f t="shared" si="73"/>
        <v>9</v>
      </c>
      <c r="H152" s="20">
        <f t="shared" si="73"/>
        <v>63</v>
      </c>
      <c r="I152" s="20">
        <f t="shared" si="73"/>
        <v>28</v>
      </c>
      <c r="J152" s="17">
        <f t="shared" si="73"/>
        <v>5</v>
      </c>
      <c r="K152" s="6">
        <f t="shared" si="73"/>
        <v>21</v>
      </c>
      <c r="L152" s="20">
        <f t="shared" si="73"/>
        <v>32</v>
      </c>
      <c r="M152" s="20">
        <f t="shared" si="73"/>
        <v>3</v>
      </c>
      <c r="N152" s="20">
        <f t="shared" si="73"/>
        <v>18</v>
      </c>
      <c r="O152" s="132">
        <f t="shared" si="73"/>
        <v>15</v>
      </c>
      <c r="P152" s="23">
        <f t="shared" si="73"/>
        <v>9</v>
      </c>
      <c r="Q152" s="23">
        <f t="shared" si="73"/>
        <v>28</v>
      </c>
    </row>
    <row r="153" spans="2:17" x14ac:dyDescent="0.15">
      <c r="B153" s="4" t="s">
        <v>30</v>
      </c>
      <c r="C153" s="14" t="s">
        <v>31</v>
      </c>
      <c r="D153" s="17">
        <f t="shared" ref="D153:Q153" si="74">RANK(D84,D$74:D$136)</f>
        <v>36</v>
      </c>
      <c r="E153" s="5">
        <f t="shared" si="74"/>
        <v>42</v>
      </c>
      <c r="F153" s="5">
        <f t="shared" si="74"/>
        <v>22</v>
      </c>
      <c r="G153" s="6">
        <f t="shared" si="74"/>
        <v>43</v>
      </c>
      <c r="H153" s="20">
        <f t="shared" si="74"/>
        <v>24</v>
      </c>
      <c r="I153" s="20">
        <f t="shared" si="74"/>
        <v>18</v>
      </c>
      <c r="J153" s="17">
        <f t="shared" si="74"/>
        <v>39</v>
      </c>
      <c r="K153" s="6">
        <f t="shared" si="74"/>
        <v>40</v>
      </c>
      <c r="L153" s="20">
        <f t="shared" si="74"/>
        <v>20</v>
      </c>
      <c r="M153" s="20">
        <f t="shared" si="74"/>
        <v>11</v>
      </c>
      <c r="N153" s="20">
        <f t="shared" si="74"/>
        <v>12</v>
      </c>
      <c r="O153" s="132">
        <f t="shared" si="74"/>
        <v>19</v>
      </c>
      <c r="P153" s="23">
        <f t="shared" si="74"/>
        <v>23</v>
      </c>
      <c r="Q153" s="23">
        <f t="shared" si="74"/>
        <v>23</v>
      </c>
    </row>
    <row r="154" spans="2:17" x14ac:dyDescent="0.15">
      <c r="B154" s="4" t="s">
        <v>32</v>
      </c>
      <c r="C154" s="14" t="s">
        <v>33</v>
      </c>
      <c r="D154" s="17">
        <f t="shared" ref="D154:Q154" si="75">RANK(D85,D$74:D$136)</f>
        <v>28</v>
      </c>
      <c r="E154" s="5">
        <f t="shared" si="75"/>
        <v>48</v>
      </c>
      <c r="F154" s="5">
        <f t="shared" si="75"/>
        <v>19</v>
      </c>
      <c r="G154" s="6">
        <f t="shared" si="75"/>
        <v>31</v>
      </c>
      <c r="H154" s="20">
        <f t="shared" si="75"/>
        <v>44</v>
      </c>
      <c r="I154" s="20">
        <f t="shared" si="75"/>
        <v>16</v>
      </c>
      <c r="J154" s="17">
        <f t="shared" si="75"/>
        <v>52</v>
      </c>
      <c r="K154" s="6">
        <f t="shared" si="75"/>
        <v>60</v>
      </c>
      <c r="L154" s="20">
        <f t="shared" si="75"/>
        <v>37</v>
      </c>
      <c r="M154" s="20">
        <f t="shared" si="75"/>
        <v>58</v>
      </c>
      <c r="N154" s="20">
        <f t="shared" si="75"/>
        <v>1</v>
      </c>
      <c r="O154" s="132">
        <f t="shared" si="75"/>
        <v>48</v>
      </c>
      <c r="P154" s="23">
        <f t="shared" si="75"/>
        <v>42</v>
      </c>
      <c r="Q154" s="23">
        <f t="shared" si="75"/>
        <v>7</v>
      </c>
    </row>
    <row r="155" spans="2:17" x14ac:dyDescent="0.15">
      <c r="B155" s="4" t="s">
        <v>34</v>
      </c>
      <c r="C155" s="14" t="s">
        <v>35</v>
      </c>
      <c r="D155" s="17">
        <f t="shared" ref="D155:Q155" si="76">RANK(D86,D$74:D$136)</f>
        <v>47</v>
      </c>
      <c r="E155" s="5">
        <f t="shared" si="76"/>
        <v>40</v>
      </c>
      <c r="F155" s="5">
        <f t="shared" si="76"/>
        <v>33</v>
      </c>
      <c r="G155" s="6">
        <f t="shared" si="76"/>
        <v>56</v>
      </c>
      <c r="H155" s="20">
        <f t="shared" si="76"/>
        <v>22</v>
      </c>
      <c r="I155" s="20">
        <f t="shared" si="76"/>
        <v>47</v>
      </c>
      <c r="J155" s="17">
        <f t="shared" si="76"/>
        <v>31</v>
      </c>
      <c r="K155" s="6">
        <f t="shared" si="76"/>
        <v>42</v>
      </c>
      <c r="L155" s="20">
        <f t="shared" si="76"/>
        <v>46</v>
      </c>
      <c r="M155" s="20">
        <f t="shared" si="76"/>
        <v>48</v>
      </c>
      <c r="N155" s="20">
        <f t="shared" si="76"/>
        <v>15</v>
      </c>
      <c r="O155" s="132">
        <f t="shared" si="76"/>
        <v>41</v>
      </c>
      <c r="P155" s="23">
        <f t="shared" si="76"/>
        <v>48</v>
      </c>
      <c r="Q155" s="23">
        <f t="shared" si="76"/>
        <v>12</v>
      </c>
    </row>
    <row r="156" spans="2:17" x14ac:dyDescent="0.15">
      <c r="B156" s="4" t="s">
        <v>36</v>
      </c>
      <c r="C156" s="14" t="s">
        <v>37</v>
      </c>
      <c r="D156" s="17">
        <f t="shared" ref="D156:Q156" si="77">RANK(D87,D$74:D$136)</f>
        <v>17</v>
      </c>
      <c r="E156" s="5">
        <f t="shared" si="77"/>
        <v>25</v>
      </c>
      <c r="F156" s="5">
        <f t="shared" si="77"/>
        <v>23</v>
      </c>
      <c r="G156" s="6">
        <f t="shared" si="77"/>
        <v>18</v>
      </c>
      <c r="H156" s="20">
        <f t="shared" si="77"/>
        <v>14</v>
      </c>
      <c r="I156" s="20">
        <f t="shared" si="77"/>
        <v>60</v>
      </c>
      <c r="J156" s="17">
        <f t="shared" si="77"/>
        <v>56</v>
      </c>
      <c r="K156" s="6">
        <f t="shared" si="77"/>
        <v>61</v>
      </c>
      <c r="L156" s="20">
        <f t="shared" si="77"/>
        <v>27</v>
      </c>
      <c r="M156" s="20">
        <f t="shared" si="77"/>
        <v>22</v>
      </c>
      <c r="N156" s="20">
        <f t="shared" si="77"/>
        <v>11</v>
      </c>
      <c r="O156" s="132">
        <f t="shared" si="77"/>
        <v>34</v>
      </c>
      <c r="P156" s="23">
        <f t="shared" si="77"/>
        <v>29</v>
      </c>
      <c r="Q156" s="23">
        <f t="shared" si="77"/>
        <v>38</v>
      </c>
    </row>
    <row r="157" spans="2:17" x14ac:dyDescent="0.15">
      <c r="B157" s="65" t="s">
        <v>38</v>
      </c>
      <c r="C157" s="66" t="s">
        <v>39</v>
      </c>
      <c r="D157" s="67">
        <f t="shared" ref="D157:Q157" si="78">RANK(D88,D$74:D$136)</f>
        <v>39</v>
      </c>
      <c r="E157" s="68">
        <f t="shared" si="78"/>
        <v>36</v>
      </c>
      <c r="F157" s="68">
        <f t="shared" si="78"/>
        <v>42</v>
      </c>
      <c r="G157" s="69">
        <f t="shared" si="78"/>
        <v>10</v>
      </c>
      <c r="H157" s="70">
        <f t="shared" si="78"/>
        <v>29</v>
      </c>
      <c r="I157" s="70">
        <f t="shared" si="78"/>
        <v>24</v>
      </c>
      <c r="J157" s="67">
        <f t="shared" si="78"/>
        <v>23</v>
      </c>
      <c r="K157" s="69">
        <f t="shared" si="78"/>
        <v>25</v>
      </c>
      <c r="L157" s="70">
        <f t="shared" si="78"/>
        <v>61</v>
      </c>
      <c r="M157" s="70">
        <f t="shared" si="78"/>
        <v>28</v>
      </c>
      <c r="N157" s="70">
        <f t="shared" si="78"/>
        <v>33</v>
      </c>
      <c r="O157" s="133">
        <f t="shared" si="78"/>
        <v>47</v>
      </c>
      <c r="P157" s="71">
        <f t="shared" si="78"/>
        <v>40</v>
      </c>
      <c r="Q157" s="71">
        <f t="shared" si="78"/>
        <v>18</v>
      </c>
    </row>
    <row r="158" spans="2:17" x14ac:dyDescent="0.15">
      <c r="B158" s="4" t="s">
        <v>40</v>
      </c>
      <c r="C158" s="14" t="s">
        <v>41</v>
      </c>
      <c r="D158" s="17">
        <f t="shared" ref="D158:Q158" si="79">RANK(D89,D$74:D$136)</f>
        <v>8</v>
      </c>
      <c r="E158" s="5">
        <f t="shared" si="79"/>
        <v>21</v>
      </c>
      <c r="F158" s="5">
        <f t="shared" si="79"/>
        <v>6</v>
      </c>
      <c r="G158" s="6">
        <f t="shared" si="79"/>
        <v>50</v>
      </c>
      <c r="H158" s="20">
        <f t="shared" si="79"/>
        <v>58</v>
      </c>
      <c r="I158" s="20">
        <f t="shared" si="79"/>
        <v>53</v>
      </c>
      <c r="J158" s="17">
        <f t="shared" si="79"/>
        <v>11</v>
      </c>
      <c r="K158" s="6">
        <f t="shared" si="79"/>
        <v>50</v>
      </c>
      <c r="L158" s="20">
        <f t="shared" si="79"/>
        <v>56</v>
      </c>
      <c r="M158" s="20">
        <f t="shared" si="79"/>
        <v>13</v>
      </c>
      <c r="N158" s="20">
        <f t="shared" si="79"/>
        <v>6</v>
      </c>
      <c r="O158" s="132">
        <f t="shared" si="79"/>
        <v>33</v>
      </c>
      <c r="P158" s="23">
        <f t="shared" si="79"/>
        <v>15</v>
      </c>
      <c r="Q158" s="23">
        <f t="shared" si="79"/>
        <v>14</v>
      </c>
    </row>
    <row r="159" spans="2:17" x14ac:dyDescent="0.15">
      <c r="B159" s="65" t="s">
        <v>42</v>
      </c>
      <c r="C159" s="66" t="s">
        <v>43</v>
      </c>
      <c r="D159" s="67">
        <f t="shared" ref="D159:Q159" si="80">RANK(D90,D$74:D$136)</f>
        <v>33</v>
      </c>
      <c r="E159" s="68">
        <f t="shared" si="80"/>
        <v>41</v>
      </c>
      <c r="F159" s="68">
        <f t="shared" si="80"/>
        <v>28</v>
      </c>
      <c r="G159" s="69">
        <f t="shared" si="80"/>
        <v>26</v>
      </c>
      <c r="H159" s="70">
        <f t="shared" si="80"/>
        <v>49</v>
      </c>
      <c r="I159" s="70">
        <f t="shared" si="80"/>
        <v>62</v>
      </c>
      <c r="J159" s="67">
        <f t="shared" si="80"/>
        <v>63</v>
      </c>
      <c r="K159" s="69">
        <f t="shared" si="80"/>
        <v>58</v>
      </c>
      <c r="L159" s="70">
        <f t="shared" si="80"/>
        <v>53</v>
      </c>
      <c r="M159" s="70">
        <f t="shared" si="80"/>
        <v>59</v>
      </c>
      <c r="N159" s="70">
        <f t="shared" si="80"/>
        <v>21</v>
      </c>
      <c r="O159" s="133">
        <f t="shared" si="80"/>
        <v>43</v>
      </c>
      <c r="P159" s="71">
        <f t="shared" si="80"/>
        <v>61</v>
      </c>
      <c r="Q159" s="71">
        <f t="shared" si="80"/>
        <v>8</v>
      </c>
    </row>
    <row r="160" spans="2:17" x14ac:dyDescent="0.15">
      <c r="B160" s="4" t="s">
        <v>44</v>
      </c>
      <c r="C160" s="14" t="s">
        <v>45</v>
      </c>
      <c r="D160" s="17">
        <f t="shared" ref="D160:Q160" si="81">RANK(D91,D$74:D$136)</f>
        <v>56</v>
      </c>
      <c r="E160" s="5">
        <f t="shared" si="81"/>
        <v>62</v>
      </c>
      <c r="F160" s="5">
        <f t="shared" si="81"/>
        <v>34</v>
      </c>
      <c r="G160" s="6">
        <f t="shared" si="81"/>
        <v>49</v>
      </c>
      <c r="H160" s="20">
        <f t="shared" si="81"/>
        <v>41</v>
      </c>
      <c r="I160" s="20">
        <f t="shared" si="81"/>
        <v>57</v>
      </c>
      <c r="J160" s="17">
        <f t="shared" si="81"/>
        <v>26</v>
      </c>
      <c r="K160" s="6">
        <f t="shared" si="81"/>
        <v>57</v>
      </c>
      <c r="L160" s="20">
        <f t="shared" si="81"/>
        <v>36</v>
      </c>
      <c r="M160" s="20">
        <f t="shared" si="81"/>
        <v>47</v>
      </c>
      <c r="N160" s="20">
        <f t="shared" si="81"/>
        <v>27</v>
      </c>
      <c r="O160" s="132">
        <f t="shared" si="81"/>
        <v>50</v>
      </c>
      <c r="P160" s="23">
        <f t="shared" si="81"/>
        <v>57</v>
      </c>
      <c r="Q160" s="23">
        <f t="shared" si="81"/>
        <v>6</v>
      </c>
    </row>
    <row r="161" spans="2:17" x14ac:dyDescent="0.15">
      <c r="B161" s="4" t="s">
        <v>46</v>
      </c>
      <c r="C161" s="14" t="s">
        <v>47</v>
      </c>
      <c r="D161" s="17">
        <f t="shared" ref="D161:Q161" si="82">RANK(D92,D$74:D$136)</f>
        <v>34</v>
      </c>
      <c r="E161" s="5">
        <f t="shared" si="82"/>
        <v>30</v>
      </c>
      <c r="F161" s="5">
        <f t="shared" si="82"/>
        <v>27</v>
      </c>
      <c r="G161" s="6">
        <f t="shared" si="82"/>
        <v>42</v>
      </c>
      <c r="H161" s="20">
        <f t="shared" si="82"/>
        <v>46</v>
      </c>
      <c r="I161" s="20">
        <f t="shared" si="82"/>
        <v>45</v>
      </c>
      <c r="J161" s="17">
        <f t="shared" si="82"/>
        <v>57</v>
      </c>
      <c r="K161" s="6">
        <f t="shared" si="82"/>
        <v>56</v>
      </c>
      <c r="L161" s="20">
        <f t="shared" si="82"/>
        <v>38</v>
      </c>
      <c r="M161" s="20">
        <f t="shared" si="82"/>
        <v>46</v>
      </c>
      <c r="N161" s="20">
        <f t="shared" si="82"/>
        <v>20</v>
      </c>
      <c r="O161" s="132">
        <f t="shared" si="82"/>
        <v>40</v>
      </c>
      <c r="P161" s="23">
        <f t="shared" si="82"/>
        <v>53</v>
      </c>
      <c r="Q161" s="23">
        <f t="shared" si="82"/>
        <v>5</v>
      </c>
    </row>
    <row r="162" spans="2:17" x14ac:dyDescent="0.15">
      <c r="B162" s="4" t="s">
        <v>48</v>
      </c>
      <c r="C162" s="14" t="s">
        <v>49</v>
      </c>
      <c r="D162" s="17">
        <f t="shared" ref="D162:Q162" si="83">RANK(D93,D$74:D$136)</f>
        <v>20</v>
      </c>
      <c r="E162" s="5">
        <f t="shared" si="83"/>
        <v>35</v>
      </c>
      <c r="F162" s="5">
        <f t="shared" si="83"/>
        <v>3</v>
      </c>
      <c r="G162" s="6">
        <f t="shared" si="83"/>
        <v>62</v>
      </c>
      <c r="H162" s="20">
        <f t="shared" si="83"/>
        <v>45</v>
      </c>
      <c r="I162" s="20">
        <f t="shared" si="83"/>
        <v>59</v>
      </c>
      <c r="J162" s="17">
        <f t="shared" si="83"/>
        <v>48</v>
      </c>
      <c r="K162" s="6">
        <f t="shared" si="83"/>
        <v>51</v>
      </c>
      <c r="L162" s="20">
        <f t="shared" si="83"/>
        <v>13</v>
      </c>
      <c r="M162" s="20">
        <f t="shared" si="83"/>
        <v>33</v>
      </c>
      <c r="N162" s="20">
        <f t="shared" si="83"/>
        <v>10</v>
      </c>
      <c r="O162" s="132">
        <f t="shared" si="83"/>
        <v>32</v>
      </c>
      <c r="P162" s="23">
        <f t="shared" si="83"/>
        <v>33</v>
      </c>
      <c r="Q162" s="23">
        <f t="shared" si="83"/>
        <v>31</v>
      </c>
    </row>
    <row r="163" spans="2:17" x14ac:dyDescent="0.15">
      <c r="B163" s="4" t="s">
        <v>50</v>
      </c>
      <c r="C163" s="14" t="s">
        <v>51</v>
      </c>
      <c r="D163" s="17">
        <f t="shared" ref="D163:Q163" si="84">RANK(D94,D$74:D$136)</f>
        <v>9</v>
      </c>
      <c r="E163" s="5">
        <f t="shared" si="84"/>
        <v>33</v>
      </c>
      <c r="F163" s="5">
        <f t="shared" si="84"/>
        <v>1</v>
      </c>
      <c r="G163" s="6">
        <f t="shared" si="84"/>
        <v>63</v>
      </c>
      <c r="H163" s="20">
        <f t="shared" si="84"/>
        <v>5</v>
      </c>
      <c r="I163" s="20">
        <f t="shared" si="84"/>
        <v>44</v>
      </c>
      <c r="J163" s="17">
        <f t="shared" si="84"/>
        <v>35</v>
      </c>
      <c r="K163" s="6">
        <f t="shared" si="84"/>
        <v>52</v>
      </c>
      <c r="L163" s="20">
        <f t="shared" si="84"/>
        <v>52</v>
      </c>
      <c r="M163" s="20">
        <f t="shared" si="84"/>
        <v>9</v>
      </c>
      <c r="N163" s="20">
        <f t="shared" si="84"/>
        <v>16</v>
      </c>
      <c r="O163" s="132">
        <f t="shared" si="84"/>
        <v>9</v>
      </c>
      <c r="P163" s="23">
        <f t="shared" si="84"/>
        <v>14</v>
      </c>
      <c r="Q163" s="23">
        <f t="shared" si="84"/>
        <v>17</v>
      </c>
    </row>
    <row r="164" spans="2:17" x14ac:dyDescent="0.15">
      <c r="B164" s="4" t="s">
        <v>52</v>
      </c>
      <c r="C164" s="14" t="s">
        <v>53</v>
      </c>
      <c r="D164" s="17">
        <f t="shared" ref="D164:Q164" si="85">RANK(D95,D$74:D$136)</f>
        <v>55</v>
      </c>
      <c r="E164" s="5">
        <f t="shared" si="85"/>
        <v>57</v>
      </c>
      <c r="F164" s="5">
        <f t="shared" si="85"/>
        <v>35</v>
      </c>
      <c r="G164" s="6">
        <f t="shared" si="85"/>
        <v>60</v>
      </c>
      <c r="H164" s="20">
        <f t="shared" si="85"/>
        <v>43</v>
      </c>
      <c r="I164" s="20">
        <f t="shared" si="85"/>
        <v>32</v>
      </c>
      <c r="J164" s="17">
        <f t="shared" si="85"/>
        <v>44</v>
      </c>
      <c r="K164" s="6">
        <f t="shared" si="85"/>
        <v>39</v>
      </c>
      <c r="L164" s="20">
        <f t="shared" si="85"/>
        <v>48</v>
      </c>
      <c r="M164" s="20">
        <f t="shared" si="85"/>
        <v>38</v>
      </c>
      <c r="N164" s="20">
        <f t="shared" si="85"/>
        <v>30</v>
      </c>
      <c r="O164" s="132">
        <f t="shared" si="85"/>
        <v>61</v>
      </c>
      <c r="P164" s="23">
        <f t="shared" si="85"/>
        <v>60</v>
      </c>
      <c r="Q164" s="23">
        <f t="shared" si="85"/>
        <v>13</v>
      </c>
    </row>
    <row r="165" spans="2:17" x14ac:dyDescent="0.15">
      <c r="B165" s="4" t="s">
        <v>54</v>
      </c>
      <c r="C165" s="14" t="s">
        <v>55</v>
      </c>
      <c r="D165" s="17">
        <f t="shared" ref="D165:Q165" si="86">RANK(D96,D$74:D$136)</f>
        <v>24</v>
      </c>
      <c r="E165" s="5">
        <f t="shared" si="86"/>
        <v>38</v>
      </c>
      <c r="F165" s="5">
        <f t="shared" si="86"/>
        <v>10</v>
      </c>
      <c r="G165" s="6">
        <f t="shared" si="86"/>
        <v>47</v>
      </c>
      <c r="H165" s="20">
        <f t="shared" si="86"/>
        <v>18</v>
      </c>
      <c r="I165" s="20">
        <f t="shared" si="86"/>
        <v>35</v>
      </c>
      <c r="J165" s="17">
        <f t="shared" si="86"/>
        <v>54</v>
      </c>
      <c r="K165" s="6">
        <f t="shared" si="86"/>
        <v>49</v>
      </c>
      <c r="L165" s="20">
        <f t="shared" si="86"/>
        <v>60</v>
      </c>
      <c r="M165" s="20">
        <f t="shared" si="86"/>
        <v>44</v>
      </c>
      <c r="N165" s="20">
        <f t="shared" si="86"/>
        <v>26</v>
      </c>
      <c r="O165" s="132">
        <f t="shared" si="86"/>
        <v>62</v>
      </c>
      <c r="P165" s="23">
        <f t="shared" si="86"/>
        <v>56</v>
      </c>
      <c r="Q165" s="23">
        <f t="shared" si="86"/>
        <v>16</v>
      </c>
    </row>
    <row r="166" spans="2:17" x14ac:dyDescent="0.15">
      <c r="B166" s="4" t="s">
        <v>56</v>
      </c>
      <c r="C166" s="14" t="s">
        <v>57</v>
      </c>
      <c r="D166" s="17">
        <f t="shared" ref="D166:Q166" si="87">RANK(D97,D$74:D$136)</f>
        <v>46</v>
      </c>
      <c r="E166" s="5">
        <f t="shared" si="87"/>
        <v>60</v>
      </c>
      <c r="F166" s="5">
        <f t="shared" si="87"/>
        <v>18</v>
      </c>
      <c r="G166" s="6">
        <f t="shared" si="87"/>
        <v>61</v>
      </c>
      <c r="H166" s="20">
        <f t="shared" si="87"/>
        <v>37</v>
      </c>
      <c r="I166" s="20">
        <f t="shared" si="87"/>
        <v>19</v>
      </c>
      <c r="J166" s="17">
        <f t="shared" si="87"/>
        <v>17</v>
      </c>
      <c r="K166" s="6">
        <f t="shared" si="87"/>
        <v>31</v>
      </c>
      <c r="L166" s="20">
        <f t="shared" si="87"/>
        <v>59</v>
      </c>
      <c r="M166" s="20">
        <f t="shared" si="87"/>
        <v>42</v>
      </c>
      <c r="N166" s="20">
        <f t="shared" si="87"/>
        <v>32</v>
      </c>
      <c r="O166" s="132">
        <f t="shared" si="87"/>
        <v>60</v>
      </c>
      <c r="P166" s="23">
        <f t="shared" si="87"/>
        <v>51</v>
      </c>
      <c r="Q166" s="23">
        <f t="shared" si="87"/>
        <v>30</v>
      </c>
    </row>
    <row r="167" spans="2:17" x14ac:dyDescent="0.15">
      <c r="B167" s="4" t="s">
        <v>58</v>
      </c>
      <c r="C167" s="14" t="s">
        <v>59</v>
      </c>
      <c r="D167" s="17">
        <f t="shared" ref="D167:Q167" si="88">RANK(D98,D$74:D$136)</f>
        <v>42</v>
      </c>
      <c r="E167" s="5">
        <f t="shared" si="88"/>
        <v>58</v>
      </c>
      <c r="F167" s="5">
        <f t="shared" si="88"/>
        <v>14</v>
      </c>
      <c r="G167" s="6">
        <f t="shared" si="88"/>
        <v>54</v>
      </c>
      <c r="H167" s="20">
        <f t="shared" si="88"/>
        <v>9</v>
      </c>
      <c r="I167" s="20">
        <f t="shared" si="88"/>
        <v>56</v>
      </c>
      <c r="J167" s="17">
        <f t="shared" si="88"/>
        <v>46</v>
      </c>
      <c r="K167" s="6">
        <f t="shared" si="88"/>
        <v>47</v>
      </c>
      <c r="L167" s="20">
        <f t="shared" si="88"/>
        <v>63</v>
      </c>
      <c r="M167" s="20">
        <f t="shared" si="88"/>
        <v>36</v>
      </c>
      <c r="N167" s="20">
        <f t="shared" si="88"/>
        <v>55</v>
      </c>
      <c r="O167" s="132">
        <f t="shared" si="88"/>
        <v>4</v>
      </c>
      <c r="P167" s="23">
        <f t="shared" si="88"/>
        <v>16</v>
      </c>
      <c r="Q167" s="23">
        <f t="shared" si="88"/>
        <v>26</v>
      </c>
    </row>
    <row r="168" spans="2:17" x14ac:dyDescent="0.15">
      <c r="B168" s="4" t="s">
        <v>60</v>
      </c>
      <c r="C168" s="14" t="s">
        <v>61</v>
      </c>
      <c r="D168" s="17">
        <f t="shared" ref="D168:Q168" si="89">RANK(D99,D$74:D$136)</f>
        <v>15</v>
      </c>
      <c r="E168" s="5">
        <f t="shared" si="89"/>
        <v>61</v>
      </c>
      <c r="F168" s="5">
        <f t="shared" si="89"/>
        <v>2</v>
      </c>
      <c r="G168" s="6">
        <f t="shared" si="89"/>
        <v>32</v>
      </c>
      <c r="H168" s="20">
        <f t="shared" si="89"/>
        <v>62</v>
      </c>
      <c r="I168" s="20">
        <f t="shared" si="89"/>
        <v>40</v>
      </c>
      <c r="J168" s="17">
        <f t="shared" si="89"/>
        <v>32</v>
      </c>
      <c r="K168" s="6">
        <f t="shared" si="89"/>
        <v>38</v>
      </c>
      <c r="L168" s="20">
        <f t="shared" si="89"/>
        <v>41</v>
      </c>
      <c r="M168" s="20">
        <f t="shared" si="89"/>
        <v>34</v>
      </c>
      <c r="N168" s="20">
        <f t="shared" si="89"/>
        <v>34</v>
      </c>
      <c r="O168" s="132">
        <f t="shared" si="89"/>
        <v>53</v>
      </c>
      <c r="P168" s="23">
        <f t="shared" si="89"/>
        <v>47</v>
      </c>
      <c r="Q168" s="23">
        <f t="shared" si="89"/>
        <v>10</v>
      </c>
    </row>
    <row r="169" spans="2:17" x14ac:dyDescent="0.15">
      <c r="B169" s="65" t="s">
        <v>62</v>
      </c>
      <c r="C169" s="66" t="s">
        <v>63</v>
      </c>
      <c r="D169" s="67">
        <f t="shared" ref="D169:Q169" si="90">RANK(D100,D$74:D$136)</f>
        <v>27</v>
      </c>
      <c r="E169" s="68">
        <f t="shared" si="90"/>
        <v>51</v>
      </c>
      <c r="F169" s="68">
        <f t="shared" si="90"/>
        <v>25</v>
      </c>
      <c r="G169" s="69">
        <f t="shared" si="90"/>
        <v>15</v>
      </c>
      <c r="H169" s="70">
        <f t="shared" si="90"/>
        <v>38</v>
      </c>
      <c r="I169" s="70">
        <f t="shared" si="90"/>
        <v>38</v>
      </c>
      <c r="J169" s="67">
        <f t="shared" si="90"/>
        <v>53</v>
      </c>
      <c r="K169" s="69">
        <f t="shared" si="90"/>
        <v>36</v>
      </c>
      <c r="L169" s="70">
        <f t="shared" si="90"/>
        <v>39</v>
      </c>
      <c r="M169" s="70">
        <f t="shared" si="90"/>
        <v>61</v>
      </c>
      <c r="N169" s="70">
        <f t="shared" si="90"/>
        <v>19</v>
      </c>
      <c r="O169" s="133">
        <f t="shared" si="90"/>
        <v>25</v>
      </c>
      <c r="P169" s="71">
        <f t="shared" si="90"/>
        <v>43</v>
      </c>
      <c r="Q169" s="71">
        <f t="shared" si="90"/>
        <v>29</v>
      </c>
    </row>
    <row r="170" spans="2:17" x14ac:dyDescent="0.15">
      <c r="B170" s="4" t="s">
        <v>64</v>
      </c>
      <c r="C170" s="14" t="s">
        <v>65</v>
      </c>
      <c r="D170" s="17">
        <f t="shared" ref="D170:Q170" si="91">RANK(D101,D$74:D$136)</f>
        <v>30</v>
      </c>
      <c r="E170" s="5">
        <f t="shared" si="91"/>
        <v>49</v>
      </c>
      <c r="F170" s="5">
        <f t="shared" si="91"/>
        <v>29</v>
      </c>
      <c r="G170" s="6">
        <f t="shared" si="91"/>
        <v>16</v>
      </c>
      <c r="H170" s="20">
        <f t="shared" si="91"/>
        <v>56</v>
      </c>
      <c r="I170" s="20">
        <f t="shared" si="91"/>
        <v>42</v>
      </c>
      <c r="J170" s="17">
        <f t="shared" si="91"/>
        <v>25</v>
      </c>
      <c r="K170" s="6">
        <f t="shared" si="91"/>
        <v>12</v>
      </c>
      <c r="L170" s="20">
        <f t="shared" si="91"/>
        <v>23</v>
      </c>
      <c r="M170" s="20">
        <f t="shared" si="91"/>
        <v>5</v>
      </c>
      <c r="N170" s="20">
        <f t="shared" si="91"/>
        <v>49</v>
      </c>
      <c r="O170" s="132">
        <f t="shared" si="91"/>
        <v>35</v>
      </c>
      <c r="P170" s="23">
        <f t="shared" si="91"/>
        <v>24</v>
      </c>
      <c r="Q170" s="23">
        <f t="shared" si="91"/>
        <v>11</v>
      </c>
    </row>
    <row r="171" spans="2:17" x14ac:dyDescent="0.15">
      <c r="B171" s="51" t="s">
        <v>66</v>
      </c>
      <c r="C171" s="52" t="s">
        <v>67</v>
      </c>
      <c r="D171" s="53">
        <f t="shared" ref="D171:Q171" si="92">RANK(D102,D$74:D$136)</f>
        <v>44</v>
      </c>
      <c r="E171" s="54">
        <f t="shared" si="92"/>
        <v>34</v>
      </c>
      <c r="F171" s="54">
        <f t="shared" si="92"/>
        <v>38</v>
      </c>
      <c r="G171" s="55">
        <f t="shared" si="92"/>
        <v>24</v>
      </c>
      <c r="H171" s="56">
        <f t="shared" si="92"/>
        <v>35</v>
      </c>
      <c r="I171" s="56">
        <f t="shared" si="92"/>
        <v>63</v>
      </c>
      <c r="J171" s="53">
        <f t="shared" si="92"/>
        <v>43</v>
      </c>
      <c r="K171" s="55">
        <f t="shared" si="92"/>
        <v>28</v>
      </c>
      <c r="L171" s="56">
        <f t="shared" si="92"/>
        <v>42</v>
      </c>
      <c r="M171" s="56">
        <f t="shared" si="92"/>
        <v>32</v>
      </c>
      <c r="N171" s="56">
        <f t="shared" si="92"/>
        <v>28</v>
      </c>
      <c r="O171" s="134">
        <f t="shared" si="92"/>
        <v>59</v>
      </c>
      <c r="P171" s="57">
        <f t="shared" si="92"/>
        <v>55</v>
      </c>
      <c r="Q171" s="57">
        <f t="shared" si="92"/>
        <v>34</v>
      </c>
    </row>
    <row r="172" spans="2:17" x14ac:dyDescent="0.15">
      <c r="B172" s="4" t="s">
        <v>68</v>
      </c>
      <c r="C172" s="14" t="s">
        <v>69</v>
      </c>
      <c r="D172" s="17">
        <f t="shared" ref="D172:Q172" si="93">RANK(D103,D$74:D$136)</f>
        <v>7</v>
      </c>
      <c r="E172" s="5">
        <f t="shared" si="93"/>
        <v>17</v>
      </c>
      <c r="F172" s="5">
        <f t="shared" si="93"/>
        <v>26</v>
      </c>
      <c r="G172" s="6">
        <f t="shared" si="93"/>
        <v>6</v>
      </c>
      <c r="H172" s="20">
        <f t="shared" si="93"/>
        <v>17</v>
      </c>
      <c r="I172" s="20">
        <f t="shared" si="93"/>
        <v>33</v>
      </c>
      <c r="J172" s="17">
        <f t="shared" si="93"/>
        <v>42</v>
      </c>
      <c r="K172" s="6">
        <f t="shared" si="93"/>
        <v>53</v>
      </c>
      <c r="L172" s="20">
        <f t="shared" si="93"/>
        <v>28</v>
      </c>
      <c r="M172" s="20">
        <f t="shared" si="93"/>
        <v>23</v>
      </c>
      <c r="N172" s="20">
        <f t="shared" si="93"/>
        <v>13</v>
      </c>
      <c r="O172" s="132">
        <f t="shared" si="93"/>
        <v>24</v>
      </c>
      <c r="P172" s="23">
        <f t="shared" si="93"/>
        <v>19</v>
      </c>
      <c r="Q172" s="23">
        <f t="shared" si="93"/>
        <v>24</v>
      </c>
    </row>
    <row r="173" spans="2:17" x14ac:dyDescent="0.15">
      <c r="B173" s="4" t="s">
        <v>70</v>
      </c>
      <c r="C173" s="14" t="s">
        <v>71</v>
      </c>
      <c r="D173" s="17">
        <f t="shared" ref="D173:Q173" si="94">RANK(D104,D$74:D$136)</f>
        <v>29</v>
      </c>
      <c r="E173" s="5">
        <f t="shared" si="94"/>
        <v>59</v>
      </c>
      <c r="F173" s="5">
        <f t="shared" si="94"/>
        <v>12</v>
      </c>
      <c r="G173" s="6">
        <f t="shared" si="94"/>
        <v>36</v>
      </c>
      <c r="H173" s="20">
        <f t="shared" si="94"/>
        <v>52</v>
      </c>
      <c r="I173" s="20">
        <f t="shared" si="94"/>
        <v>52</v>
      </c>
      <c r="J173" s="17">
        <f t="shared" si="94"/>
        <v>33</v>
      </c>
      <c r="K173" s="6">
        <f t="shared" si="94"/>
        <v>30</v>
      </c>
      <c r="L173" s="20">
        <f t="shared" si="94"/>
        <v>57</v>
      </c>
      <c r="M173" s="20">
        <f t="shared" si="94"/>
        <v>53</v>
      </c>
      <c r="N173" s="20">
        <f t="shared" si="94"/>
        <v>53</v>
      </c>
      <c r="O173" s="132">
        <f t="shared" si="94"/>
        <v>30</v>
      </c>
      <c r="P173" s="23">
        <f t="shared" si="94"/>
        <v>49</v>
      </c>
      <c r="Q173" s="23">
        <f t="shared" si="94"/>
        <v>21</v>
      </c>
    </row>
    <row r="174" spans="2:17" x14ac:dyDescent="0.15">
      <c r="B174" s="4" t="s">
        <v>72</v>
      </c>
      <c r="C174" s="14" t="s">
        <v>73</v>
      </c>
      <c r="D174" s="17">
        <f t="shared" ref="D174:Q174" si="95">RANK(D105,D$74:D$136)</f>
        <v>13</v>
      </c>
      <c r="E174" s="5">
        <f t="shared" si="95"/>
        <v>37</v>
      </c>
      <c r="F174" s="5">
        <f t="shared" si="95"/>
        <v>7</v>
      </c>
      <c r="G174" s="6">
        <f t="shared" si="95"/>
        <v>20</v>
      </c>
      <c r="H174" s="20">
        <f t="shared" si="95"/>
        <v>36</v>
      </c>
      <c r="I174" s="20">
        <f t="shared" si="95"/>
        <v>4</v>
      </c>
      <c r="J174" s="17">
        <f t="shared" si="95"/>
        <v>60</v>
      </c>
      <c r="K174" s="6">
        <f t="shared" si="95"/>
        <v>54</v>
      </c>
      <c r="L174" s="20">
        <f t="shared" si="95"/>
        <v>34</v>
      </c>
      <c r="M174" s="20">
        <f t="shared" si="95"/>
        <v>26</v>
      </c>
      <c r="N174" s="20">
        <f t="shared" si="95"/>
        <v>14</v>
      </c>
      <c r="O174" s="132">
        <f t="shared" si="95"/>
        <v>12</v>
      </c>
      <c r="P174" s="23">
        <f t="shared" si="95"/>
        <v>25</v>
      </c>
      <c r="Q174" s="23">
        <f t="shared" si="95"/>
        <v>15</v>
      </c>
    </row>
    <row r="175" spans="2:17" x14ac:dyDescent="0.15">
      <c r="B175" s="58" t="s">
        <v>74</v>
      </c>
      <c r="C175" s="59" t="s">
        <v>75</v>
      </c>
      <c r="D175" s="60">
        <f t="shared" ref="D175:Q175" si="96">RANK(D106,D$74:D$136)</f>
        <v>40</v>
      </c>
      <c r="E175" s="61">
        <f t="shared" si="96"/>
        <v>20</v>
      </c>
      <c r="F175" s="61">
        <f t="shared" si="96"/>
        <v>40</v>
      </c>
      <c r="G175" s="62">
        <f t="shared" si="96"/>
        <v>38</v>
      </c>
      <c r="H175" s="63">
        <f t="shared" si="96"/>
        <v>61</v>
      </c>
      <c r="I175" s="63">
        <f t="shared" si="96"/>
        <v>54</v>
      </c>
      <c r="J175" s="60">
        <f t="shared" si="96"/>
        <v>55</v>
      </c>
      <c r="K175" s="62">
        <f t="shared" si="96"/>
        <v>46</v>
      </c>
      <c r="L175" s="63">
        <f t="shared" si="96"/>
        <v>26</v>
      </c>
      <c r="M175" s="63">
        <f t="shared" si="96"/>
        <v>24</v>
      </c>
      <c r="N175" s="63">
        <f t="shared" si="96"/>
        <v>45</v>
      </c>
      <c r="O175" s="135">
        <f t="shared" si="96"/>
        <v>6</v>
      </c>
      <c r="P175" s="64">
        <f t="shared" si="96"/>
        <v>34</v>
      </c>
      <c r="Q175" s="64">
        <f t="shared" si="9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76" si="97">RANK(D107,D$74:D$136)</f>
        <v>52</v>
      </c>
      <c r="E176" s="5">
        <f t="shared" si="97"/>
        <v>47</v>
      </c>
      <c r="F176" s="5">
        <f t="shared" si="97"/>
        <v>39</v>
      </c>
      <c r="G176" s="6">
        <f t="shared" si="97"/>
        <v>41</v>
      </c>
      <c r="H176" s="20">
        <f t="shared" si="97"/>
        <v>40</v>
      </c>
      <c r="I176" s="20">
        <f t="shared" si="97"/>
        <v>21</v>
      </c>
      <c r="J176" s="17">
        <f t="shared" si="97"/>
        <v>51</v>
      </c>
      <c r="K176" s="6">
        <f t="shared" si="97"/>
        <v>37</v>
      </c>
      <c r="L176" s="20">
        <f t="shared" si="97"/>
        <v>35</v>
      </c>
      <c r="M176" s="20">
        <f t="shared" si="97"/>
        <v>39</v>
      </c>
      <c r="N176" s="20">
        <f t="shared" si="97"/>
        <v>44</v>
      </c>
      <c r="O176" s="132">
        <f t="shared" si="97"/>
        <v>18</v>
      </c>
      <c r="P176" s="23">
        <f t="shared" si="97"/>
        <v>44</v>
      </c>
      <c r="Q176" s="23">
        <f t="shared" si="97"/>
        <v>22</v>
      </c>
    </row>
    <row r="177" spans="2:17" x14ac:dyDescent="0.15">
      <c r="B177" s="4" t="s">
        <v>78</v>
      </c>
      <c r="C177" s="14" t="s">
        <v>79</v>
      </c>
      <c r="D177" s="17">
        <f t="shared" ref="D177:Q177" si="98">RANK(D108,D$74:D$136)</f>
        <v>49</v>
      </c>
      <c r="E177" s="5">
        <f t="shared" si="98"/>
        <v>56</v>
      </c>
      <c r="F177" s="5">
        <f t="shared" si="98"/>
        <v>30</v>
      </c>
      <c r="G177" s="6">
        <f t="shared" si="98"/>
        <v>48</v>
      </c>
      <c r="H177" s="20">
        <f t="shared" si="98"/>
        <v>39</v>
      </c>
      <c r="I177" s="20">
        <f t="shared" si="98"/>
        <v>39</v>
      </c>
      <c r="J177" s="17">
        <f t="shared" si="98"/>
        <v>38</v>
      </c>
      <c r="K177" s="6">
        <f t="shared" si="98"/>
        <v>32</v>
      </c>
      <c r="L177" s="20">
        <f t="shared" si="98"/>
        <v>15</v>
      </c>
      <c r="M177" s="20">
        <f t="shared" si="98"/>
        <v>31</v>
      </c>
      <c r="N177" s="20">
        <f t="shared" si="98"/>
        <v>31</v>
      </c>
      <c r="O177" s="132">
        <f t="shared" si="98"/>
        <v>29</v>
      </c>
      <c r="P177" s="23">
        <f t="shared" si="98"/>
        <v>38</v>
      </c>
      <c r="Q177" s="23">
        <f t="shared" si="98"/>
        <v>39</v>
      </c>
    </row>
    <row r="178" spans="2:17" x14ac:dyDescent="0.15">
      <c r="B178" s="58" t="s">
        <v>80</v>
      </c>
      <c r="C178" s="59" t="s">
        <v>81</v>
      </c>
      <c r="D178" s="60">
        <f t="shared" ref="D178:Q178" si="99">RANK(D109,D$74:D$136)</f>
        <v>37</v>
      </c>
      <c r="E178" s="61">
        <f t="shared" si="99"/>
        <v>23</v>
      </c>
      <c r="F178" s="61">
        <f t="shared" si="99"/>
        <v>37</v>
      </c>
      <c r="G178" s="62">
        <f t="shared" si="99"/>
        <v>44</v>
      </c>
      <c r="H178" s="63">
        <f t="shared" si="99"/>
        <v>54</v>
      </c>
      <c r="I178" s="63">
        <f t="shared" si="99"/>
        <v>27</v>
      </c>
      <c r="J178" s="60">
        <f t="shared" si="99"/>
        <v>22</v>
      </c>
      <c r="K178" s="62">
        <f t="shared" si="99"/>
        <v>20</v>
      </c>
      <c r="L178" s="63">
        <f t="shared" si="99"/>
        <v>47</v>
      </c>
      <c r="M178" s="63">
        <f t="shared" si="99"/>
        <v>14</v>
      </c>
      <c r="N178" s="63">
        <f t="shared" si="99"/>
        <v>40</v>
      </c>
      <c r="O178" s="135">
        <f t="shared" si="99"/>
        <v>55</v>
      </c>
      <c r="P178" s="64">
        <f t="shared" si="99"/>
        <v>41</v>
      </c>
      <c r="Q178" s="64">
        <f t="shared" si="99"/>
        <v>33</v>
      </c>
    </row>
    <row r="179" spans="2:17" x14ac:dyDescent="0.15">
      <c r="B179" s="58" t="s">
        <v>82</v>
      </c>
      <c r="C179" s="59" t="s">
        <v>83</v>
      </c>
      <c r="D179" s="60">
        <f t="shared" ref="D179:Q179" si="100">RANK(D110,D$74:D$136)</f>
        <v>41</v>
      </c>
      <c r="E179" s="61">
        <f t="shared" si="100"/>
        <v>43</v>
      </c>
      <c r="F179" s="61">
        <f t="shared" si="100"/>
        <v>20</v>
      </c>
      <c r="G179" s="62">
        <f t="shared" si="100"/>
        <v>55</v>
      </c>
      <c r="H179" s="63">
        <f t="shared" si="100"/>
        <v>27</v>
      </c>
      <c r="I179" s="63">
        <f t="shared" si="100"/>
        <v>6</v>
      </c>
      <c r="J179" s="60">
        <f t="shared" si="100"/>
        <v>36</v>
      </c>
      <c r="K179" s="62">
        <f t="shared" si="100"/>
        <v>34</v>
      </c>
      <c r="L179" s="63">
        <f t="shared" si="100"/>
        <v>49</v>
      </c>
      <c r="M179" s="63">
        <f t="shared" si="100"/>
        <v>17</v>
      </c>
      <c r="N179" s="63">
        <f t="shared" si="100"/>
        <v>51</v>
      </c>
      <c r="O179" s="135">
        <f t="shared" si="100"/>
        <v>16</v>
      </c>
      <c r="P179" s="64">
        <f t="shared" si="100"/>
        <v>28</v>
      </c>
      <c r="Q179" s="64">
        <f t="shared" si="100"/>
        <v>37</v>
      </c>
    </row>
    <row r="180" spans="2:17" x14ac:dyDescent="0.15">
      <c r="B180" s="4" t="s">
        <v>84</v>
      </c>
      <c r="C180" s="14" t="s">
        <v>85</v>
      </c>
      <c r="D180" s="17">
        <f t="shared" ref="D180:Q180" si="101">RANK(D111,D$74:D$136)</f>
        <v>48</v>
      </c>
      <c r="E180" s="5">
        <f t="shared" si="101"/>
        <v>52</v>
      </c>
      <c r="F180" s="5">
        <f t="shared" si="101"/>
        <v>31</v>
      </c>
      <c r="G180" s="6">
        <f t="shared" si="101"/>
        <v>51</v>
      </c>
      <c r="H180" s="20">
        <f t="shared" si="101"/>
        <v>32</v>
      </c>
      <c r="I180" s="20">
        <f t="shared" si="101"/>
        <v>51</v>
      </c>
      <c r="J180" s="17">
        <f t="shared" si="101"/>
        <v>41</v>
      </c>
      <c r="K180" s="6">
        <f t="shared" si="101"/>
        <v>26</v>
      </c>
      <c r="L180" s="20">
        <f t="shared" si="101"/>
        <v>55</v>
      </c>
      <c r="M180" s="20">
        <f t="shared" si="101"/>
        <v>8</v>
      </c>
      <c r="N180" s="20">
        <f t="shared" si="101"/>
        <v>35</v>
      </c>
      <c r="O180" s="132">
        <f t="shared" si="101"/>
        <v>21</v>
      </c>
      <c r="P180" s="23">
        <f t="shared" si="101"/>
        <v>36</v>
      </c>
      <c r="Q180" s="23">
        <f t="shared" si="101"/>
        <v>32</v>
      </c>
    </row>
    <row r="181" spans="2:17" x14ac:dyDescent="0.15">
      <c r="B181" s="4">
        <v>39</v>
      </c>
      <c r="C181" s="14" t="s">
        <v>86</v>
      </c>
      <c r="D181" s="17">
        <f t="shared" ref="D181:Q181" si="102">RANK(D112,D$74:D$136)</f>
        <v>22</v>
      </c>
      <c r="E181" s="5">
        <f t="shared" si="102"/>
        <v>50</v>
      </c>
      <c r="F181" s="5">
        <f t="shared" si="102"/>
        <v>13</v>
      </c>
      <c r="G181" s="6">
        <f t="shared" si="102"/>
        <v>25</v>
      </c>
      <c r="H181" s="20">
        <f t="shared" si="102"/>
        <v>7</v>
      </c>
      <c r="I181" s="20">
        <f t="shared" si="102"/>
        <v>43</v>
      </c>
      <c r="J181" s="17">
        <f t="shared" si="102"/>
        <v>49</v>
      </c>
      <c r="K181" s="6">
        <f t="shared" si="102"/>
        <v>35</v>
      </c>
      <c r="L181" s="20">
        <f t="shared" si="102"/>
        <v>43</v>
      </c>
      <c r="M181" s="20">
        <f t="shared" si="102"/>
        <v>18</v>
      </c>
      <c r="N181" s="20">
        <f t="shared" si="102"/>
        <v>42</v>
      </c>
      <c r="O181" s="132">
        <f t="shared" si="102"/>
        <v>1</v>
      </c>
      <c r="P181" s="23">
        <f t="shared" si="102"/>
        <v>8</v>
      </c>
      <c r="Q181" s="23">
        <f t="shared" si="102"/>
        <v>20</v>
      </c>
    </row>
    <row r="182" spans="2:17" x14ac:dyDescent="0.15">
      <c r="B182" s="7">
        <v>40</v>
      </c>
      <c r="C182" s="15" t="s">
        <v>87</v>
      </c>
      <c r="D182" s="18">
        <f t="shared" ref="D182:Q182" si="103">RANK(D113,D$74:D$136)</f>
        <v>60</v>
      </c>
      <c r="E182" s="8">
        <f t="shared" si="103"/>
        <v>55</v>
      </c>
      <c r="F182" s="8">
        <f t="shared" si="103"/>
        <v>53</v>
      </c>
      <c r="G182" s="9">
        <f t="shared" si="103"/>
        <v>39</v>
      </c>
      <c r="H182" s="21">
        <f t="shared" si="103"/>
        <v>57</v>
      </c>
      <c r="I182" s="21">
        <f t="shared" si="103"/>
        <v>48</v>
      </c>
      <c r="J182" s="18">
        <f t="shared" si="103"/>
        <v>34</v>
      </c>
      <c r="K182" s="9">
        <f t="shared" si="103"/>
        <v>23</v>
      </c>
      <c r="L182" s="21">
        <f t="shared" si="103"/>
        <v>40</v>
      </c>
      <c r="M182" s="21">
        <f t="shared" si="103"/>
        <v>51</v>
      </c>
      <c r="N182" s="21">
        <f t="shared" si="103"/>
        <v>41</v>
      </c>
      <c r="O182" s="136">
        <f t="shared" si="103"/>
        <v>49</v>
      </c>
      <c r="P182" s="24">
        <f t="shared" si="103"/>
        <v>62</v>
      </c>
      <c r="Q182" s="24">
        <f t="shared" si="103"/>
        <v>40</v>
      </c>
    </row>
    <row r="183" spans="2:17" x14ac:dyDescent="0.15">
      <c r="B183" s="10">
        <v>41</v>
      </c>
      <c r="C183" s="13" t="s">
        <v>88</v>
      </c>
      <c r="D183" s="16">
        <f t="shared" ref="D183:Q183" si="104">RANK(D114,D$74:D$136)</f>
        <v>54</v>
      </c>
      <c r="E183" s="11">
        <f t="shared" si="104"/>
        <v>26</v>
      </c>
      <c r="F183" s="11">
        <f t="shared" si="104"/>
        <v>52</v>
      </c>
      <c r="G183" s="12">
        <f t="shared" si="104"/>
        <v>33</v>
      </c>
      <c r="H183" s="19">
        <f t="shared" si="104"/>
        <v>28</v>
      </c>
      <c r="I183" s="19">
        <f t="shared" si="104"/>
        <v>13</v>
      </c>
      <c r="J183" s="16">
        <f t="shared" si="104"/>
        <v>62</v>
      </c>
      <c r="K183" s="12">
        <f t="shared" si="104"/>
        <v>59</v>
      </c>
      <c r="L183" s="19">
        <f t="shared" si="104"/>
        <v>50</v>
      </c>
      <c r="M183" s="19">
        <f t="shared" si="104"/>
        <v>60</v>
      </c>
      <c r="N183" s="19">
        <f t="shared" si="104"/>
        <v>37</v>
      </c>
      <c r="O183" s="137">
        <f t="shared" si="104"/>
        <v>57</v>
      </c>
      <c r="P183" s="22">
        <f t="shared" si="104"/>
        <v>63</v>
      </c>
      <c r="Q183" s="22">
        <f t="shared" si="104"/>
        <v>42</v>
      </c>
    </row>
    <row r="184" spans="2:17" x14ac:dyDescent="0.15">
      <c r="B184" s="4">
        <v>42</v>
      </c>
      <c r="C184" s="14" t="s">
        <v>89</v>
      </c>
      <c r="D184" s="17">
        <f t="shared" ref="D184:Q184" si="105">RANK(D115,D$74:D$136)</f>
        <v>38</v>
      </c>
      <c r="E184" s="5">
        <f t="shared" si="105"/>
        <v>18</v>
      </c>
      <c r="F184" s="5">
        <f t="shared" si="105"/>
        <v>51</v>
      </c>
      <c r="G184" s="6">
        <f t="shared" si="105"/>
        <v>12</v>
      </c>
      <c r="H184" s="20">
        <f t="shared" si="105"/>
        <v>15</v>
      </c>
      <c r="I184" s="20">
        <f t="shared" si="105"/>
        <v>50</v>
      </c>
      <c r="J184" s="17">
        <f t="shared" si="105"/>
        <v>30</v>
      </c>
      <c r="K184" s="6">
        <f t="shared" si="105"/>
        <v>27</v>
      </c>
      <c r="L184" s="20">
        <f t="shared" si="105"/>
        <v>30</v>
      </c>
      <c r="M184" s="20">
        <f t="shared" si="105"/>
        <v>37</v>
      </c>
      <c r="N184" s="20">
        <f t="shared" si="105"/>
        <v>52</v>
      </c>
      <c r="O184" s="132">
        <f t="shared" si="105"/>
        <v>3</v>
      </c>
      <c r="P184" s="23">
        <f t="shared" si="105"/>
        <v>13</v>
      </c>
      <c r="Q184" s="23">
        <f t="shared" si="105"/>
        <v>43</v>
      </c>
    </row>
    <row r="185" spans="2:17" x14ac:dyDescent="0.15">
      <c r="B185" s="4">
        <v>43</v>
      </c>
      <c r="C185" s="14" t="s">
        <v>90</v>
      </c>
      <c r="D185" s="17">
        <f t="shared" ref="D185:Q185" si="106">RANK(D116,D$74:D$136)</f>
        <v>58</v>
      </c>
      <c r="E185" s="5">
        <f t="shared" si="106"/>
        <v>39</v>
      </c>
      <c r="F185" s="5">
        <f t="shared" si="106"/>
        <v>47</v>
      </c>
      <c r="G185" s="6">
        <f t="shared" si="106"/>
        <v>46</v>
      </c>
      <c r="H185" s="20">
        <f t="shared" si="106"/>
        <v>60</v>
      </c>
      <c r="I185" s="20">
        <f t="shared" si="106"/>
        <v>61</v>
      </c>
      <c r="J185" s="17">
        <f t="shared" si="106"/>
        <v>16</v>
      </c>
      <c r="K185" s="6">
        <f t="shared" si="106"/>
        <v>6</v>
      </c>
      <c r="L185" s="20">
        <f t="shared" si="106"/>
        <v>16</v>
      </c>
      <c r="M185" s="20">
        <f t="shared" si="106"/>
        <v>27</v>
      </c>
      <c r="N185" s="20">
        <f t="shared" si="106"/>
        <v>24</v>
      </c>
      <c r="O185" s="132">
        <f t="shared" si="106"/>
        <v>42</v>
      </c>
      <c r="P185" s="23">
        <f t="shared" si="106"/>
        <v>46</v>
      </c>
      <c r="Q185" s="23">
        <f t="shared" si="106"/>
        <v>44</v>
      </c>
    </row>
    <row r="186" spans="2:17" x14ac:dyDescent="0.15">
      <c r="B186" s="4">
        <v>44</v>
      </c>
      <c r="C186" s="14" t="s">
        <v>91</v>
      </c>
      <c r="D186" s="17">
        <f t="shared" ref="D186:Q186" si="107">RANK(D117,D$74:D$136)</f>
        <v>50</v>
      </c>
      <c r="E186" s="5">
        <f t="shared" si="107"/>
        <v>8</v>
      </c>
      <c r="F186" s="5">
        <f t="shared" si="107"/>
        <v>54</v>
      </c>
      <c r="G186" s="6">
        <f t="shared" si="107"/>
        <v>58</v>
      </c>
      <c r="H186" s="20">
        <f t="shared" si="107"/>
        <v>23</v>
      </c>
      <c r="I186" s="20">
        <f t="shared" si="107"/>
        <v>41</v>
      </c>
      <c r="J186" s="17">
        <f t="shared" si="107"/>
        <v>12</v>
      </c>
      <c r="K186" s="6">
        <f t="shared" si="107"/>
        <v>2</v>
      </c>
      <c r="L186" s="20">
        <f t="shared" si="107"/>
        <v>8</v>
      </c>
      <c r="M186" s="20">
        <f t="shared" si="107"/>
        <v>30</v>
      </c>
      <c r="N186" s="20">
        <f t="shared" si="107"/>
        <v>23</v>
      </c>
      <c r="O186" s="132">
        <f t="shared" si="107"/>
        <v>23</v>
      </c>
      <c r="P186" s="23">
        <f t="shared" si="107"/>
        <v>18</v>
      </c>
      <c r="Q186" s="23">
        <f t="shared" si="107"/>
        <v>57</v>
      </c>
    </row>
    <row r="187" spans="2:17" x14ac:dyDescent="0.15">
      <c r="B187" s="4">
        <v>45</v>
      </c>
      <c r="C187" s="14" t="s">
        <v>92</v>
      </c>
      <c r="D187" s="17">
        <f t="shared" ref="D187:Q187" si="108">RANK(D118,D$74:D$136)</f>
        <v>21</v>
      </c>
      <c r="E187" s="5">
        <f t="shared" si="108"/>
        <v>27</v>
      </c>
      <c r="F187" s="5">
        <f t="shared" si="108"/>
        <v>32</v>
      </c>
      <c r="G187" s="6">
        <f t="shared" si="108"/>
        <v>8</v>
      </c>
      <c r="H187" s="20">
        <f t="shared" si="108"/>
        <v>6</v>
      </c>
      <c r="I187" s="20">
        <f t="shared" si="108"/>
        <v>37</v>
      </c>
      <c r="J187" s="17">
        <f t="shared" si="108"/>
        <v>15</v>
      </c>
      <c r="K187" s="6">
        <f t="shared" si="108"/>
        <v>13</v>
      </c>
      <c r="L187" s="20">
        <f t="shared" si="108"/>
        <v>51</v>
      </c>
      <c r="M187" s="20">
        <f t="shared" si="108"/>
        <v>63</v>
      </c>
      <c r="N187" s="20">
        <f t="shared" si="108"/>
        <v>55</v>
      </c>
      <c r="O187" s="132">
        <f t="shared" si="108"/>
        <v>56</v>
      </c>
      <c r="P187" s="23">
        <f t="shared" si="108"/>
        <v>30</v>
      </c>
      <c r="Q187" s="23">
        <f t="shared" si="108"/>
        <v>53</v>
      </c>
    </row>
    <row r="188" spans="2:17" x14ac:dyDescent="0.15">
      <c r="B188" s="4">
        <v>46</v>
      </c>
      <c r="C188" s="14" t="s">
        <v>93</v>
      </c>
      <c r="D188" s="17">
        <f t="shared" ref="D188:Q188" si="109">RANK(D119,D$74:D$136)</f>
        <v>23</v>
      </c>
      <c r="E188" s="5">
        <f t="shared" si="109"/>
        <v>15</v>
      </c>
      <c r="F188" s="5">
        <f t="shared" si="109"/>
        <v>46</v>
      </c>
      <c r="G188" s="6">
        <f t="shared" si="109"/>
        <v>7</v>
      </c>
      <c r="H188" s="20">
        <f t="shared" si="109"/>
        <v>30</v>
      </c>
      <c r="I188" s="20">
        <f t="shared" si="109"/>
        <v>31</v>
      </c>
      <c r="J188" s="17">
        <f t="shared" si="109"/>
        <v>20</v>
      </c>
      <c r="K188" s="6">
        <f t="shared" si="109"/>
        <v>7</v>
      </c>
      <c r="L188" s="20">
        <f t="shared" si="109"/>
        <v>14</v>
      </c>
      <c r="M188" s="20">
        <f t="shared" si="109"/>
        <v>21</v>
      </c>
      <c r="N188" s="20">
        <f t="shared" si="109"/>
        <v>55</v>
      </c>
      <c r="O188" s="132">
        <f t="shared" si="109"/>
        <v>37</v>
      </c>
      <c r="P188" s="23">
        <f t="shared" si="109"/>
        <v>22</v>
      </c>
      <c r="Q188" s="23">
        <f t="shared" si="109"/>
        <v>52</v>
      </c>
    </row>
    <row r="189" spans="2:17" x14ac:dyDescent="0.15">
      <c r="B189" s="4">
        <v>47</v>
      </c>
      <c r="C189" s="14" t="s">
        <v>94</v>
      </c>
      <c r="D189" s="17">
        <f t="shared" ref="D189:Q189" si="110">RANK(D120,D$74:D$136)</f>
        <v>45</v>
      </c>
      <c r="E189" s="5">
        <f t="shared" si="110"/>
        <v>9</v>
      </c>
      <c r="F189" s="5">
        <f t="shared" si="110"/>
        <v>55</v>
      </c>
      <c r="G189" s="6">
        <f t="shared" si="110"/>
        <v>28</v>
      </c>
      <c r="H189" s="20">
        <f t="shared" si="110"/>
        <v>53</v>
      </c>
      <c r="I189" s="20">
        <f t="shared" si="110"/>
        <v>58</v>
      </c>
      <c r="J189" s="17">
        <f t="shared" si="110"/>
        <v>24</v>
      </c>
      <c r="K189" s="6">
        <f t="shared" si="110"/>
        <v>10</v>
      </c>
      <c r="L189" s="20">
        <f t="shared" si="110"/>
        <v>19</v>
      </c>
      <c r="M189" s="20">
        <f t="shared" si="110"/>
        <v>62</v>
      </c>
      <c r="N189" s="20">
        <f t="shared" si="110"/>
        <v>55</v>
      </c>
      <c r="O189" s="132">
        <f t="shared" si="110"/>
        <v>51</v>
      </c>
      <c r="P189" s="23">
        <f t="shared" si="110"/>
        <v>50</v>
      </c>
      <c r="Q189" s="23">
        <f t="shared" si="110"/>
        <v>47</v>
      </c>
    </row>
    <row r="190" spans="2:17" x14ac:dyDescent="0.15">
      <c r="B190" s="4">
        <v>48</v>
      </c>
      <c r="C190" s="14" t="s">
        <v>95</v>
      </c>
      <c r="D190" s="17">
        <f t="shared" ref="D190:Q190" si="111">RANK(D121,D$74:D$136)</f>
        <v>59</v>
      </c>
      <c r="E190" s="5">
        <f t="shared" si="111"/>
        <v>14</v>
      </c>
      <c r="F190" s="5">
        <f t="shared" si="111"/>
        <v>62</v>
      </c>
      <c r="G190" s="6">
        <f t="shared" si="111"/>
        <v>37</v>
      </c>
      <c r="H190" s="20">
        <f t="shared" si="111"/>
        <v>10</v>
      </c>
      <c r="I190" s="20">
        <f t="shared" si="111"/>
        <v>7</v>
      </c>
      <c r="J190" s="17">
        <f t="shared" si="111"/>
        <v>21</v>
      </c>
      <c r="K190" s="6">
        <f t="shared" si="111"/>
        <v>22</v>
      </c>
      <c r="L190" s="20">
        <f t="shared" si="111"/>
        <v>25</v>
      </c>
      <c r="M190" s="20">
        <f t="shared" si="111"/>
        <v>50</v>
      </c>
      <c r="N190" s="20">
        <f t="shared" si="111"/>
        <v>55</v>
      </c>
      <c r="O190" s="132">
        <f t="shared" si="111"/>
        <v>2</v>
      </c>
      <c r="P190" s="23">
        <f t="shared" si="111"/>
        <v>12</v>
      </c>
      <c r="Q190" s="23">
        <f t="shared" si="111"/>
        <v>50</v>
      </c>
    </row>
    <row r="191" spans="2:17" x14ac:dyDescent="0.15">
      <c r="B191" s="4">
        <v>49</v>
      </c>
      <c r="C191" s="14" t="s">
        <v>96</v>
      </c>
      <c r="D191" s="17">
        <f t="shared" ref="D191:Q191" si="112">RANK(D122,D$74:D$136)</f>
        <v>51</v>
      </c>
      <c r="E191" s="5">
        <f t="shared" si="112"/>
        <v>13</v>
      </c>
      <c r="F191" s="5">
        <f t="shared" si="112"/>
        <v>58</v>
      </c>
      <c r="G191" s="6">
        <f t="shared" si="112"/>
        <v>22</v>
      </c>
      <c r="H191" s="20">
        <f t="shared" si="112"/>
        <v>34</v>
      </c>
      <c r="I191" s="20">
        <f t="shared" si="112"/>
        <v>22</v>
      </c>
      <c r="J191" s="17">
        <f t="shared" si="112"/>
        <v>18</v>
      </c>
      <c r="K191" s="6">
        <f t="shared" si="112"/>
        <v>19</v>
      </c>
      <c r="L191" s="20">
        <f t="shared" si="112"/>
        <v>7</v>
      </c>
      <c r="M191" s="20">
        <f t="shared" si="112"/>
        <v>45</v>
      </c>
      <c r="N191" s="20">
        <f t="shared" si="112"/>
        <v>55</v>
      </c>
      <c r="O191" s="132">
        <f t="shared" si="112"/>
        <v>39</v>
      </c>
      <c r="P191" s="23">
        <f t="shared" si="112"/>
        <v>32</v>
      </c>
      <c r="Q191" s="23">
        <f t="shared" si="112"/>
        <v>51</v>
      </c>
    </row>
    <row r="192" spans="2:17" x14ac:dyDescent="0.15">
      <c r="B192" s="4">
        <v>50</v>
      </c>
      <c r="C192" s="14" t="s">
        <v>97</v>
      </c>
      <c r="D192" s="17">
        <f t="shared" ref="D192:Q192" si="113">RANK(D123,D$74:D$136)</f>
        <v>43</v>
      </c>
      <c r="E192" s="5">
        <f t="shared" si="113"/>
        <v>6</v>
      </c>
      <c r="F192" s="5">
        <f t="shared" si="113"/>
        <v>63</v>
      </c>
      <c r="G192" s="6">
        <f t="shared" si="113"/>
        <v>23</v>
      </c>
      <c r="H192" s="20">
        <f t="shared" si="113"/>
        <v>12</v>
      </c>
      <c r="I192" s="20">
        <f t="shared" si="113"/>
        <v>34</v>
      </c>
      <c r="J192" s="17">
        <f t="shared" si="113"/>
        <v>13</v>
      </c>
      <c r="K192" s="6">
        <f t="shared" si="113"/>
        <v>4</v>
      </c>
      <c r="L192" s="20">
        <f t="shared" si="113"/>
        <v>10</v>
      </c>
      <c r="M192" s="20">
        <f t="shared" si="113"/>
        <v>19</v>
      </c>
      <c r="N192" s="20">
        <f t="shared" si="113"/>
        <v>47</v>
      </c>
      <c r="O192" s="132">
        <f t="shared" si="113"/>
        <v>52</v>
      </c>
      <c r="P192" s="23">
        <f t="shared" si="113"/>
        <v>20</v>
      </c>
      <c r="Q192" s="23">
        <f t="shared" si="113"/>
        <v>54</v>
      </c>
    </row>
    <row r="193" spans="2:17" x14ac:dyDescent="0.15">
      <c r="B193" s="4">
        <v>51</v>
      </c>
      <c r="C193" s="14" t="s">
        <v>98</v>
      </c>
      <c r="D193" s="17">
        <f t="shared" ref="D193:Q193" si="114">RANK(D124,D$74:D$136)</f>
        <v>3</v>
      </c>
      <c r="E193" s="5">
        <f t="shared" si="114"/>
        <v>3</v>
      </c>
      <c r="F193" s="5">
        <f t="shared" si="114"/>
        <v>48</v>
      </c>
      <c r="G193" s="6">
        <f t="shared" si="114"/>
        <v>1</v>
      </c>
      <c r="H193" s="20">
        <f t="shared" si="114"/>
        <v>3</v>
      </c>
      <c r="I193" s="20">
        <f t="shared" si="114"/>
        <v>14</v>
      </c>
      <c r="J193" s="17">
        <f t="shared" si="114"/>
        <v>9</v>
      </c>
      <c r="K193" s="6">
        <f t="shared" si="114"/>
        <v>3</v>
      </c>
      <c r="L193" s="20">
        <f t="shared" si="114"/>
        <v>17</v>
      </c>
      <c r="M193" s="20">
        <f t="shared" si="114"/>
        <v>7</v>
      </c>
      <c r="N193" s="20">
        <f t="shared" si="114"/>
        <v>7</v>
      </c>
      <c r="O193" s="132">
        <f t="shared" si="114"/>
        <v>22</v>
      </c>
      <c r="P193" s="23">
        <f t="shared" si="114"/>
        <v>3</v>
      </c>
      <c r="Q193" s="23">
        <f t="shared" si="114"/>
        <v>58</v>
      </c>
    </row>
    <row r="194" spans="2:17" x14ac:dyDescent="0.15">
      <c r="B194" s="4">
        <v>52</v>
      </c>
      <c r="C194" s="14" t="s">
        <v>99</v>
      </c>
      <c r="D194" s="17">
        <f t="shared" ref="D194:Q194" si="115">RANK(D125,D$74:D$136)</f>
        <v>35</v>
      </c>
      <c r="E194" s="5">
        <f t="shared" si="115"/>
        <v>7</v>
      </c>
      <c r="F194" s="5">
        <f t="shared" si="115"/>
        <v>60</v>
      </c>
      <c r="G194" s="6">
        <f t="shared" si="115"/>
        <v>13</v>
      </c>
      <c r="H194" s="20">
        <f t="shared" si="115"/>
        <v>4</v>
      </c>
      <c r="I194" s="20">
        <f t="shared" si="115"/>
        <v>55</v>
      </c>
      <c r="J194" s="17">
        <f t="shared" si="115"/>
        <v>10</v>
      </c>
      <c r="K194" s="6">
        <f t="shared" si="115"/>
        <v>17</v>
      </c>
      <c r="L194" s="20">
        <f t="shared" si="115"/>
        <v>4</v>
      </c>
      <c r="M194" s="20">
        <f t="shared" si="115"/>
        <v>6</v>
      </c>
      <c r="N194" s="20">
        <f t="shared" si="115"/>
        <v>22</v>
      </c>
      <c r="O194" s="132">
        <f t="shared" si="115"/>
        <v>20</v>
      </c>
      <c r="P194" s="23">
        <f t="shared" si="115"/>
        <v>10</v>
      </c>
      <c r="Q194" s="23">
        <f t="shared" si="115"/>
        <v>61</v>
      </c>
    </row>
    <row r="195" spans="2:17" x14ac:dyDescent="0.15">
      <c r="B195" s="4">
        <v>53</v>
      </c>
      <c r="C195" s="14" t="s">
        <v>100</v>
      </c>
      <c r="D195" s="17">
        <f t="shared" ref="D195:Q195" si="116">RANK(D126,D$74:D$136)</f>
        <v>18</v>
      </c>
      <c r="E195" s="5">
        <f t="shared" si="116"/>
        <v>11</v>
      </c>
      <c r="F195" s="5">
        <f t="shared" si="116"/>
        <v>41</v>
      </c>
      <c r="G195" s="6">
        <f t="shared" si="116"/>
        <v>19</v>
      </c>
      <c r="H195" s="20">
        <f t="shared" si="116"/>
        <v>48</v>
      </c>
      <c r="I195" s="20">
        <f t="shared" si="116"/>
        <v>1</v>
      </c>
      <c r="J195" s="17">
        <f t="shared" si="116"/>
        <v>7</v>
      </c>
      <c r="K195" s="6">
        <f t="shared" si="116"/>
        <v>8</v>
      </c>
      <c r="L195" s="20">
        <f t="shared" si="116"/>
        <v>33</v>
      </c>
      <c r="M195" s="20">
        <f t="shared" si="116"/>
        <v>20</v>
      </c>
      <c r="N195" s="20">
        <f t="shared" si="116"/>
        <v>29</v>
      </c>
      <c r="O195" s="132">
        <f t="shared" si="116"/>
        <v>10</v>
      </c>
      <c r="P195" s="23">
        <f t="shared" si="116"/>
        <v>11</v>
      </c>
      <c r="Q195" s="23">
        <f t="shared" si="116"/>
        <v>60</v>
      </c>
    </row>
    <row r="196" spans="2:17" x14ac:dyDescent="0.15">
      <c r="B196" s="4">
        <v>54</v>
      </c>
      <c r="C196" s="14" t="s">
        <v>101</v>
      </c>
      <c r="D196" s="17">
        <f t="shared" ref="D196:Q196" si="117">RANK(D127,D$74:D$136)</f>
        <v>5</v>
      </c>
      <c r="E196" s="5">
        <f t="shared" si="117"/>
        <v>4</v>
      </c>
      <c r="F196" s="5">
        <f t="shared" si="117"/>
        <v>45</v>
      </c>
      <c r="G196" s="6">
        <f t="shared" si="117"/>
        <v>3</v>
      </c>
      <c r="H196" s="20">
        <f t="shared" si="117"/>
        <v>11</v>
      </c>
      <c r="I196" s="20">
        <f t="shared" si="117"/>
        <v>25</v>
      </c>
      <c r="J196" s="17">
        <f t="shared" si="117"/>
        <v>2</v>
      </c>
      <c r="K196" s="6">
        <f t="shared" si="117"/>
        <v>5</v>
      </c>
      <c r="L196" s="20">
        <f t="shared" si="117"/>
        <v>22</v>
      </c>
      <c r="M196" s="20">
        <f t="shared" si="117"/>
        <v>40</v>
      </c>
      <c r="N196" s="20">
        <f t="shared" si="117"/>
        <v>39</v>
      </c>
      <c r="O196" s="132">
        <f t="shared" si="117"/>
        <v>14</v>
      </c>
      <c r="P196" s="23">
        <f t="shared" si="117"/>
        <v>4</v>
      </c>
      <c r="Q196" s="23">
        <f t="shared" si="117"/>
        <v>62</v>
      </c>
    </row>
    <row r="197" spans="2:17" x14ac:dyDescent="0.15">
      <c r="B197" s="4">
        <v>55</v>
      </c>
      <c r="C197" s="14" t="s">
        <v>102</v>
      </c>
      <c r="D197" s="17">
        <f t="shared" ref="D197:Q197" si="118">RANK(D128,D$74:D$136)</f>
        <v>1</v>
      </c>
      <c r="E197" s="5">
        <f t="shared" si="118"/>
        <v>2</v>
      </c>
      <c r="F197" s="5">
        <f t="shared" si="118"/>
        <v>49</v>
      </c>
      <c r="G197" s="6">
        <f t="shared" si="118"/>
        <v>2</v>
      </c>
      <c r="H197" s="20">
        <f t="shared" si="118"/>
        <v>2</v>
      </c>
      <c r="I197" s="20">
        <f t="shared" si="118"/>
        <v>3</v>
      </c>
      <c r="J197" s="17">
        <f t="shared" si="118"/>
        <v>4</v>
      </c>
      <c r="K197" s="6">
        <f t="shared" si="118"/>
        <v>14</v>
      </c>
      <c r="L197" s="20">
        <f t="shared" si="118"/>
        <v>6</v>
      </c>
      <c r="M197" s="20">
        <f t="shared" si="118"/>
        <v>16</v>
      </c>
      <c r="N197" s="20">
        <f t="shared" si="118"/>
        <v>3</v>
      </c>
      <c r="O197" s="132">
        <f t="shared" si="118"/>
        <v>5</v>
      </c>
      <c r="P197" s="23">
        <f t="shared" si="118"/>
        <v>2</v>
      </c>
      <c r="Q197" s="23">
        <f t="shared" si="118"/>
        <v>56</v>
      </c>
    </row>
    <row r="198" spans="2:17" x14ac:dyDescent="0.15">
      <c r="B198" s="4">
        <v>56</v>
      </c>
      <c r="C198" s="14" t="s">
        <v>103</v>
      </c>
      <c r="D198" s="17">
        <f t="shared" ref="D198:Q198" si="119">RANK(D129,D$74:D$136)</f>
        <v>2</v>
      </c>
      <c r="E198" s="5">
        <f t="shared" si="119"/>
        <v>1</v>
      </c>
      <c r="F198" s="5">
        <f t="shared" si="119"/>
        <v>61</v>
      </c>
      <c r="G198" s="6">
        <f t="shared" si="119"/>
        <v>11</v>
      </c>
      <c r="H198" s="20">
        <f t="shared" si="119"/>
        <v>1</v>
      </c>
      <c r="I198" s="20">
        <f t="shared" si="119"/>
        <v>9</v>
      </c>
      <c r="J198" s="17">
        <f t="shared" si="119"/>
        <v>1</v>
      </c>
      <c r="K198" s="6">
        <f t="shared" si="119"/>
        <v>1</v>
      </c>
      <c r="L198" s="20">
        <f t="shared" si="119"/>
        <v>1</v>
      </c>
      <c r="M198" s="20">
        <f t="shared" si="119"/>
        <v>1</v>
      </c>
      <c r="N198" s="20">
        <f t="shared" si="119"/>
        <v>55</v>
      </c>
      <c r="O198" s="132">
        <f t="shared" si="119"/>
        <v>7</v>
      </c>
      <c r="P198" s="23">
        <f t="shared" si="119"/>
        <v>1</v>
      </c>
      <c r="Q198" s="23">
        <f t="shared" si="119"/>
        <v>63</v>
      </c>
    </row>
    <row r="199" spans="2:17" x14ac:dyDescent="0.15">
      <c r="B199" s="4">
        <v>57</v>
      </c>
      <c r="C199" s="14" t="s">
        <v>104</v>
      </c>
      <c r="D199" s="17">
        <f t="shared" ref="D199:Q199" si="120">RANK(D130,D$74:D$136)</f>
        <v>16</v>
      </c>
      <c r="E199" s="5">
        <f t="shared" si="120"/>
        <v>10</v>
      </c>
      <c r="F199" s="5">
        <f t="shared" si="120"/>
        <v>24</v>
      </c>
      <c r="G199" s="6">
        <f t="shared" si="120"/>
        <v>40</v>
      </c>
      <c r="H199" s="20">
        <f t="shared" si="120"/>
        <v>42</v>
      </c>
      <c r="I199" s="20">
        <f t="shared" si="120"/>
        <v>8</v>
      </c>
      <c r="J199" s="17">
        <f t="shared" si="120"/>
        <v>3</v>
      </c>
      <c r="K199" s="6">
        <f t="shared" si="120"/>
        <v>11</v>
      </c>
      <c r="L199" s="20">
        <f t="shared" si="120"/>
        <v>3</v>
      </c>
      <c r="M199" s="20">
        <f t="shared" si="120"/>
        <v>10</v>
      </c>
      <c r="N199" s="20">
        <f t="shared" si="120"/>
        <v>46</v>
      </c>
      <c r="O199" s="132">
        <f t="shared" si="120"/>
        <v>31</v>
      </c>
      <c r="P199" s="23">
        <f t="shared" si="120"/>
        <v>7</v>
      </c>
      <c r="Q199" s="23">
        <f t="shared" si="120"/>
        <v>59</v>
      </c>
    </row>
    <row r="200" spans="2:17" x14ac:dyDescent="0.15">
      <c r="B200" s="4">
        <v>58</v>
      </c>
      <c r="C200" s="14" t="s">
        <v>105</v>
      </c>
      <c r="D200" s="17">
        <f t="shared" ref="D200:Q200" si="121">RANK(D131,D$74:D$136)</f>
        <v>31</v>
      </c>
      <c r="E200" s="5">
        <f t="shared" si="121"/>
        <v>5</v>
      </c>
      <c r="F200" s="5">
        <f t="shared" si="121"/>
        <v>59</v>
      </c>
      <c r="G200" s="6">
        <f t="shared" si="121"/>
        <v>27</v>
      </c>
      <c r="H200" s="20">
        <f t="shared" si="121"/>
        <v>8</v>
      </c>
      <c r="I200" s="20">
        <f t="shared" si="121"/>
        <v>46</v>
      </c>
      <c r="J200" s="17">
        <f t="shared" si="121"/>
        <v>6</v>
      </c>
      <c r="K200" s="6">
        <f t="shared" si="121"/>
        <v>9</v>
      </c>
      <c r="L200" s="20">
        <f t="shared" si="121"/>
        <v>5</v>
      </c>
      <c r="M200" s="20">
        <f t="shared" si="121"/>
        <v>2</v>
      </c>
      <c r="N200" s="20">
        <f t="shared" si="121"/>
        <v>50</v>
      </c>
      <c r="O200" s="132">
        <f t="shared" si="121"/>
        <v>13</v>
      </c>
      <c r="P200" s="23">
        <f t="shared" si="121"/>
        <v>5</v>
      </c>
      <c r="Q200" s="23">
        <f t="shared" si="121"/>
        <v>55</v>
      </c>
    </row>
    <row r="201" spans="2:17" x14ac:dyDescent="0.15">
      <c r="B201" s="4">
        <v>59</v>
      </c>
      <c r="C201" s="14" t="s">
        <v>106</v>
      </c>
      <c r="D201" s="17">
        <f t="shared" ref="D201:Q201" si="122">RANK(D132,D$74:D$136)</f>
        <v>62</v>
      </c>
      <c r="E201" s="5">
        <f t="shared" si="122"/>
        <v>63</v>
      </c>
      <c r="F201" s="5">
        <f t="shared" si="122"/>
        <v>44</v>
      </c>
      <c r="G201" s="6">
        <f t="shared" si="122"/>
        <v>53</v>
      </c>
      <c r="H201" s="20">
        <f t="shared" si="122"/>
        <v>59</v>
      </c>
      <c r="I201" s="20">
        <f t="shared" si="122"/>
        <v>30</v>
      </c>
      <c r="J201" s="17">
        <f t="shared" si="122"/>
        <v>8</v>
      </c>
      <c r="K201" s="6">
        <f t="shared" si="122"/>
        <v>16</v>
      </c>
      <c r="L201" s="20">
        <f t="shared" si="122"/>
        <v>54</v>
      </c>
      <c r="M201" s="20">
        <f t="shared" si="122"/>
        <v>15</v>
      </c>
      <c r="N201" s="20">
        <f t="shared" si="122"/>
        <v>25</v>
      </c>
      <c r="O201" s="132">
        <f t="shared" si="122"/>
        <v>27</v>
      </c>
      <c r="P201" s="23">
        <f t="shared" si="122"/>
        <v>37</v>
      </c>
      <c r="Q201" s="23">
        <f t="shared" si="122"/>
        <v>48</v>
      </c>
    </row>
    <row r="202" spans="2:17" x14ac:dyDescent="0.15">
      <c r="B202" s="4">
        <v>60</v>
      </c>
      <c r="C202" s="14" t="s">
        <v>107</v>
      </c>
      <c r="D202" s="17">
        <f t="shared" ref="D202:Q202" si="123">RANK(D133,D$74:D$136)</f>
        <v>53</v>
      </c>
      <c r="E202" s="5">
        <f t="shared" si="123"/>
        <v>46</v>
      </c>
      <c r="F202" s="5">
        <f t="shared" si="123"/>
        <v>43</v>
      </c>
      <c r="G202" s="6">
        <f t="shared" si="123"/>
        <v>34</v>
      </c>
      <c r="H202" s="20">
        <f t="shared" si="123"/>
        <v>19</v>
      </c>
      <c r="I202" s="20">
        <f t="shared" si="123"/>
        <v>20</v>
      </c>
      <c r="J202" s="17">
        <f t="shared" si="123"/>
        <v>19</v>
      </c>
      <c r="K202" s="6">
        <f t="shared" si="123"/>
        <v>44</v>
      </c>
      <c r="L202" s="20">
        <f t="shared" si="123"/>
        <v>12</v>
      </c>
      <c r="M202" s="20">
        <f t="shared" si="123"/>
        <v>25</v>
      </c>
      <c r="N202" s="20">
        <f t="shared" si="123"/>
        <v>38</v>
      </c>
      <c r="O202" s="132">
        <f t="shared" si="123"/>
        <v>28</v>
      </c>
      <c r="P202" s="23">
        <f t="shared" si="123"/>
        <v>27</v>
      </c>
      <c r="Q202" s="23">
        <f t="shared" si="123"/>
        <v>45</v>
      </c>
    </row>
    <row r="203" spans="2:17" x14ac:dyDescent="0.15">
      <c r="B203" s="4">
        <v>61</v>
      </c>
      <c r="C203" s="14" t="s">
        <v>108</v>
      </c>
      <c r="D203" s="17">
        <f t="shared" ref="D203:Q203" si="124">RANK(D134,D$74:D$136)</f>
        <v>63</v>
      </c>
      <c r="E203" s="5">
        <f t="shared" si="124"/>
        <v>54</v>
      </c>
      <c r="F203" s="5">
        <f t="shared" si="124"/>
        <v>56</v>
      </c>
      <c r="G203" s="6">
        <f t="shared" si="124"/>
        <v>57</v>
      </c>
      <c r="H203" s="20">
        <f t="shared" si="124"/>
        <v>47</v>
      </c>
      <c r="I203" s="20">
        <f t="shared" si="124"/>
        <v>49</v>
      </c>
      <c r="J203" s="17">
        <f t="shared" si="124"/>
        <v>28</v>
      </c>
      <c r="K203" s="6">
        <f t="shared" si="124"/>
        <v>15</v>
      </c>
      <c r="L203" s="20">
        <f t="shared" si="124"/>
        <v>2</v>
      </c>
      <c r="M203" s="20">
        <f t="shared" si="124"/>
        <v>35</v>
      </c>
      <c r="N203" s="20">
        <f t="shared" si="124"/>
        <v>43</v>
      </c>
      <c r="O203" s="132">
        <f t="shared" si="124"/>
        <v>54</v>
      </c>
      <c r="P203" s="23">
        <f t="shared" si="124"/>
        <v>52</v>
      </c>
      <c r="Q203" s="23">
        <f t="shared" si="124"/>
        <v>46</v>
      </c>
    </row>
    <row r="204" spans="2:17" x14ac:dyDescent="0.15">
      <c r="B204" s="4">
        <v>62</v>
      </c>
      <c r="C204" s="14" t="s">
        <v>109</v>
      </c>
      <c r="D204" s="17">
        <f t="shared" ref="D204:Q204" si="125">RANK(D135,D$74:D$136)</f>
        <v>61</v>
      </c>
      <c r="E204" s="5">
        <f t="shared" si="125"/>
        <v>29</v>
      </c>
      <c r="F204" s="5">
        <f t="shared" si="125"/>
        <v>57</v>
      </c>
      <c r="G204" s="6">
        <f t="shared" si="125"/>
        <v>52</v>
      </c>
      <c r="H204" s="20">
        <f t="shared" si="125"/>
        <v>21</v>
      </c>
      <c r="I204" s="20">
        <f t="shared" si="125"/>
        <v>26</v>
      </c>
      <c r="J204" s="17">
        <f t="shared" si="125"/>
        <v>50</v>
      </c>
      <c r="K204" s="6">
        <f t="shared" si="125"/>
        <v>29</v>
      </c>
      <c r="L204" s="20">
        <f t="shared" si="125"/>
        <v>31</v>
      </c>
      <c r="M204" s="20">
        <f t="shared" si="125"/>
        <v>52</v>
      </c>
      <c r="N204" s="20">
        <f t="shared" si="125"/>
        <v>48</v>
      </c>
      <c r="O204" s="132">
        <f t="shared" si="125"/>
        <v>26</v>
      </c>
      <c r="P204" s="23">
        <f t="shared" si="125"/>
        <v>58</v>
      </c>
      <c r="Q204" s="23">
        <f t="shared" si="125"/>
        <v>41</v>
      </c>
    </row>
    <row r="205" spans="2:17" x14ac:dyDescent="0.15">
      <c r="B205" s="7">
        <v>63</v>
      </c>
      <c r="C205" s="15" t="s">
        <v>110</v>
      </c>
      <c r="D205" s="18">
        <f t="shared" ref="D205:Q205" si="126">RANK(D136,D$74:D$136)</f>
        <v>57</v>
      </c>
      <c r="E205" s="8">
        <f t="shared" si="126"/>
        <v>28</v>
      </c>
      <c r="F205" s="8">
        <f t="shared" si="126"/>
        <v>50</v>
      </c>
      <c r="G205" s="9">
        <f t="shared" si="126"/>
        <v>45</v>
      </c>
      <c r="H205" s="21">
        <f t="shared" si="126"/>
        <v>50</v>
      </c>
      <c r="I205" s="21">
        <f t="shared" si="126"/>
        <v>36</v>
      </c>
      <c r="J205" s="18">
        <f t="shared" si="126"/>
        <v>27</v>
      </c>
      <c r="K205" s="9">
        <f t="shared" si="126"/>
        <v>18</v>
      </c>
      <c r="L205" s="21">
        <f t="shared" si="126"/>
        <v>24</v>
      </c>
      <c r="M205" s="21">
        <f t="shared" si="126"/>
        <v>43</v>
      </c>
      <c r="N205" s="21">
        <f t="shared" si="126"/>
        <v>55</v>
      </c>
      <c r="O205" s="136">
        <f t="shared" si="126"/>
        <v>63</v>
      </c>
      <c r="P205" s="24">
        <f t="shared" si="126"/>
        <v>59</v>
      </c>
      <c r="Q205" s="24">
        <f t="shared" si="126"/>
        <v>49</v>
      </c>
    </row>
    <row r="207" spans="2:17" ht="13.5" x14ac:dyDescent="0.15">
      <c r="B207" s="74" t="str">
        <f>+B139</f>
        <v>平成２７年度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127">+D5/$P5</f>
        <v>0.51876587002868157</v>
      </c>
      <c r="E211" s="78">
        <f t="shared" si="127"/>
        <v>0.1670559676113908</v>
      </c>
      <c r="F211" s="78">
        <f t="shared" si="127"/>
        <v>0.24755510777067805</v>
      </c>
      <c r="G211" s="79">
        <f t="shared" si="127"/>
        <v>0.10415479464661268</v>
      </c>
      <c r="H211" s="80">
        <f t="shared" si="127"/>
        <v>0.14369723674375892</v>
      </c>
      <c r="I211" s="80">
        <f t="shared" si="127"/>
        <v>1.6721056049225504E-2</v>
      </c>
      <c r="J211" s="77">
        <f t="shared" si="127"/>
        <v>4.9501931415309737E-2</v>
      </c>
      <c r="K211" s="79">
        <f t="shared" si="127"/>
        <v>4.7851501833157968E-5</v>
      </c>
      <c r="L211" s="80">
        <f t="shared" si="127"/>
        <v>7.6149330506180155E-2</v>
      </c>
      <c r="M211" s="80">
        <f t="shared" si="127"/>
        <v>1.8574441771045805E-3</v>
      </c>
      <c r="N211" s="80">
        <f t="shared" si="127"/>
        <v>4.9872944094244455E-2</v>
      </c>
      <c r="O211" s="140">
        <f t="shared" si="127"/>
        <v>0.14343418698549512</v>
      </c>
      <c r="P211" s="81">
        <f t="shared" si="127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128">+D6/$P6</f>
        <v>0.51677372130370636</v>
      </c>
      <c r="E212" s="83">
        <f t="shared" si="128"/>
        <v>0.17390844120960458</v>
      </c>
      <c r="F212" s="83">
        <f t="shared" si="128"/>
        <v>0.2584209401712893</v>
      </c>
      <c r="G212" s="84">
        <f t="shared" si="128"/>
        <v>8.4444339922812486E-2</v>
      </c>
      <c r="H212" s="85">
        <f t="shared" si="128"/>
        <v>0.16243420531188224</v>
      </c>
      <c r="I212" s="85">
        <f t="shared" si="128"/>
        <v>1.2520369504642652E-2</v>
      </c>
      <c r="J212" s="82">
        <f t="shared" si="128"/>
        <v>0.11309358682934406</v>
      </c>
      <c r="K212" s="84">
        <f t="shared" si="128"/>
        <v>4.029402456183815E-2</v>
      </c>
      <c r="L212" s="85">
        <f t="shared" si="128"/>
        <v>8.6195408293161677E-2</v>
      </c>
      <c r="M212" s="85">
        <f t="shared" si="128"/>
        <v>1.8513751792478446E-3</v>
      </c>
      <c r="N212" s="85">
        <f t="shared" si="128"/>
        <v>1.0579605264403491E-2</v>
      </c>
      <c r="O212" s="141">
        <f t="shared" si="128"/>
        <v>9.6551728313611695E-2</v>
      </c>
      <c r="P212" s="86">
        <f t="shared" si="128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129">+D7/$P7</f>
        <v>0.51214861661055722</v>
      </c>
      <c r="E213" s="83">
        <f t="shared" si="129"/>
        <v>0.18640812629884423</v>
      </c>
      <c r="F213" s="83">
        <f t="shared" si="129"/>
        <v>0.24183515499863856</v>
      </c>
      <c r="G213" s="84">
        <f t="shared" si="129"/>
        <v>8.3905335313074439E-2</v>
      </c>
      <c r="H213" s="85">
        <f t="shared" si="129"/>
        <v>0.12422236975307907</v>
      </c>
      <c r="I213" s="85">
        <f t="shared" si="129"/>
        <v>9.1375400363876216E-3</v>
      </c>
      <c r="J213" s="82">
        <f t="shared" si="129"/>
        <v>8.7270629256217411E-2</v>
      </c>
      <c r="K213" s="84">
        <f t="shared" si="129"/>
        <v>3.2567432337948093E-2</v>
      </c>
      <c r="L213" s="85">
        <f t="shared" si="129"/>
        <v>0.13780153778904011</v>
      </c>
      <c r="M213" s="85">
        <f t="shared" si="129"/>
        <v>2.534707256646816E-3</v>
      </c>
      <c r="N213" s="85">
        <f t="shared" si="129"/>
        <v>1.6755041092179353E-2</v>
      </c>
      <c r="O213" s="141">
        <f t="shared" si="129"/>
        <v>0.1101295582058924</v>
      </c>
      <c r="P213" s="86">
        <f t="shared" si="12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130">+D8/$P8</f>
        <v>0.52101460199619198</v>
      </c>
      <c r="E214" s="83">
        <f t="shared" si="130"/>
        <v>0.15159136342381516</v>
      </c>
      <c r="F214" s="83">
        <f t="shared" si="130"/>
        <v>0.2799173101334671</v>
      </c>
      <c r="G214" s="84">
        <f t="shared" si="130"/>
        <v>8.950592843890974E-2</v>
      </c>
      <c r="H214" s="85">
        <f t="shared" si="130"/>
        <v>0.15571518991033922</v>
      </c>
      <c r="I214" s="85">
        <f t="shared" si="130"/>
        <v>1.4694485633470769E-2</v>
      </c>
      <c r="J214" s="82">
        <f t="shared" si="130"/>
        <v>5.0204450759155805E-2</v>
      </c>
      <c r="K214" s="84">
        <f t="shared" si="130"/>
        <v>5.019721448790232E-5</v>
      </c>
      <c r="L214" s="85">
        <f t="shared" si="130"/>
        <v>0.11768337066102152</v>
      </c>
      <c r="M214" s="85">
        <f t="shared" si="130"/>
        <v>6.0250314420335335E-2</v>
      </c>
      <c r="N214" s="85">
        <f t="shared" si="130"/>
        <v>1.3468435115674786E-3</v>
      </c>
      <c r="O214" s="141">
        <f t="shared" si="130"/>
        <v>7.9090743107917832E-2</v>
      </c>
      <c r="P214" s="86">
        <f t="shared" si="13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131">+D9/$P9</f>
        <v>0.52599262588745921</v>
      </c>
      <c r="E215" s="83">
        <f t="shared" si="131"/>
        <v>0.17945892651892739</v>
      </c>
      <c r="F215" s="83">
        <f t="shared" si="131"/>
        <v>0.24691977483301608</v>
      </c>
      <c r="G215" s="84">
        <f t="shared" si="131"/>
        <v>9.9613924535515735E-2</v>
      </c>
      <c r="H215" s="85">
        <f t="shared" si="131"/>
        <v>0.16490011791622997</v>
      </c>
      <c r="I215" s="85">
        <f t="shared" si="131"/>
        <v>1.1273762833898875E-2</v>
      </c>
      <c r="J215" s="82">
        <f t="shared" si="131"/>
        <v>5.5721555568656093E-2</v>
      </c>
      <c r="K215" s="84">
        <f t="shared" si="131"/>
        <v>1.2531896239350271E-2</v>
      </c>
      <c r="L215" s="85">
        <f t="shared" si="131"/>
        <v>0.13102737450606428</v>
      </c>
      <c r="M215" s="85">
        <f t="shared" si="131"/>
        <v>4.1068400280977295E-3</v>
      </c>
      <c r="N215" s="85">
        <f t="shared" si="131"/>
        <v>2.8924356831721861E-5</v>
      </c>
      <c r="O215" s="141">
        <f t="shared" si="131"/>
        <v>0.10694879890276214</v>
      </c>
      <c r="P215" s="86">
        <f t="shared" si="131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132">+D10/$P10</f>
        <v>0.43353441883699428</v>
      </c>
      <c r="E216" s="83">
        <f t="shared" si="132"/>
        <v>0.14641014480622164</v>
      </c>
      <c r="F216" s="83">
        <f t="shared" si="132"/>
        <v>0.18949319139685125</v>
      </c>
      <c r="G216" s="84">
        <f t="shared" si="132"/>
        <v>9.7631082633921409E-2</v>
      </c>
      <c r="H216" s="85">
        <f t="shared" si="132"/>
        <v>0.13084217365681663</v>
      </c>
      <c r="I216" s="85">
        <f t="shared" si="132"/>
        <v>6.1202766401292161E-3</v>
      </c>
      <c r="J216" s="82">
        <f t="shared" si="132"/>
        <v>0.12314491606301615</v>
      </c>
      <c r="K216" s="84">
        <f t="shared" si="132"/>
        <v>5.0489454576544926E-2</v>
      </c>
      <c r="L216" s="85">
        <f t="shared" si="132"/>
        <v>0.10845114469518592</v>
      </c>
      <c r="M216" s="85">
        <f t="shared" si="132"/>
        <v>8.0676974240946636E-2</v>
      </c>
      <c r="N216" s="85">
        <f t="shared" si="132"/>
        <v>9.4061746739472277E-3</v>
      </c>
      <c r="O216" s="141">
        <f t="shared" si="132"/>
        <v>0.10782392119296393</v>
      </c>
      <c r="P216" s="86">
        <f t="shared" si="132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133">+D11/$P11</f>
        <v>0.52482233549383894</v>
      </c>
      <c r="E217" s="83">
        <f t="shared" si="133"/>
        <v>0.17273979250820118</v>
      </c>
      <c r="F217" s="83">
        <f t="shared" si="133"/>
        <v>0.28641878728152936</v>
      </c>
      <c r="G217" s="84">
        <f t="shared" si="133"/>
        <v>6.5663755704108387E-2</v>
      </c>
      <c r="H217" s="85">
        <f t="shared" si="133"/>
        <v>0.14717343522950704</v>
      </c>
      <c r="I217" s="85">
        <f t="shared" si="133"/>
        <v>1.4271915390629749E-2</v>
      </c>
      <c r="J217" s="82">
        <f t="shared" si="133"/>
        <v>0.10724159339392582</v>
      </c>
      <c r="K217" s="84">
        <f t="shared" si="133"/>
        <v>4.0061911667313564E-2</v>
      </c>
      <c r="L217" s="85">
        <f t="shared" si="133"/>
        <v>0.11241834579728979</v>
      </c>
      <c r="M217" s="85">
        <f t="shared" si="133"/>
        <v>2.7536058581167817E-2</v>
      </c>
      <c r="N217" s="85">
        <f t="shared" si="133"/>
        <v>0</v>
      </c>
      <c r="O217" s="141">
        <f t="shared" si="133"/>
        <v>6.6536316113640886E-2</v>
      </c>
      <c r="P217" s="86">
        <f t="shared" si="133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134">+D12/$P12</f>
        <v>0.44947969062433174</v>
      </c>
      <c r="E218" s="83">
        <f t="shared" si="134"/>
        <v>0.16699220076591528</v>
      </c>
      <c r="F218" s="83">
        <f t="shared" si="134"/>
        <v>0.1953757023579768</v>
      </c>
      <c r="G218" s="84">
        <f t="shared" si="134"/>
        <v>8.7111787500439672E-2</v>
      </c>
      <c r="H218" s="85">
        <f t="shared" si="134"/>
        <v>0.14767101932907845</v>
      </c>
      <c r="I218" s="85">
        <f t="shared" si="134"/>
        <v>1.37650951880688E-2</v>
      </c>
      <c r="J218" s="82">
        <f t="shared" si="134"/>
        <v>9.3490611240125712E-2</v>
      </c>
      <c r="K218" s="84">
        <f t="shared" si="134"/>
        <v>4.5058643048971246E-2</v>
      </c>
      <c r="L218" s="85">
        <f t="shared" si="134"/>
        <v>0.11789833316325793</v>
      </c>
      <c r="M218" s="85">
        <f t="shared" si="134"/>
        <v>8.5007996441855971E-3</v>
      </c>
      <c r="N218" s="85">
        <f t="shared" si="134"/>
        <v>4.8512242331691371E-3</v>
      </c>
      <c r="O218" s="141">
        <f t="shared" si="134"/>
        <v>0.16434322657778261</v>
      </c>
      <c r="P218" s="86">
        <f t="shared" si="134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135">+D13/$P13</f>
        <v>0.47582185398054672</v>
      </c>
      <c r="E219" s="83">
        <f t="shared" si="135"/>
        <v>0.15588712678599553</v>
      </c>
      <c r="F219" s="83">
        <f t="shared" si="135"/>
        <v>0.22383658722660149</v>
      </c>
      <c r="G219" s="84">
        <f t="shared" si="135"/>
        <v>9.6098139967949733E-2</v>
      </c>
      <c r="H219" s="85">
        <f t="shared" si="135"/>
        <v>0.16216561449625524</v>
      </c>
      <c r="I219" s="85">
        <f t="shared" si="135"/>
        <v>2.1540976296033638E-2</v>
      </c>
      <c r="J219" s="82">
        <f t="shared" si="135"/>
        <v>0.11395989717196502</v>
      </c>
      <c r="K219" s="84">
        <f t="shared" si="135"/>
        <v>3.7934742244101864E-2</v>
      </c>
      <c r="L219" s="85">
        <f t="shared" si="135"/>
        <v>9.6651725807220271E-2</v>
      </c>
      <c r="M219" s="85">
        <f t="shared" si="135"/>
        <v>3.3032443530851642E-2</v>
      </c>
      <c r="N219" s="85">
        <f t="shared" si="135"/>
        <v>8.9103900909534121E-3</v>
      </c>
      <c r="O219" s="141">
        <f t="shared" si="135"/>
        <v>8.7917098626174042E-2</v>
      </c>
      <c r="P219" s="86">
        <f t="shared" si="135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136">+D14/$P14</f>
        <v>0.39867844328909763</v>
      </c>
      <c r="E220" s="83">
        <f t="shared" si="136"/>
        <v>0.1171642295140479</v>
      </c>
      <c r="F220" s="83">
        <f t="shared" si="136"/>
        <v>0.19992005908140195</v>
      </c>
      <c r="G220" s="84">
        <f t="shared" si="136"/>
        <v>8.1594154693647766E-2</v>
      </c>
      <c r="H220" s="85">
        <f t="shared" si="136"/>
        <v>7.9611877648436094E-2</v>
      </c>
      <c r="I220" s="85">
        <f t="shared" si="136"/>
        <v>6.4805645664764103E-3</v>
      </c>
      <c r="J220" s="82">
        <f t="shared" si="136"/>
        <v>0.2106188522782948</v>
      </c>
      <c r="K220" s="84">
        <f t="shared" si="136"/>
        <v>5.7725570014967011E-2</v>
      </c>
      <c r="L220" s="85">
        <f t="shared" si="136"/>
        <v>8.5076064495568468E-2</v>
      </c>
      <c r="M220" s="85">
        <f t="shared" si="136"/>
        <v>9.8412437729572866E-2</v>
      </c>
      <c r="N220" s="85">
        <f t="shared" si="136"/>
        <v>3.8066144346096233E-3</v>
      </c>
      <c r="O220" s="141">
        <f t="shared" si="136"/>
        <v>0.11731514555794413</v>
      </c>
      <c r="P220" s="86">
        <f t="shared" si="136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137">+D15/$P15</f>
        <v>0.42974168910560612</v>
      </c>
      <c r="E221" s="83">
        <f t="shared" si="137"/>
        <v>0.14410784085245854</v>
      </c>
      <c r="F221" s="83">
        <f t="shared" si="137"/>
        <v>0.21683017520483433</v>
      </c>
      <c r="G221" s="84">
        <f t="shared" si="137"/>
        <v>6.8803673048313238E-2</v>
      </c>
      <c r="H221" s="85">
        <f t="shared" si="137"/>
        <v>0.15038649225448317</v>
      </c>
      <c r="I221" s="85">
        <f t="shared" si="137"/>
        <v>1.0403863337243194E-2</v>
      </c>
      <c r="J221" s="82">
        <f t="shared" si="137"/>
        <v>9.592795334691287E-2</v>
      </c>
      <c r="K221" s="84">
        <f t="shared" si="137"/>
        <v>3.8952904643381456E-2</v>
      </c>
      <c r="L221" s="85">
        <f t="shared" si="137"/>
        <v>0.11954548709941842</v>
      </c>
      <c r="M221" s="85">
        <f t="shared" si="137"/>
        <v>5.6875118671033398E-2</v>
      </c>
      <c r="N221" s="85">
        <f t="shared" si="137"/>
        <v>8.4781667875088382E-3</v>
      </c>
      <c r="O221" s="141">
        <f t="shared" si="137"/>
        <v>0.12864122939779402</v>
      </c>
      <c r="P221" s="86">
        <f t="shared" si="137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138">+D16/$P16</f>
        <v>0.49954955871482687</v>
      </c>
      <c r="E222" s="83">
        <f t="shared" si="138"/>
        <v>0.15913355088809358</v>
      </c>
      <c r="F222" s="83">
        <f t="shared" si="138"/>
        <v>0.25077587576750643</v>
      </c>
      <c r="G222" s="84">
        <f t="shared" si="138"/>
        <v>8.9640132059226843E-2</v>
      </c>
      <c r="H222" s="85">
        <f t="shared" si="138"/>
        <v>0.14642876780698338</v>
      </c>
      <c r="I222" s="85">
        <f t="shared" si="138"/>
        <v>1.2243267159859943E-2</v>
      </c>
      <c r="J222" s="82">
        <f t="shared" si="138"/>
        <v>8.4686242464688768E-2</v>
      </c>
      <c r="K222" s="84">
        <f t="shared" si="138"/>
        <v>2.8375146714286429E-3</v>
      </c>
      <c r="L222" s="85">
        <f t="shared" si="138"/>
        <v>0.11588554106637691</v>
      </c>
      <c r="M222" s="85">
        <f t="shared" si="138"/>
        <v>1.7551291652477216E-3</v>
      </c>
      <c r="N222" s="85">
        <f t="shared" si="138"/>
        <v>5.9779069106785189E-2</v>
      </c>
      <c r="O222" s="141">
        <f t="shared" si="138"/>
        <v>7.967242451523121E-2</v>
      </c>
      <c r="P222" s="86">
        <f t="shared" si="138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139">+D17/$P17</f>
        <v>0.4677783341530406</v>
      </c>
      <c r="E223" s="83">
        <f t="shared" si="139"/>
        <v>0.16787625335564443</v>
      </c>
      <c r="F223" s="83">
        <f t="shared" si="139"/>
        <v>0.23074747682984828</v>
      </c>
      <c r="G223" s="84">
        <f t="shared" si="139"/>
        <v>6.9154603967547884E-2</v>
      </c>
      <c r="H223" s="85">
        <f t="shared" si="139"/>
        <v>0.17436450918479562</v>
      </c>
      <c r="I223" s="85">
        <f t="shared" si="139"/>
        <v>4.6572845559120805E-3</v>
      </c>
      <c r="J223" s="82">
        <f t="shared" si="139"/>
        <v>0.1202271614303802</v>
      </c>
      <c r="K223" s="84">
        <f t="shared" si="139"/>
        <v>4.2391632508275101E-2</v>
      </c>
      <c r="L223" s="85">
        <f t="shared" si="139"/>
        <v>0.10684769444866825</v>
      </c>
      <c r="M223" s="85">
        <f t="shared" si="139"/>
        <v>1.0566876772361395E-2</v>
      </c>
      <c r="N223" s="85">
        <f t="shared" si="139"/>
        <v>8.1432981849095445E-3</v>
      </c>
      <c r="O223" s="141">
        <f t="shared" si="139"/>
        <v>0.10741484126993232</v>
      </c>
      <c r="P223" s="86">
        <f t="shared" si="13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140">+D18/$P18</f>
        <v>0.49275029818388472</v>
      </c>
      <c r="E224" s="83">
        <f t="shared" si="140"/>
        <v>0.17178892495826587</v>
      </c>
      <c r="F224" s="83">
        <f t="shared" si="140"/>
        <v>0.22488103427912332</v>
      </c>
      <c r="G224" s="84">
        <f t="shared" si="140"/>
        <v>9.6080338946495536E-2</v>
      </c>
      <c r="H224" s="85">
        <f t="shared" si="140"/>
        <v>0.17143851989697229</v>
      </c>
      <c r="I224" s="85">
        <f t="shared" si="140"/>
        <v>1.3181326226283814E-3</v>
      </c>
      <c r="J224" s="82">
        <f t="shared" si="140"/>
        <v>5.6551434421714869E-2</v>
      </c>
      <c r="K224" s="84">
        <f t="shared" si="140"/>
        <v>1.6454571110223595E-4</v>
      </c>
      <c r="L224" s="85">
        <f t="shared" si="140"/>
        <v>0.11397181376142164</v>
      </c>
      <c r="M224" s="85">
        <f t="shared" si="140"/>
        <v>4.4452576021084822E-2</v>
      </c>
      <c r="N224" s="85">
        <f t="shared" si="140"/>
        <v>8.8346690524690446E-3</v>
      </c>
      <c r="O224" s="141">
        <f t="shared" si="140"/>
        <v>0.11068255603982426</v>
      </c>
      <c r="P224" s="86">
        <f t="shared" si="14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141">+D19/$P19</f>
        <v>0.47928512934683942</v>
      </c>
      <c r="E225" s="88">
        <f t="shared" si="141"/>
        <v>0.16493522248100534</v>
      </c>
      <c r="F225" s="88">
        <f t="shared" si="141"/>
        <v>0.20343522109301479</v>
      </c>
      <c r="G225" s="89">
        <f t="shared" si="141"/>
        <v>0.11091468577281925</v>
      </c>
      <c r="H225" s="90">
        <f t="shared" si="141"/>
        <v>0.16190249088784203</v>
      </c>
      <c r="I225" s="90">
        <f t="shared" si="141"/>
        <v>9.6478390375118322E-3</v>
      </c>
      <c r="J225" s="87">
        <f t="shared" si="141"/>
        <v>0.14149672573029123</v>
      </c>
      <c r="K225" s="89">
        <f t="shared" si="141"/>
        <v>6.1387851751505275E-2</v>
      </c>
      <c r="L225" s="90">
        <f t="shared" si="141"/>
        <v>8.6364353071484296E-2</v>
      </c>
      <c r="M225" s="90">
        <f t="shared" si="141"/>
        <v>3.8978549994031643E-2</v>
      </c>
      <c r="N225" s="90">
        <f t="shared" si="141"/>
        <v>1.8676800848339825E-3</v>
      </c>
      <c r="O225" s="142">
        <f t="shared" si="141"/>
        <v>8.0457231847165578E-2</v>
      </c>
      <c r="P225" s="91">
        <f t="shared" si="141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142">+D20/$P20</f>
        <v>0.46609144308841288</v>
      </c>
      <c r="E226" s="83">
        <f t="shared" si="142"/>
        <v>0.16266699578102903</v>
      </c>
      <c r="F226" s="83">
        <f t="shared" si="142"/>
        <v>0.24328343517482789</v>
      </c>
      <c r="G226" s="84">
        <f t="shared" si="142"/>
        <v>6.0141012132555946E-2</v>
      </c>
      <c r="H226" s="85">
        <f t="shared" si="142"/>
        <v>0.10893420665352065</v>
      </c>
      <c r="I226" s="85">
        <f t="shared" si="142"/>
        <v>2.4957774735518195E-3</v>
      </c>
      <c r="J226" s="82">
        <f t="shared" si="142"/>
        <v>0.17692472772704254</v>
      </c>
      <c r="K226" s="84">
        <f t="shared" si="142"/>
        <v>2.6815013922047663E-2</v>
      </c>
      <c r="L226" s="85">
        <f t="shared" si="142"/>
        <v>7.9621424958524478E-2</v>
      </c>
      <c r="M226" s="85">
        <f t="shared" si="142"/>
        <v>5.2049285687343523E-2</v>
      </c>
      <c r="N226" s="85">
        <f t="shared" si="142"/>
        <v>1.1357170086426142E-2</v>
      </c>
      <c r="O226" s="141">
        <f t="shared" si="142"/>
        <v>0.10252596432517798</v>
      </c>
      <c r="P226" s="86">
        <f t="shared" si="142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143">+D21/$P21</f>
        <v>0.56257427825021078</v>
      </c>
      <c r="E227" s="88">
        <f t="shared" si="143"/>
        <v>0.18784481177077073</v>
      </c>
      <c r="F227" s="88">
        <f t="shared" si="143"/>
        <v>0.26672466221432978</v>
      </c>
      <c r="G227" s="89">
        <f t="shared" si="143"/>
        <v>0.10800480426511029</v>
      </c>
      <c r="H227" s="90">
        <f t="shared" si="143"/>
        <v>0.16132933972773311</v>
      </c>
      <c r="I227" s="90">
        <f t="shared" si="143"/>
        <v>1.4094862085664171E-3</v>
      </c>
      <c r="J227" s="87">
        <f t="shared" si="143"/>
        <v>4.6000359958519449E-2</v>
      </c>
      <c r="K227" s="89">
        <f t="shared" si="143"/>
        <v>3.3375127736256071E-3</v>
      </c>
      <c r="L227" s="90">
        <f t="shared" si="143"/>
        <v>0.1114016911224653</v>
      </c>
      <c r="M227" s="90">
        <f t="shared" si="143"/>
        <v>1.6393872112740694E-3</v>
      </c>
      <c r="N227" s="90">
        <f t="shared" si="143"/>
        <v>3.7145356958363227E-3</v>
      </c>
      <c r="O227" s="142">
        <f t="shared" si="143"/>
        <v>0.11193092182539456</v>
      </c>
      <c r="P227" s="91">
        <f t="shared" si="143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144">+D22/$P22</f>
        <v>0.47179002982951379</v>
      </c>
      <c r="E228" s="83">
        <f t="shared" si="144"/>
        <v>0.15073027965468835</v>
      </c>
      <c r="F228" s="83">
        <f t="shared" si="144"/>
        <v>0.24364603467884879</v>
      </c>
      <c r="G228" s="84">
        <f t="shared" si="144"/>
        <v>7.7413715495976684E-2</v>
      </c>
      <c r="H228" s="85">
        <f t="shared" si="144"/>
        <v>0.16149989993686348</v>
      </c>
      <c r="I228" s="85">
        <f t="shared" si="144"/>
        <v>2.552954680548948E-3</v>
      </c>
      <c r="J228" s="82">
        <f t="shared" si="144"/>
        <v>0.13868791649490086</v>
      </c>
      <c r="K228" s="84">
        <f t="shared" si="144"/>
        <v>1.2219834179918723E-2</v>
      </c>
      <c r="L228" s="85">
        <f t="shared" si="144"/>
        <v>0.1248730209613416</v>
      </c>
      <c r="M228" s="85">
        <f t="shared" si="144"/>
        <v>1.4962566798647887E-2</v>
      </c>
      <c r="N228" s="85">
        <f t="shared" si="144"/>
        <v>2.612428373590792E-3</v>
      </c>
      <c r="O228" s="141">
        <f t="shared" si="144"/>
        <v>8.3021182924592624E-2</v>
      </c>
      <c r="P228" s="86">
        <f t="shared" si="144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145">+D23/$P23</f>
        <v>0.51953645492989808</v>
      </c>
      <c r="E229" s="83">
        <f t="shared" si="145"/>
        <v>0.18527816671597999</v>
      </c>
      <c r="F229" s="83">
        <f t="shared" si="145"/>
        <v>0.2509875199541492</v>
      </c>
      <c r="G229" s="84">
        <f t="shared" si="145"/>
        <v>8.327076825976891E-2</v>
      </c>
      <c r="H229" s="85">
        <f t="shared" si="145"/>
        <v>0.15354410245307126</v>
      </c>
      <c r="I229" s="85">
        <f t="shared" si="145"/>
        <v>5.2559806070441332E-3</v>
      </c>
      <c r="J229" s="82">
        <f t="shared" si="145"/>
        <v>6.3590215850999832E-2</v>
      </c>
      <c r="K229" s="84">
        <f t="shared" si="145"/>
        <v>1.2196239275745526E-2</v>
      </c>
      <c r="L229" s="85">
        <f t="shared" si="145"/>
        <v>0.12245718815137102</v>
      </c>
      <c r="M229" s="85">
        <f t="shared" si="145"/>
        <v>1.4811883316096683E-2</v>
      </c>
      <c r="N229" s="85">
        <f t="shared" si="145"/>
        <v>3.6550503203136146E-3</v>
      </c>
      <c r="O229" s="141">
        <f t="shared" si="145"/>
        <v>0.11714912437120539</v>
      </c>
      <c r="P229" s="86">
        <f t="shared" si="145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146">+D24/$P24</f>
        <v>0.48826790707965073</v>
      </c>
      <c r="E230" s="83">
        <f t="shared" si="146"/>
        <v>0.15697939724523649</v>
      </c>
      <c r="F230" s="83">
        <f t="shared" si="146"/>
        <v>0.27480711443362899</v>
      </c>
      <c r="G230" s="84">
        <f t="shared" si="146"/>
        <v>5.6481395400785221E-2</v>
      </c>
      <c r="H230" s="85">
        <f t="shared" si="146"/>
        <v>0.1367725506506105</v>
      </c>
      <c r="I230" s="85">
        <f t="shared" si="146"/>
        <v>1.7492716332116109E-3</v>
      </c>
      <c r="J230" s="82">
        <f t="shared" si="146"/>
        <v>8.3308524364520589E-2</v>
      </c>
      <c r="K230" s="84">
        <f t="shared" si="146"/>
        <v>2.4976678434705468E-2</v>
      </c>
      <c r="L230" s="85">
        <f t="shared" si="146"/>
        <v>0.13452470277635656</v>
      </c>
      <c r="M230" s="85">
        <f t="shared" si="146"/>
        <v>3.0345159166359079E-2</v>
      </c>
      <c r="N230" s="85">
        <f t="shared" si="146"/>
        <v>9.1307784031136544E-3</v>
      </c>
      <c r="O230" s="141">
        <f t="shared" si="146"/>
        <v>0.11590110592617728</v>
      </c>
      <c r="P230" s="86">
        <f t="shared" si="146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147">+D25/$P25</f>
        <v>0.44519794000982243</v>
      </c>
      <c r="E231" s="83">
        <f t="shared" si="147"/>
        <v>0.13692784571285196</v>
      </c>
      <c r="F231" s="83">
        <f t="shared" si="147"/>
        <v>0.26820547973531722</v>
      </c>
      <c r="G231" s="84">
        <f t="shared" si="147"/>
        <v>4.0064614561653236E-2</v>
      </c>
      <c r="H231" s="85">
        <f t="shared" si="147"/>
        <v>0.17784882253622106</v>
      </c>
      <c r="I231" s="85">
        <f t="shared" si="147"/>
        <v>4.0343301975973977E-3</v>
      </c>
      <c r="J231" s="82">
        <f t="shared" si="147"/>
        <v>9.0925276645968806E-2</v>
      </c>
      <c r="K231" s="84">
        <f t="shared" si="147"/>
        <v>1.5092665903744197E-2</v>
      </c>
      <c r="L231" s="85">
        <f t="shared" si="147"/>
        <v>8.070326190851343E-2</v>
      </c>
      <c r="M231" s="85">
        <f t="shared" si="147"/>
        <v>5.4274707297114401E-2</v>
      </c>
      <c r="N231" s="85">
        <f t="shared" si="147"/>
        <v>5.1036635384138747E-3</v>
      </c>
      <c r="O231" s="141">
        <f t="shared" si="147"/>
        <v>0.14191199786634862</v>
      </c>
      <c r="P231" s="86">
        <f t="shared" si="147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148">+D26/$P26</f>
        <v>0.50048500904496962</v>
      </c>
      <c r="E232" s="83">
        <f t="shared" si="148"/>
        <v>0.17358613921960592</v>
      </c>
      <c r="F232" s="83">
        <f t="shared" si="148"/>
        <v>0.25745809866378111</v>
      </c>
      <c r="G232" s="84">
        <f t="shared" si="148"/>
        <v>6.9440771161582537E-2</v>
      </c>
      <c r="H232" s="85">
        <f t="shared" si="148"/>
        <v>0.16837612783495942</v>
      </c>
      <c r="I232" s="85">
        <f t="shared" si="148"/>
        <v>9.5448640109548274E-3</v>
      </c>
      <c r="J232" s="82">
        <f t="shared" si="148"/>
        <v>0.11626397845634656</v>
      </c>
      <c r="K232" s="84">
        <f t="shared" si="148"/>
        <v>5.1480602004595484E-2</v>
      </c>
      <c r="L232" s="85">
        <f t="shared" si="148"/>
        <v>0.11606741506133109</v>
      </c>
      <c r="M232" s="85">
        <f t="shared" si="148"/>
        <v>3.2564409562492375E-2</v>
      </c>
      <c r="N232" s="85">
        <f t="shared" si="148"/>
        <v>2.6971805659081771E-3</v>
      </c>
      <c r="O232" s="141">
        <f t="shared" si="148"/>
        <v>5.4001015463037962E-2</v>
      </c>
      <c r="P232" s="86">
        <f t="shared" si="148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149">+D27/$P27</f>
        <v>0.55261597291842568</v>
      </c>
      <c r="E233" s="83">
        <f t="shared" si="149"/>
        <v>0.17799498153409166</v>
      </c>
      <c r="F233" s="83">
        <f t="shared" si="149"/>
        <v>0.29574537877657225</v>
      </c>
      <c r="G233" s="84">
        <f t="shared" si="149"/>
        <v>7.8875612607761741E-2</v>
      </c>
      <c r="H233" s="85">
        <f t="shared" si="149"/>
        <v>0.19074893062271484</v>
      </c>
      <c r="I233" s="85">
        <f t="shared" si="149"/>
        <v>8.6123962858289521E-3</v>
      </c>
      <c r="J233" s="82">
        <f t="shared" si="149"/>
        <v>8.1931703298760622E-2</v>
      </c>
      <c r="K233" s="84">
        <f t="shared" si="149"/>
        <v>3.4341025747852146E-2</v>
      </c>
      <c r="L233" s="85">
        <f t="shared" si="149"/>
        <v>9.3589010002652684E-2</v>
      </c>
      <c r="M233" s="85">
        <f t="shared" si="149"/>
        <v>2.2605773556228597E-2</v>
      </c>
      <c r="N233" s="85">
        <f t="shared" si="149"/>
        <v>2.9648818134402704E-3</v>
      </c>
      <c r="O233" s="141">
        <f t="shared" si="149"/>
        <v>4.6931331501948371E-2</v>
      </c>
      <c r="P233" s="86">
        <f t="shared" si="149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150">+D28/$P28</f>
        <v>0.48655823802870812</v>
      </c>
      <c r="E234" s="83">
        <f t="shared" si="150"/>
        <v>0.15444575190816628</v>
      </c>
      <c r="F234" s="83">
        <f t="shared" si="150"/>
        <v>0.26803919547135646</v>
      </c>
      <c r="G234" s="84">
        <f t="shared" si="150"/>
        <v>6.4073290649185363E-2</v>
      </c>
      <c r="H234" s="85">
        <f t="shared" si="150"/>
        <v>0.1660563615615146</v>
      </c>
      <c r="I234" s="85">
        <f t="shared" si="150"/>
        <v>1.1794239180540201E-2</v>
      </c>
      <c r="J234" s="82">
        <f t="shared" si="150"/>
        <v>0.16397050267042554</v>
      </c>
      <c r="K234" s="84">
        <f t="shared" si="150"/>
        <v>5.7709347259599489E-2</v>
      </c>
      <c r="L234" s="85">
        <f t="shared" si="150"/>
        <v>9.3166530982742662E-2</v>
      </c>
      <c r="M234" s="85">
        <f t="shared" si="150"/>
        <v>2.3837662776270838E-2</v>
      </c>
      <c r="N234" s="85">
        <f t="shared" si="150"/>
        <v>2.1719381944913514E-3</v>
      </c>
      <c r="O234" s="141">
        <f t="shared" si="150"/>
        <v>5.244452660530672E-2</v>
      </c>
      <c r="P234" s="86">
        <f t="shared" si="15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151">+D29/$P29</f>
        <v>0.4021815298854825</v>
      </c>
      <c r="E235" s="83">
        <f t="shared" si="151"/>
        <v>0.12500935720161413</v>
      </c>
      <c r="F235" s="83">
        <f t="shared" si="151"/>
        <v>0.218548699335913</v>
      </c>
      <c r="G235" s="84">
        <f t="shared" si="151"/>
        <v>5.8623473347955361E-2</v>
      </c>
      <c r="H235" s="85">
        <f t="shared" si="151"/>
        <v>0.16480284911767118</v>
      </c>
      <c r="I235" s="85">
        <f t="shared" si="151"/>
        <v>2.1568676286456293E-3</v>
      </c>
      <c r="J235" s="82">
        <f t="shared" si="151"/>
        <v>7.9448310887950971E-2</v>
      </c>
      <c r="K235" s="84">
        <f t="shared" si="151"/>
        <v>2.9777654776126448E-2</v>
      </c>
      <c r="L235" s="85">
        <f t="shared" si="151"/>
        <v>6.9879599071124662E-2</v>
      </c>
      <c r="M235" s="85">
        <f t="shared" si="151"/>
        <v>2.5097469035892116E-2</v>
      </c>
      <c r="N235" s="85">
        <f t="shared" si="151"/>
        <v>0</v>
      </c>
      <c r="O235" s="141">
        <f t="shared" si="151"/>
        <v>0.25643337437323294</v>
      </c>
      <c r="P235" s="86">
        <f t="shared" si="15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152">+D30/$P30</f>
        <v>0.54649580361529726</v>
      </c>
      <c r="E236" s="83">
        <f t="shared" si="152"/>
        <v>0.14591717980063937</v>
      </c>
      <c r="F236" s="83">
        <f t="shared" si="152"/>
        <v>0.31105690758479265</v>
      </c>
      <c r="G236" s="84">
        <f t="shared" si="152"/>
        <v>8.952171622986517E-2</v>
      </c>
      <c r="H236" s="85">
        <f t="shared" si="152"/>
        <v>0.11252223814790113</v>
      </c>
      <c r="I236" s="85">
        <f t="shared" si="152"/>
        <v>6.2939776710352188E-3</v>
      </c>
      <c r="J236" s="82">
        <f t="shared" si="152"/>
        <v>0.11958834531314214</v>
      </c>
      <c r="K236" s="84">
        <f t="shared" si="152"/>
        <v>4.753821356872804E-2</v>
      </c>
      <c r="L236" s="85">
        <f t="shared" si="152"/>
        <v>0.11283778236836368</v>
      </c>
      <c r="M236" s="85">
        <f t="shared" si="152"/>
        <v>3.2435143230661892E-2</v>
      </c>
      <c r="N236" s="85">
        <f t="shared" si="152"/>
        <v>1.7832681824528891E-3</v>
      </c>
      <c r="O236" s="141">
        <f t="shared" si="152"/>
        <v>6.8043441471145813E-2</v>
      </c>
      <c r="P236" s="86">
        <f t="shared" si="152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153">+D31/$P31</f>
        <v>0.50301176067586684</v>
      </c>
      <c r="E237" s="88">
        <f t="shared" si="153"/>
        <v>0.15818315883639833</v>
      </c>
      <c r="F237" s="88">
        <f t="shared" si="153"/>
        <v>0.23868334445940861</v>
      </c>
      <c r="G237" s="89">
        <f t="shared" si="153"/>
        <v>0.10614525738005985</v>
      </c>
      <c r="H237" s="90">
        <f t="shared" si="153"/>
        <v>0.15797961837479926</v>
      </c>
      <c r="I237" s="90">
        <f t="shared" si="153"/>
        <v>7.0356900010491641E-3</v>
      </c>
      <c r="J237" s="87">
        <f t="shared" si="153"/>
        <v>7.7289057042694093E-2</v>
      </c>
      <c r="K237" s="89">
        <f t="shared" si="153"/>
        <v>4.8174961435084762E-2</v>
      </c>
      <c r="L237" s="90">
        <f t="shared" si="153"/>
        <v>0.11490927856665388</v>
      </c>
      <c r="M237" s="90">
        <f t="shared" si="153"/>
        <v>4.1506902726000757E-4</v>
      </c>
      <c r="N237" s="90">
        <f t="shared" si="153"/>
        <v>4.7062874545576172E-3</v>
      </c>
      <c r="O237" s="142">
        <f t="shared" si="153"/>
        <v>0.13465323885711919</v>
      </c>
      <c r="P237" s="91">
        <f t="shared" si="153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154">+D32/$P32</f>
        <v>0.4409210972290345</v>
      </c>
      <c r="E238" s="83">
        <f t="shared" si="154"/>
        <v>0.14127603969444186</v>
      </c>
      <c r="F238" s="83">
        <f t="shared" si="154"/>
        <v>0.20677568037285851</v>
      </c>
      <c r="G238" s="84">
        <f t="shared" si="154"/>
        <v>9.2869377161734129E-2</v>
      </c>
      <c r="H238" s="85">
        <f t="shared" si="154"/>
        <v>0.11763353846037038</v>
      </c>
      <c r="I238" s="85">
        <f t="shared" si="154"/>
        <v>5.0756546311607371E-3</v>
      </c>
      <c r="J238" s="82">
        <f t="shared" si="154"/>
        <v>0.1180000882725879</v>
      </c>
      <c r="K238" s="84">
        <f t="shared" si="154"/>
        <v>8.5083520171225807E-2</v>
      </c>
      <c r="L238" s="85">
        <f t="shared" si="154"/>
        <v>0.11821685844608572</v>
      </c>
      <c r="M238" s="85">
        <f t="shared" si="154"/>
        <v>9.3500629699523108E-2</v>
      </c>
      <c r="N238" s="85">
        <f t="shared" si="154"/>
        <v>3.5215087357459615E-4</v>
      </c>
      <c r="O238" s="141">
        <f t="shared" si="154"/>
        <v>0.10629998238766307</v>
      </c>
      <c r="P238" s="86">
        <f t="shared" si="154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155">+D33/$P33</f>
        <v>0.50429833297162241</v>
      </c>
      <c r="E239" s="93">
        <f t="shared" si="155"/>
        <v>0.17997187172784651</v>
      </c>
      <c r="F239" s="93">
        <f t="shared" si="155"/>
        <v>0.22197447970456796</v>
      </c>
      <c r="G239" s="94">
        <f t="shared" si="155"/>
        <v>0.10235198153920794</v>
      </c>
      <c r="H239" s="95">
        <f t="shared" si="155"/>
        <v>0.17146158789337762</v>
      </c>
      <c r="I239" s="95">
        <f t="shared" si="155"/>
        <v>1.0772418574149633E-3</v>
      </c>
      <c r="J239" s="92">
        <f t="shared" si="155"/>
        <v>0.10907431772113023</v>
      </c>
      <c r="K239" s="94">
        <f t="shared" si="155"/>
        <v>6.0929487167762676E-2</v>
      </c>
      <c r="L239" s="95">
        <f t="shared" si="155"/>
        <v>0.11778009790703937</v>
      </c>
      <c r="M239" s="95">
        <f t="shared" si="155"/>
        <v>3.6566022190638779E-2</v>
      </c>
      <c r="N239" s="95">
        <f t="shared" si="155"/>
        <v>2.550179617825275E-3</v>
      </c>
      <c r="O239" s="143">
        <f t="shared" si="155"/>
        <v>5.719221984095136E-2</v>
      </c>
      <c r="P239" s="96">
        <f t="shared" si="155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156">+D34/$P34</f>
        <v>0.47999552817347174</v>
      </c>
      <c r="E240" s="83">
        <f t="shared" si="156"/>
        <v>0.17077757160128046</v>
      </c>
      <c r="F240" s="83">
        <f t="shared" si="156"/>
        <v>0.20389686219742575</v>
      </c>
      <c r="G240" s="84">
        <f t="shared" si="156"/>
        <v>0.10532109437476554</v>
      </c>
      <c r="H240" s="85">
        <f t="shared" si="156"/>
        <v>0.15269451497413267</v>
      </c>
      <c r="I240" s="85">
        <f t="shared" si="156"/>
        <v>7.0678409080854711E-3</v>
      </c>
      <c r="J240" s="82">
        <f t="shared" si="156"/>
        <v>9.1228454387868349E-2</v>
      </c>
      <c r="K240" s="84">
        <f t="shared" si="156"/>
        <v>1.3908697702597459E-2</v>
      </c>
      <c r="L240" s="85">
        <f t="shared" si="156"/>
        <v>0.10548747399611585</v>
      </c>
      <c r="M240" s="85">
        <f t="shared" si="156"/>
        <v>4.0779438964723594E-2</v>
      </c>
      <c r="N240" s="85">
        <f t="shared" si="156"/>
        <v>7.1602112016660047E-3</v>
      </c>
      <c r="O240" s="141">
        <f t="shared" si="156"/>
        <v>0.11558653739393632</v>
      </c>
      <c r="P240" s="86">
        <f t="shared" si="156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157">+D35/$P35</f>
        <v>0.50631002669279968</v>
      </c>
      <c r="E241" s="83">
        <f t="shared" si="157"/>
        <v>0.1507678254950813</v>
      </c>
      <c r="F241" s="83">
        <f t="shared" si="157"/>
        <v>0.27106784411681606</v>
      </c>
      <c r="G241" s="84">
        <f t="shared" si="157"/>
        <v>8.4474357080902299E-2</v>
      </c>
      <c r="H241" s="85">
        <f t="shared" si="157"/>
        <v>0.1406998944439066</v>
      </c>
      <c r="I241" s="85">
        <f t="shared" si="157"/>
        <v>3.1764073487193976E-3</v>
      </c>
      <c r="J241" s="82">
        <f t="shared" si="157"/>
        <v>0.11891298957380431</v>
      </c>
      <c r="K241" s="84">
        <f t="shared" si="157"/>
        <v>5.7107167836658243E-2</v>
      </c>
      <c r="L241" s="85">
        <f t="shared" si="157"/>
        <v>9.6147270508111574E-2</v>
      </c>
      <c r="M241" s="85">
        <f t="shared" si="157"/>
        <v>5.0475953264879116E-3</v>
      </c>
      <c r="N241" s="85">
        <f t="shared" si="157"/>
        <v>1.7454789194059223E-4</v>
      </c>
      <c r="O241" s="141">
        <f t="shared" si="157"/>
        <v>0.12953126821422997</v>
      </c>
      <c r="P241" s="86">
        <f t="shared" si="157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58">+D36/$P36</f>
        <v>0.49180149490589864</v>
      </c>
      <c r="E242" s="83">
        <f t="shared" si="158"/>
        <v>0.14920172662336526</v>
      </c>
      <c r="F242" s="83">
        <f t="shared" si="158"/>
        <v>0.25201610041984096</v>
      </c>
      <c r="G242" s="84">
        <f t="shared" si="158"/>
        <v>9.0583667862692382E-2</v>
      </c>
      <c r="H242" s="85">
        <f t="shared" si="158"/>
        <v>0.14325644621467046</v>
      </c>
      <c r="I242" s="85">
        <f t="shared" si="158"/>
        <v>1.7869601069658115E-2</v>
      </c>
      <c r="J242" s="82">
        <f t="shared" si="158"/>
        <v>5.1652408302300834E-2</v>
      </c>
      <c r="K242" s="84">
        <f t="shared" si="158"/>
        <v>1.2736777089869269E-2</v>
      </c>
      <c r="L242" s="85">
        <f t="shared" si="158"/>
        <v>0.10468270143873962</v>
      </c>
      <c r="M242" s="85">
        <f t="shared" si="158"/>
        <v>3.5440739872982886E-2</v>
      </c>
      <c r="N242" s="85">
        <f t="shared" si="158"/>
        <v>7.376667303119166E-3</v>
      </c>
      <c r="O242" s="141">
        <f t="shared" si="158"/>
        <v>0.1479199408926303</v>
      </c>
      <c r="P242" s="86">
        <f t="shared" si="158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59">+D37/$P37</f>
        <v>0.45436487589601987</v>
      </c>
      <c r="E243" s="98">
        <f t="shared" si="159"/>
        <v>0.18400525047838706</v>
      </c>
      <c r="F243" s="98">
        <f t="shared" si="159"/>
        <v>0.19447692930464067</v>
      </c>
      <c r="G243" s="99">
        <f t="shared" si="159"/>
        <v>7.5882696112992115E-2</v>
      </c>
      <c r="H243" s="100">
        <f t="shared" si="159"/>
        <v>0.10774299928236272</v>
      </c>
      <c r="I243" s="100">
        <f t="shared" si="159"/>
        <v>2.7241593512530838E-3</v>
      </c>
      <c r="J243" s="97">
        <f t="shared" si="159"/>
        <v>6.6961841460970603E-2</v>
      </c>
      <c r="K243" s="99">
        <f t="shared" si="159"/>
        <v>3.3526223441537606E-2</v>
      </c>
      <c r="L243" s="100">
        <f t="shared" si="159"/>
        <v>0.11981428206516062</v>
      </c>
      <c r="M243" s="100">
        <f t="shared" si="159"/>
        <v>4.3398838164354303E-2</v>
      </c>
      <c r="N243" s="100">
        <f t="shared" si="159"/>
        <v>6.9783308415162515E-4</v>
      </c>
      <c r="O243" s="144">
        <f t="shared" si="159"/>
        <v>0.2042951706957272</v>
      </c>
      <c r="P243" s="101">
        <f t="shared" si="159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60">+D38/$P38</f>
        <v>0.44752311276476969</v>
      </c>
      <c r="E244" s="83">
        <f t="shared" si="160"/>
        <v>0.1603570298162906</v>
      </c>
      <c r="F244" s="83">
        <f t="shared" si="160"/>
        <v>0.20743857787478395</v>
      </c>
      <c r="G244" s="84">
        <f t="shared" si="160"/>
        <v>7.9727505073695165E-2</v>
      </c>
      <c r="H244" s="85">
        <f t="shared" si="160"/>
        <v>0.15484688633109259</v>
      </c>
      <c r="I244" s="85">
        <f t="shared" si="160"/>
        <v>1.0794020883065872E-2</v>
      </c>
      <c r="J244" s="82">
        <f t="shared" si="160"/>
        <v>8.6406971312094433E-2</v>
      </c>
      <c r="K244" s="84">
        <f t="shared" si="160"/>
        <v>4.7329755701461938E-2</v>
      </c>
      <c r="L244" s="85">
        <f t="shared" si="160"/>
        <v>0.11690924165085749</v>
      </c>
      <c r="M244" s="85">
        <f t="shared" si="160"/>
        <v>2.8011423905692216E-2</v>
      </c>
      <c r="N244" s="85">
        <f t="shared" si="160"/>
        <v>7.5124179938494803E-4</v>
      </c>
      <c r="O244" s="141">
        <f t="shared" si="160"/>
        <v>0.15475710135304274</v>
      </c>
      <c r="P244" s="86">
        <f t="shared" si="160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61">+D39/$P39</f>
        <v>0.44046012334643631</v>
      </c>
      <c r="E245" s="83">
        <f t="shared" si="161"/>
        <v>0.14689628776754557</v>
      </c>
      <c r="F245" s="83">
        <f t="shared" si="161"/>
        <v>0.22398860299510343</v>
      </c>
      <c r="G245" s="84">
        <f t="shared" si="161"/>
        <v>6.9575232583787283E-2</v>
      </c>
      <c r="H245" s="85">
        <f t="shared" si="161"/>
        <v>0.15043889174271924</v>
      </c>
      <c r="I245" s="85">
        <f t="shared" si="161"/>
        <v>6.5208567311182547E-3</v>
      </c>
      <c r="J245" s="82">
        <f t="shared" si="161"/>
        <v>0.10528116176487264</v>
      </c>
      <c r="K245" s="84">
        <f t="shared" si="161"/>
        <v>5.1284205371901787E-2</v>
      </c>
      <c r="L245" s="85">
        <f t="shared" si="161"/>
        <v>0.13642168040224092</v>
      </c>
      <c r="M245" s="85">
        <f t="shared" si="161"/>
        <v>3.4840777603675835E-2</v>
      </c>
      <c r="N245" s="85">
        <f t="shared" si="161"/>
        <v>2.0728034410487997E-3</v>
      </c>
      <c r="O245" s="141">
        <f t="shared" si="161"/>
        <v>0.12396370496788801</v>
      </c>
      <c r="P245" s="86">
        <f t="shared" si="16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62">+D40/$P40</f>
        <v>0.48426552027455122</v>
      </c>
      <c r="E246" s="98">
        <f t="shared" si="162"/>
        <v>0.18807625157973198</v>
      </c>
      <c r="F246" s="98">
        <f t="shared" si="162"/>
        <v>0.2211114653951832</v>
      </c>
      <c r="G246" s="99">
        <f t="shared" si="162"/>
        <v>7.5077803299636023E-2</v>
      </c>
      <c r="H246" s="100">
        <f t="shared" si="162"/>
        <v>0.13358579912910082</v>
      </c>
      <c r="I246" s="100">
        <f t="shared" si="162"/>
        <v>9.4222727687905041E-3</v>
      </c>
      <c r="J246" s="97">
        <f t="shared" si="162"/>
        <v>0.14316666851118154</v>
      </c>
      <c r="K246" s="99">
        <f t="shared" si="162"/>
        <v>8.1346240630913377E-2</v>
      </c>
      <c r="L246" s="100">
        <f t="shared" si="162"/>
        <v>0.10228208604467123</v>
      </c>
      <c r="M246" s="100">
        <f t="shared" si="162"/>
        <v>5.9867727859611169E-2</v>
      </c>
      <c r="N246" s="100">
        <f t="shared" si="162"/>
        <v>9.8796332927112568E-4</v>
      </c>
      <c r="O246" s="144">
        <f t="shared" si="162"/>
        <v>6.6421962082822389E-2</v>
      </c>
      <c r="P246" s="101">
        <f t="shared" si="16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63">+D41/$P41</f>
        <v>0.43715263284139616</v>
      </c>
      <c r="E247" s="98">
        <f t="shared" si="163"/>
        <v>0.14790163774198864</v>
      </c>
      <c r="F247" s="98">
        <f t="shared" si="163"/>
        <v>0.22689152114698277</v>
      </c>
      <c r="G247" s="99">
        <f t="shared" si="163"/>
        <v>6.2359473952424728E-2</v>
      </c>
      <c r="H247" s="100">
        <f t="shared" si="163"/>
        <v>0.15052708471511944</v>
      </c>
      <c r="I247" s="100">
        <f t="shared" si="163"/>
        <v>1.6687868280678211E-2</v>
      </c>
      <c r="J247" s="97">
        <f t="shared" si="163"/>
        <v>0.10240539620022689</v>
      </c>
      <c r="K247" s="99">
        <f t="shared" si="163"/>
        <v>4.5741815344718821E-2</v>
      </c>
      <c r="L247" s="100">
        <f t="shared" si="163"/>
        <v>9.2029142776171566E-2</v>
      </c>
      <c r="M247" s="100">
        <f t="shared" si="163"/>
        <v>5.2979173548921843E-2</v>
      </c>
      <c r="N247" s="100">
        <f t="shared" si="163"/>
        <v>2.9342948430675095E-4</v>
      </c>
      <c r="O247" s="144">
        <f t="shared" si="163"/>
        <v>0.14792527215317916</v>
      </c>
      <c r="P247" s="101">
        <f t="shared" si="16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64">+D42/$P42</f>
        <v>0.43900719088700346</v>
      </c>
      <c r="E248" s="83">
        <f t="shared" si="164"/>
        <v>0.15048118231600374</v>
      </c>
      <c r="F248" s="83">
        <f t="shared" si="164"/>
        <v>0.22016278924342855</v>
      </c>
      <c r="G248" s="84">
        <f t="shared" si="164"/>
        <v>6.8363219327571181E-2</v>
      </c>
      <c r="H248" s="85">
        <f t="shared" si="164"/>
        <v>0.15395178496402942</v>
      </c>
      <c r="I248" s="85">
        <f t="shared" si="164"/>
        <v>3.4994017238714104E-3</v>
      </c>
      <c r="J248" s="82">
        <f t="shared" si="164"/>
        <v>0.10152652148164337</v>
      </c>
      <c r="K248" s="84">
        <f t="shared" si="164"/>
        <v>5.8931880855083142E-2</v>
      </c>
      <c r="L248" s="85">
        <f t="shared" si="164"/>
        <v>9.1989406964226611E-2</v>
      </c>
      <c r="M248" s="85">
        <f t="shared" si="164"/>
        <v>7.0832179351672686E-2</v>
      </c>
      <c r="N248" s="85">
        <f t="shared" si="164"/>
        <v>1.3457512077444213E-3</v>
      </c>
      <c r="O248" s="141">
        <f t="shared" si="164"/>
        <v>0.13784776341980862</v>
      </c>
      <c r="P248" s="86">
        <f t="shared" si="164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65">+D43/$P43</f>
        <v>0.37306593331900906</v>
      </c>
      <c r="E249" s="83">
        <f t="shared" si="165"/>
        <v>0.11344362162748957</v>
      </c>
      <c r="F249" s="83">
        <f t="shared" si="165"/>
        <v>0.19104575530508058</v>
      </c>
      <c r="G249" s="84">
        <f t="shared" si="165"/>
        <v>6.8576556386438933E-2</v>
      </c>
      <c r="H249" s="85">
        <f t="shared" si="165"/>
        <v>0.14256608167739351</v>
      </c>
      <c r="I249" s="85">
        <f t="shared" si="165"/>
        <v>3.6970298052822208E-3</v>
      </c>
      <c r="J249" s="82">
        <f t="shared" si="165"/>
        <v>6.3512460002779089E-2</v>
      </c>
      <c r="K249" s="84">
        <f t="shared" si="165"/>
        <v>3.4471725490161115E-2</v>
      </c>
      <c r="L249" s="85">
        <f t="shared" si="165"/>
        <v>7.6801223412188493E-2</v>
      </c>
      <c r="M249" s="85">
        <f t="shared" si="165"/>
        <v>4.0969839710536214E-2</v>
      </c>
      <c r="N249" s="85">
        <f t="shared" si="165"/>
        <v>6.5000459148927664E-4</v>
      </c>
      <c r="O249" s="141">
        <f t="shared" si="165"/>
        <v>0.29873742748132209</v>
      </c>
      <c r="P249" s="86">
        <f t="shared" si="165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66">+D44/$P44</f>
        <v>0.47306793629490523</v>
      </c>
      <c r="E250" s="103">
        <f t="shared" si="166"/>
        <v>0.18130687679619592</v>
      </c>
      <c r="F250" s="103">
        <f t="shared" si="166"/>
        <v>0.19769252246346999</v>
      </c>
      <c r="G250" s="104">
        <f t="shared" si="166"/>
        <v>9.4068537035239291E-2</v>
      </c>
      <c r="H250" s="105">
        <f t="shared" si="166"/>
        <v>0.15267000842420073</v>
      </c>
      <c r="I250" s="105">
        <f t="shared" si="166"/>
        <v>5.0846740079456536E-3</v>
      </c>
      <c r="J250" s="102">
        <f t="shared" si="166"/>
        <v>0.13690721069623091</v>
      </c>
      <c r="K250" s="104">
        <f t="shared" si="166"/>
        <v>9.0083904377538937E-2</v>
      </c>
      <c r="L250" s="105">
        <f t="shared" si="166"/>
        <v>0.13026530404612038</v>
      </c>
      <c r="M250" s="105">
        <f t="shared" si="166"/>
        <v>8.7059599020678207E-3</v>
      </c>
      <c r="N250" s="105">
        <f t="shared" si="166"/>
        <v>1.1128998553305385E-3</v>
      </c>
      <c r="O250" s="145">
        <f t="shared" si="166"/>
        <v>9.2186006773198756E-2</v>
      </c>
      <c r="P250" s="106">
        <f t="shared" si="166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67">+D45/$P45</f>
        <v>0.53344881162703039</v>
      </c>
      <c r="E251" s="108">
        <f t="shared" si="167"/>
        <v>0.22503149716985432</v>
      </c>
      <c r="F251" s="108">
        <f t="shared" si="167"/>
        <v>0.20576268829987426</v>
      </c>
      <c r="G251" s="109">
        <f t="shared" si="167"/>
        <v>0.10265462615730177</v>
      </c>
      <c r="H251" s="110">
        <f t="shared" si="167"/>
        <v>0.19817708401779993</v>
      </c>
      <c r="I251" s="110">
        <f t="shared" si="167"/>
        <v>1.5472472049065707E-2</v>
      </c>
      <c r="J251" s="107">
        <f t="shared" si="167"/>
        <v>5.0733532175692445E-2</v>
      </c>
      <c r="K251" s="109">
        <f t="shared" si="167"/>
        <v>3.5157376183562634E-3</v>
      </c>
      <c r="L251" s="110">
        <f t="shared" si="167"/>
        <v>0.12139368620979087</v>
      </c>
      <c r="M251" s="110">
        <f t="shared" si="167"/>
        <v>8.4270393584791672E-4</v>
      </c>
      <c r="N251" s="110">
        <f t="shared" si="167"/>
        <v>1.6812387620971021E-3</v>
      </c>
      <c r="O251" s="146">
        <f t="shared" si="167"/>
        <v>7.8250471222675672E-2</v>
      </c>
      <c r="P251" s="111">
        <f t="shared" si="167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68">+D46/$P46</f>
        <v>0.38688320909388696</v>
      </c>
      <c r="E252" s="83">
        <f t="shared" si="168"/>
        <v>0.15792280362220068</v>
      </c>
      <c r="F252" s="83">
        <f t="shared" si="168"/>
        <v>0.14097321734777243</v>
      </c>
      <c r="G252" s="84">
        <f t="shared" si="168"/>
        <v>8.7987188123913859E-2</v>
      </c>
      <c r="H252" s="85">
        <f t="shared" si="168"/>
        <v>0.14557364853550342</v>
      </c>
      <c r="I252" s="85">
        <f t="shared" si="168"/>
        <v>3.2311461993496876E-3</v>
      </c>
      <c r="J252" s="82">
        <f t="shared" si="168"/>
        <v>9.9965984622812115E-2</v>
      </c>
      <c r="K252" s="84">
        <f t="shared" si="168"/>
        <v>4.6342927440970384E-2</v>
      </c>
      <c r="L252" s="85">
        <f t="shared" si="168"/>
        <v>9.6538437201425922E-2</v>
      </c>
      <c r="M252" s="85">
        <f t="shared" si="168"/>
        <v>2.3723505674415158E-2</v>
      </c>
      <c r="N252" s="85">
        <f t="shared" si="168"/>
        <v>2.5170679933479484E-4</v>
      </c>
      <c r="O252" s="141">
        <f t="shared" si="168"/>
        <v>0.24383236187327192</v>
      </c>
      <c r="P252" s="86">
        <f t="shared" si="168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69">+D47/$P47</f>
        <v>0.42946505162666621</v>
      </c>
      <c r="E253" s="83">
        <f t="shared" si="169"/>
        <v>0.16751670126850673</v>
      </c>
      <c r="F253" s="83">
        <f t="shared" si="169"/>
        <v>0.18699367899390604</v>
      </c>
      <c r="G253" s="84">
        <f t="shared" si="169"/>
        <v>7.4954671364253406E-2</v>
      </c>
      <c r="H253" s="85">
        <f t="shared" si="169"/>
        <v>0.1155904828303372</v>
      </c>
      <c r="I253" s="85">
        <f t="shared" si="169"/>
        <v>1.4412874703367978E-3</v>
      </c>
      <c r="J253" s="82">
        <f t="shared" si="169"/>
        <v>0.16275881149871307</v>
      </c>
      <c r="K253" s="84">
        <f t="shared" si="169"/>
        <v>0.10466710700106595</v>
      </c>
      <c r="L253" s="85">
        <f t="shared" si="169"/>
        <v>0.14244380185569866</v>
      </c>
      <c r="M253" s="85">
        <f t="shared" si="169"/>
        <v>3.9791215077739743E-2</v>
      </c>
      <c r="N253" s="85">
        <f t="shared" si="169"/>
        <v>3.1374308630908194E-3</v>
      </c>
      <c r="O253" s="141">
        <f t="shared" si="169"/>
        <v>0.10537191877741753</v>
      </c>
      <c r="P253" s="86">
        <f t="shared" si="169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70">+D48/$P48</f>
        <v>0.38860210230570469</v>
      </c>
      <c r="E254" s="83">
        <f t="shared" si="170"/>
        <v>0.19749737129676592</v>
      </c>
      <c r="F254" s="83">
        <f t="shared" si="170"/>
        <v>0.13853559294677045</v>
      </c>
      <c r="G254" s="84">
        <f t="shared" si="170"/>
        <v>5.2569138062168307E-2</v>
      </c>
      <c r="H254" s="85">
        <f t="shared" si="170"/>
        <v>0.14477715024640134</v>
      </c>
      <c r="I254" s="85">
        <f t="shared" si="170"/>
        <v>4.9001092771054373E-3</v>
      </c>
      <c r="J254" s="82">
        <f t="shared" si="170"/>
        <v>0.17058723893023861</v>
      </c>
      <c r="K254" s="84">
        <f t="shared" si="170"/>
        <v>0.10844990261716086</v>
      </c>
      <c r="L254" s="85">
        <f t="shared" si="170"/>
        <v>0.13588460262593494</v>
      </c>
      <c r="M254" s="85">
        <f t="shared" si="170"/>
        <v>3.0876060806679931E-2</v>
      </c>
      <c r="N254" s="85">
        <f t="shared" si="170"/>
        <v>2.6979105035051724E-3</v>
      </c>
      <c r="O254" s="141">
        <f t="shared" si="170"/>
        <v>0.12167482530442987</v>
      </c>
      <c r="P254" s="86">
        <f t="shared" si="170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71">+D49/$P49</f>
        <v>0.48577652689934758</v>
      </c>
      <c r="E255" s="83">
        <f t="shared" si="171"/>
        <v>0.16682756476999591</v>
      </c>
      <c r="F255" s="83">
        <f t="shared" si="171"/>
        <v>0.2128974396606152</v>
      </c>
      <c r="G255" s="84">
        <f t="shared" si="171"/>
        <v>0.1060515224687365</v>
      </c>
      <c r="H255" s="85">
        <f t="shared" si="171"/>
        <v>0.19578351203464739</v>
      </c>
      <c r="I255" s="85">
        <f t="shared" si="171"/>
        <v>6.9486173724260915E-3</v>
      </c>
      <c r="J255" s="82">
        <f t="shared" si="171"/>
        <v>0.15653348988159191</v>
      </c>
      <c r="K255" s="84">
        <f t="shared" si="171"/>
        <v>8.8068606628194199E-2</v>
      </c>
      <c r="L255" s="85">
        <f t="shared" si="171"/>
        <v>9.3740308038236173E-2</v>
      </c>
      <c r="M255" s="85">
        <f t="shared" si="171"/>
        <v>1.4503328496582891E-4</v>
      </c>
      <c r="N255" s="85">
        <f t="shared" si="171"/>
        <v>0</v>
      </c>
      <c r="O255" s="141">
        <f t="shared" si="171"/>
        <v>6.1072512488785015E-2</v>
      </c>
      <c r="P255" s="86">
        <f t="shared" si="17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72">+D50/$P50</f>
        <v>0.45004926035500581</v>
      </c>
      <c r="E256" s="83">
        <f t="shared" si="172"/>
        <v>0.17826106042501708</v>
      </c>
      <c r="F256" s="83">
        <f t="shared" si="172"/>
        <v>0.16650160789593563</v>
      </c>
      <c r="G256" s="84">
        <f t="shared" si="172"/>
        <v>0.10528659203405308</v>
      </c>
      <c r="H256" s="85">
        <f t="shared" si="172"/>
        <v>0.1420954214964246</v>
      </c>
      <c r="I256" s="85">
        <f t="shared" si="172"/>
        <v>7.5356202937547643E-3</v>
      </c>
      <c r="J256" s="82">
        <f t="shared" si="172"/>
        <v>0.12925830322799642</v>
      </c>
      <c r="K256" s="84">
        <f t="shared" si="172"/>
        <v>9.0155856322168992E-2</v>
      </c>
      <c r="L256" s="85">
        <f t="shared" si="172"/>
        <v>0.1254562431851953</v>
      </c>
      <c r="M256" s="85">
        <f t="shared" si="172"/>
        <v>4.4897432817542764E-2</v>
      </c>
      <c r="N256" s="85">
        <f t="shared" si="172"/>
        <v>0</v>
      </c>
      <c r="O256" s="141">
        <f t="shared" si="172"/>
        <v>0.10070771862408037</v>
      </c>
      <c r="P256" s="86">
        <f t="shared" si="17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73">+D51/$P51</f>
        <v>0.49375033837049609</v>
      </c>
      <c r="E257" s="83">
        <f t="shared" si="173"/>
        <v>0.22729636172993781</v>
      </c>
      <c r="F257" s="83">
        <f t="shared" si="173"/>
        <v>0.16795065149440985</v>
      </c>
      <c r="G257" s="84">
        <f t="shared" si="173"/>
        <v>9.8503325146148429E-2</v>
      </c>
      <c r="H257" s="85">
        <f t="shared" si="173"/>
        <v>0.14038867583056835</v>
      </c>
      <c r="I257" s="85">
        <f t="shared" si="173"/>
        <v>2.0527625948404161E-3</v>
      </c>
      <c r="J257" s="82">
        <f t="shared" si="173"/>
        <v>0.14676153194272726</v>
      </c>
      <c r="K257" s="84">
        <f t="shared" si="173"/>
        <v>0.10083043025258737</v>
      </c>
      <c r="L257" s="85">
        <f t="shared" si="173"/>
        <v>0.14193098236274865</v>
      </c>
      <c r="M257" s="85">
        <f t="shared" si="173"/>
        <v>1.7667083207652864E-4</v>
      </c>
      <c r="N257" s="85">
        <f t="shared" si="173"/>
        <v>0</v>
      </c>
      <c r="O257" s="141">
        <f t="shared" si="173"/>
        <v>7.4939038066542701E-2</v>
      </c>
      <c r="P257" s="86">
        <f t="shared" si="17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74">+D52/$P52</f>
        <v>0.31606538870946427</v>
      </c>
      <c r="E258" s="83">
        <f t="shared" si="174"/>
        <v>0.15731414759408502</v>
      </c>
      <c r="F258" s="83">
        <f t="shared" si="174"/>
        <v>9.6842068097812053E-2</v>
      </c>
      <c r="G258" s="84">
        <f t="shared" si="174"/>
        <v>6.1909173017567182E-2</v>
      </c>
      <c r="H258" s="85">
        <f t="shared" si="174"/>
        <v>0.14688698919841958</v>
      </c>
      <c r="I258" s="85">
        <f t="shared" si="174"/>
        <v>1.2958413509824195E-2</v>
      </c>
      <c r="J258" s="82">
        <f t="shared" si="174"/>
        <v>0.11082045062328921</v>
      </c>
      <c r="K258" s="84">
        <f t="shared" si="174"/>
        <v>5.9945693896217227E-2</v>
      </c>
      <c r="L258" s="85">
        <f t="shared" si="174"/>
        <v>9.570842460292657E-2</v>
      </c>
      <c r="M258" s="85">
        <f t="shared" si="174"/>
        <v>6.964201962214746E-3</v>
      </c>
      <c r="N258" s="85">
        <f t="shared" si="174"/>
        <v>0</v>
      </c>
      <c r="O258" s="141">
        <f t="shared" si="174"/>
        <v>0.31059613139386144</v>
      </c>
      <c r="P258" s="86">
        <f t="shared" si="174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75">+D53/$P53</f>
        <v>0.42059189915259526</v>
      </c>
      <c r="E259" s="83">
        <f t="shared" si="175"/>
        <v>0.1954962915828137</v>
      </c>
      <c r="F259" s="83">
        <f t="shared" si="175"/>
        <v>0.13292008843106767</v>
      </c>
      <c r="G259" s="84">
        <f t="shared" si="175"/>
        <v>9.2175519138713899E-2</v>
      </c>
      <c r="H259" s="85">
        <f t="shared" si="175"/>
        <v>0.15001776808838874</v>
      </c>
      <c r="I259" s="85">
        <f t="shared" si="175"/>
        <v>9.6836470857611066E-3</v>
      </c>
      <c r="J259" s="82">
        <f t="shared" si="175"/>
        <v>0.14203388031235101</v>
      </c>
      <c r="K259" s="84">
        <f t="shared" si="175"/>
        <v>7.6906948606718817E-2</v>
      </c>
      <c r="L259" s="85">
        <f t="shared" si="175"/>
        <v>0.15852543700702895</v>
      </c>
      <c r="M259" s="85">
        <f t="shared" si="175"/>
        <v>1.45377674221827E-2</v>
      </c>
      <c r="N259" s="85">
        <f t="shared" si="175"/>
        <v>0</v>
      </c>
      <c r="O259" s="141">
        <f t="shared" si="175"/>
        <v>0.10460960093169225</v>
      </c>
      <c r="P259" s="86">
        <f t="shared" si="175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76">+D54/$P54</f>
        <v>0.41689628394332823</v>
      </c>
      <c r="E260" s="83">
        <f t="shared" si="176"/>
        <v>0.22426077670193648</v>
      </c>
      <c r="F260" s="83">
        <f t="shared" si="176"/>
        <v>0.10831453972072011</v>
      </c>
      <c r="G260" s="84">
        <f t="shared" si="176"/>
        <v>8.4320967520671627E-2</v>
      </c>
      <c r="H260" s="85">
        <f t="shared" si="176"/>
        <v>0.16619428029400185</v>
      </c>
      <c r="I260" s="85">
        <f t="shared" si="176"/>
        <v>7.0074916809684269E-3</v>
      </c>
      <c r="J260" s="82">
        <f t="shared" si="176"/>
        <v>0.16472835827660179</v>
      </c>
      <c r="K260" s="84">
        <f t="shared" si="176"/>
        <v>0.10690021330227616</v>
      </c>
      <c r="L260" s="85">
        <f t="shared" si="176"/>
        <v>0.13530915475887453</v>
      </c>
      <c r="M260" s="85">
        <f t="shared" si="176"/>
        <v>4.853628344153571E-2</v>
      </c>
      <c r="N260" s="85">
        <f t="shared" si="176"/>
        <v>6.0700704654246759E-4</v>
      </c>
      <c r="O260" s="141">
        <f t="shared" si="176"/>
        <v>6.0721140558147028E-2</v>
      </c>
      <c r="P260" s="86">
        <f t="shared" si="176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77">+D55/$P55</f>
        <v>0.43239253630714847</v>
      </c>
      <c r="E261" s="83">
        <f t="shared" si="177"/>
        <v>0.18973888008163414</v>
      </c>
      <c r="F261" s="83">
        <f t="shared" si="177"/>
        <v>0.11881794493339894</v>
      </c>
      <c r="G261" s="84">
        <f t="shared" si="177"/>
        <v>0.12383571129211537</v>
      </c>
      <c r="H261" s="85">
        <f t="shared" si="177"/>
        <v>0.16927221705934875</v>
      </c>
      <c r="I261" s="85">
        <f t="shared" si="177"/>
        <v>8.1225969860966862E-3</v>
      </c>
      <c r="J261" s="82">
        <f t="shared" si="177"/>
        <v>0.14388655041090398</v>
      </c>
      <c r="K261" s="84">
        <f t="shared" si="177"/>
        <v>8.1649446965141495E-2</v>
      </c>
      <c r="L261" s="85">
        <f t="shared" si="177"/>
        <v>8.9408334699976305E-2</v>
      </c>
      <c r="M261" s="85">
        <f t="shared" si="177"/>
        <v>5.5949999088904682E-2</v>
      </c>
      <c r="N261" s="85">
        <f t="shared" si="177"/>
        <v>8.2253685380564521E-3</v>
      </c>
      <c r="O261" s="141">
        <f t="shared" si="177"/>
        <v>9.2742396909564678E-2</v>
      </c>
      <c r="P261" s="86">
        <f t="shared" si="177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78">+D56/$P56</f>
        <v>0.3561804898539232</v>
      </c>
      <c r="E262" s="83">
        <f t="shared" si="178"/>
        <v>0.17766332062701931</v>
      </c>
      <c r="F262" s="83">
        <f t="shared" si="178"/>
        <v>0.100349783495401</v>
      </c>
      <c r="G262" s="84">
        <f t="shared" si="178"/>
        <v>7.8167385731502892E-2</v>
      </c>
      <c r="H262" s="85">
        <f t="shared" si="178"/>
        <v>0.16537967801074868</v>
      </c>
      <c r="I262" s="85">
        <f t="shared" si="178"/>
        <v>1.9970803705674882E-3</v>
      </c>
      <c r="J262" s="82">
        <f t="shared" si="178"/>
        <v>0.1562237290835134</v>
      </c>
      <c r="K262" s="84">
        <f t="shared" si="178"/>
        <v>6.2582475605727772E-2</v>
      </c>
      <c r="L262" s="85">
        <f t="shared" si="178"/>
        <v>0.13848302649931046</v>
      </c>
      <c r="M262" s="85">
        <f t="shared" si="178"/>
        <v>7.369736913683618E-2</v>
      </c>
      <c r="N262" s="85">
        <f t="shared" si="178"/>
        <v>2.3554444134747123E-3</v>
      </c>
      <c r="O262" s="141">
        <f t="shared" si="178"/>
        <v>0.10568318263162588</v>
      </c>
      <c r="P262" s="86">
        <f t="shared" si="178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79">+D57/$P57</f>
        <v>0.38742250996130034</v>
      </c>
      <c r="E263" s="83">
        <f t="shared" si="179"/>
        <v>0.15931899453393333</v>
      </c>
      <c r="F263" s="83">
        <f t="shared" si="179"/>
        <v>0.15160364048058619</v>
      </c>
      <c r="G263" s="84">
        <f t="shared" si="179"/>
        <v>7.6499874946780788E-2</v>
      </c>
      <c r="H263" s="85">
        <f t="shared" si="179"/>
        <v>0.10445929279063418</v>
      </c>
      <c r="I263" s="85">
        <f t="shared" si="179"/>
        <v>5.156392892395046E-2</v>
      </c>
      <c r="J263" s="82">
        <f t="shared" si="179"/>
        <v>0.20221940825962195</v>
      </c>
      <c r="K263" s="84">
        <f t="shared" si="179"/>
        <v>7.2538742632838021E-2</v>
      </c>
      <c r="L263" s="85">
        <f t="shared" si="179"/>
        <v>8.6222762740631981E-2</v>
      </c>
      <c r="M263" s="85">
        <f t="shared" si="179"/>
        <v>3.8308287687317311E-2</v>
      </c>
      <c r="N263" s="85">
        <f t="shared" si="179"/>
        <v>1.7469266500820006E-3</v>
      </c>
      <c r="O263" s="141">
        <f t="shared" si="179"/>
        <v>0.12805688298646178</v>
      </c>
      <c r="P263" s="86">
        <f t="shared" si="179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80">+D58/$P58</f>
        <v>0.4212931583564673</v>
      </c>
      <c r="E264" s="83">
        <f t="shared" si="180"/>
        <v>0.19330557258054826</v>
      </c>
      <c r="F264" s="83">
        <f t="shared" si="180"/>
        <v>0.12867860018507168</v>
      </c>
      <c r="G264" s="84">
        <f t="shared" si="180"/>
        <v>9.930898559084736E-2</v>
      </c>
      <c r="H264" s="85">
        <f t="shared" si="180"/>
        <v>0.12922149715782769</v>
      </c>
      <c r="I264" s="85">
        <f t="shared" si="180"/>
        <v>6.4666931054788426E-3</v>
      </c>
      <c r="J264" s="82">
        <f t="shared" si="180"/>
        <v>0.2233442693874608</v>
      </c>
      <c r="K264" s="84">
        <f t="shared" si="180"/>
        <v>7.3797935369121867E-2</v>
      </c>
      <c r="L264" s="85">
        <f t="shared" si="180"/>
        <v>9.0742810445734332E-2</v>
      </c>
      <c r="M264" s="85">
        <f t="shared" si="180"/>
        <v>1.8085048851714317E-2</v>
      </c>
      <c r="N264" s="85">
        <f t="shared" si="180"/>
        <v>6.850055882034827E-4</v>
      </c>
      <c r="O264" s="141">
        <f t="shared" si="180"/>
        <v>0.11016151710711324</v>
      </c>
      <c r="P264" s="86">
        <f t="shared" si="180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81">+D59/$P59</f>
        <v>0.37354326040609714</v>
      </c>
      <c r="E265" s="83">
        <f t="shared" si="181"/>
        <v>0.17730182527105445</v>
      </c>
      <c r="F265" s="83">
        <f t="shared" si="181"/>
        <v>9.6428123539270119E-2</v>
      </c>
      <c r="G265" s="84">
        <f t="shared" si="181"/>
        <v>9.9813311595772572E-2</v>
      </c>
      <c r="H265" s="85">
        <f t="shared" si="181"/>
        <v>0.17570457058816824</v>
      </c>
      <c r="I265" s="85">
        <f t="shared" si="181"/>
        <v>1.2617570941593607E-2</v>
      </c>
      <c r="J265" s="82">
        <f t="shared" si="181"/>
        <v>0.16442160797145236</v>
      </c>
      <c r="K265" s="84">
        <f t="shared" si="181"/>
        <v>4.9237142726847788E-2</v>
      </c>
      <c r="L265" s="85">
        <f t="shared" si="181"/>
        <v>9.1673554661224677E-2</v>
      </c>
      <c r="M265" s="85">
        <f t="shared" si="181"/>
        <v>3.0965763341807943E-2</v>
      </c>
      <c r="N265" s="85">
        <f t="shared" si="181"/>
        <v>1.178873143091674E-2</v>
      </c>
      <c r="O265" s="141">
        <f t="shared" si="181"/>
        <v>0.13928494065873931</v>
      </c>
      <c r="P265" s="86">
        <f t="shared" si="181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82">+D60/$P60</f>
        <v>0.33476778044111261</v>
      </c>
      <c r="E266" s="83">
        <f t="shared" si="182"/>
        <v>0.21530702530525569</v>
      </c>
      <c r="F266" s="83">
        <f t="shared" si="182"/>
        <v>6.548907943351405E-2</v>
      </c>
      <c r="G266" s="84">
        <f t="shared" si="182"/>
        <v>5.397167570234284E-2</v>
      </c>
      <c r="H266" s="85">
        <f t="shared" si="182"/>
        <v>0.19679220089766897</v>
      </c>
      <c r="I266" s="85">
        <f t="shared" si="182"/>
        <v>7.9454963723234826E-3</v>
      </c>
      <c r="J266" s="82">
        <f t="shared" si="182"/>
        <v>0.16295372768563354</v>
      </c>
      <c r="K266" s="84">
        <f t="shared" si="182"/>
        <v>0.10447011255717679</v>
      </c>
      <c r="L266" s="85">
        <f t="shared" si="182"/>
        <v>0.11815768729589292</v>
      </c>
      <c r="M266" s="85">
        <f t="shared" si="182"/>
        <v>7.4795557772022112E-2</v>
      </c>
      <c r="N266" s="85">
        <f t="shared" si="182"/>
        <v>0</v>
      </c>
      <c r="O266" s="141">
        <f t="shared" si="182"/>
        <v>0.10458754953534638</v>
      </c>
      <c r="P266" s="86">
        <f t="shared" si="18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83">+D61/$P61</f>
        <v>0.38311634594879518</v>
      </c>
      <c r="E267" s="83">
        <f t="shared" si="183"/>
        <v>0.15506613130317556</v>
      </c>
      <c r="F267" s="83">
        <f t="shared" si="183"/>
        <v>0.17134486174510818</v>
      </c>
      <c r="G267" s="84">
        <f t="shared" si="183"/>
        <v>5.670535290051143E-2</v>
      </c>
      <c r="H267" s="85">
        <f t="shared" si="183"/>
        <v>0.10652965817575957</v>
      </c>
      <c r="I267" s="85">
        <f t="shared" si="183"/>
        <v>1.2005563700925303E-2</v>
      </c>
      <c r="J267" s="82">
        <f t="shared" si="183"/>
        <v>0.22353531956569545</v>
      </c>
      <c r="K267" s="84">
        <f t="shared" si="183"/>
        <v>6.8732948591054263E-2</v>
      </c>
      <c r="L267" s="85">
        <f t="shared" si="183"/>
        <v>0.13658337050365543</v>
      </c>
      <c r="M267" s="85">
        <f t="shared" si="183"/>
        <v>4.7644801094782037E-2</v>
      </c>
      <c r="N267" s="85">
        <f t="shared" si="183"/>
        <v>5.2377937581294927E-4</v>
      </c>
      <c r="O267" s="141">
        <f t="shared" si="183"/>
        <v>9.0061161634574088E-2</v>
      </c>
      <c r="P267" s="86">
        <f t="shared" si="18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84">+D62/$P62</f>
        <v>0.33761796057000348</v>
      </c>
      <c r="E268" s="83">
        <f t="shared" si="184"/>
        <v>0.17630987470324538</v>
      </c>
      <c r="F268" s="83">
        <f t="shared" si="184"/>
        <v>9.674786919923338E-2</v>
      </c>
      <c r="G268" s="84">
        <f t="shared" si="184"/>
        <v>6.4560216667524706E-2</v>
      </c>
      <c r="H268" s="85">
        <f t="shared" si="184"/>
        <v>0.13470492669680428</v>
      </c>
      <c r="I268" s="85">
        <f t="shared" si="184"/>
        <v>3.1527835794585529E-3</v>
      </c>
      <c r="J268" s="82">
        <f t="shared" si="184"/>
        <v>0.19603269302327703</v>
      </c>
      <c r="K268" s="84">
        <f t="shared" si="184"/>
        <v>6.6945820737078832E-2</v>
      </c>
      <c r="L268" s="85">
        <f t="shared" si="184"/>
        <v>0.1208059278587334</v>
      </c>
      <c r="M268" s="85">
        <f t="shared" si="184"/>
        <v>9.4822996421675354E-2</v>
      </c>
      <c r="N268" s="85">
        <f t="shared" si="184"/>
        <v>2.3460150653267445E-4</v>
      </c>
      <c r="O268" s="141">
        <f t="shared" si="184"/>
        <v>0.11262811034351526</v>
      </c>
      <c r="P268" s="86">
        <f t="shared" si="18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85">+D63/$P63</f>
        <v>0.37706306505534443</v>
      </c>
      <c r="E269" s="83">
        <f t="shared" si="185"/>
        <v>0.12296664151204899</v>
      </c>
      <c r="F269" s="83">
        <f t="shared" si="185"/>
        <v>0.18565055599178407</v>
      </c>
      <c r="G269" s="84">
        <f t="shared" si="185"/>
        <v>6.8445867551511344E-2</v>
      </c>
      <c r="H269" s="85">
        <f t="shared" si="185"/>
        <v>0.11808294297816746</v>
      </c>
      <c r="I269" s="85">
        <f t="shared" si="185"/>
        <v>8.3772520049385252E-3</v>
      </c>
      <c r="J269" s="82">
        <f t="shared" si="185"/>
        <v>0.21842449207119996</v>
      </c>
      <c r="K269" s="84">
        <f t="shared" si="185"/>
        <v>8.6477804913965603E-2</v>
      </c>
      <c r="L269" s="85">
        <f t="shared" si="185"/>
        <v>9.2728005547943498E-2</v>
      </c>
      <c r="M269" s="85">
        <f t="shared" si="185"/>
        <v>5.6121259864185445E-2</v>
      </c>
      <c r="N269" s="85">
        <f t="shared" si="185"/>
        <v>2.7885447807395459E-3</v>
      </c>
      <c r="O269" s="141">
        <f t="shared" si="185"/>
        <v>0.12641443769748115</v>
      </c>
      <c r="P269" s="86">
        <f t="shared" si="185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86">+D64/$P64</f>
        <v>0.4017201002949346</v>
      </c>
      <c r="E270" s="83">
        <f t="shared" si="186"/>
        <v>0.1446528586303524</v>
      </c>
      <c r="F270" s="83">
        <f t="shared" si="186"/>
        <v>0.18045461727091683</v>
      </c>
      <c r="G270" s="84">
        <f t="shared" si="186"/>
        <v>7.6612624393665341E-2</v>
      </c>
      <c r="H270" s="85">
        <f t="shared" si="186"/>
        <v>0.16084497762243671</v>
      </c>
      <c r="I270" s="85">
        <f t="shared" si="186"/>
        <v>9.7518508135840485E-3</v>
      </c>
      <c r="J270" s="82">
        <f t="shared" si="186"/>
        <v>0.1372697333858425</v>
      </c>
      <c r="K270" s="84">
        <f t="shared" si="186"/>
        <v>3.5103400627836782E-2</v>
      </c>
      <c r="L270" s="85">
        <f t="shared" si="186"/>
        <v>0.13054219183423485</v>
      </c>
      <c r="M270" s="85">
        <f t="shared" si="186"/>
        <v>3.9290078171154021E-2</v>
      </c>
      <c r="N270" s="85">
        <f t="shared" si="186"/>
        <v>1.1279232408323483E-3</v>
      </c>
      <c r="O270" s="141">
        <f t="shared" si="186"/>
        <v>0.11945314463698094</v>
      </c>
      <c r="P270" s="86">
        <f t="shared" si="186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87">+D65/$P65</f>
        <v>0.40284869940424084</v>
      </c>
      <c r="E271" s="83">
        <f t="shared" si="187"/>
        <v>0.16416052264943512</v>
      </c>
      <c r="F271" s="83">
        <f t="shared" si="187"/>
        <v>0.16821814240142405</v>
      </c>
      <c r="G271" s="84">
        <f t="shared" si="187"/>
        <v>7.0470034353381714E-2</v>
      </c>
      <c r="H271" s="85">
        <f t="shared" si="187"/>
        <v>0.15113999343752915</v>
      </c>
      <c r="I271" s="85">
        <f t="shared" si="187"/>
        <v>4.3084822556449303E-3</v>
      </c>
      <c r="J271" s="82">
        <f t="shared" si="187"/>
        <v>0.13541375540014824</v>
      </c>
      <c r="K271" s="84">
        <f t="shared" si="187"/>
        <v>9.5841532053896131E-2</v>
      </c>
      <c r="L271" s="85">
        <f t="shared" si="187"/>
        <v>0.20300259249047864</v>
      </c>
      <c r="M271" s="85">
        <f t="shared" si="187"/>
        <v>3.1815194111807311E-2</v>
      </c>
      <c r="N271" s="85">
        <f t="shared" si="187"/>
        <v>8.38654420914364E-4</v>
      </c>
      <c r="O271" s="141">
        <f t="shared" si="187"/>
        <v>7.0632628479236487E-2</v>
      </c>
      <c r="P271" s="86">
        <f t="shared" si="187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88">+D66/$P66</f>
        <v>0.42826912869957162</v>
      </c>
      <c r="E272" s="83">
        <f t="shared" si="188"/>
        <v>0.19108103935691328</v>
      </c>
      <c r="F272" s="83">
        <f t="shared" si="188"/>
        <v>0.1599797159340568</v>
      </c>
      <c r="G272" s="84">
        <f t="shared" si="188"/>
        <v>7.7208373408601566E-2</v>
      </c>
      <c r="H272" s="85">
        <f t="shared" si="188"/>
        <v>0.18643372683557091</v>
      </c>
      <c r="I272" s="85">
        <f t="shared" si="188"/>
        <v>1.0216919094329263E-2</v>
      </c>
      <c r="J272" s="82">
        <f t="shared" si="188"/>
        <v>9.4364167232347113E-2</v>
      </c>
      <c r="K272" s="84">
        <f t="shared" si="188"/>
        <v>6.1303622934394369E-2</v>
      </c>
      <c r="L272" s="85">
        <f t="shared" si="188"/>
        <v>0.12847647502040238</v>
      </c>
      <c r="M272" s="85">
        <f t="shared" si="188"/>
        <v>7.9284803950239076E-3</v>
      </c>
      <c r="N272" s="85">
        <f t="shared" si="188"/>
        <v>6.6374561332476346E-4</v>
      </c>
      <c r="O272" s="141">
        <f t="shared" si="188"/>
        <v>0.14364735710943002</v>
      </c>
      <c r="P272" s="86">
        <f t="shared" si="188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89">+D67/$P67</f>
        <v>0.47999668693346897</v>
      </c>
      <c r="E273" s="113">
        <f t="shared" si="189"/>
        <v>0.19804333035230862</v>
      </c>
      <c r="F273" s="113">
        <f t="shared" si="189"/>
        <v>0.19843332631267091</v>
      </c>
      <c r="G273" s="114">
        <f t="shared" si="189"/>
        <v>8.352003026848949E-2</v>
      </c>
      <c r="H273" s="115">
        <f t="shared" si="189"/>
        <v>0.15518224745249812</v>
      </c>
      <c r="I273" s="115">
        <f t="shared" si="189"/>
        <v>8.4820139327680295E-3</v>
      </c>
      <c r="J273" s="112">
        <f t="shared" si="189"/>
        <v>0.14288052756173619</v>
      </c>
      <c r="K273" s="114">
        <f t="shared" si="189"/>
        <v>9.3432029389252602E-2</v>
      </c>
      <c r="L273" s="115">
        <f t="shared" si="189"/>
        <v>0.14243429278710865</v>
      </c>
      <c r="M273" s="115">
        <f t="shared" si="189"/>
        <v>2.3684627432558451E-2</v>
      </c>
      <c r="N273" s="115">
        <f t="shared" si="189"/>
        <v>0</v>
      </c>
      <c r="O273" s="147">
        <f t="shared" si="189"/>
        <v>4.7339603899861582E-2</v>
      </c>
      <c r="P273" s="116">
        <f t="shared" si="189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90">+D68/$P68</f>
        <v>0.48950672921517829</v>
      </c>
      <c r="E274" s="118">
        <f t="shared" si="190"/>
        <v>0.16307657229682479</v>
      </c>
      <c r="F274" s="118">
        <f t="shared" si="190"/>
        <v>0.24016149151309604</v>
      </c>
      <c r="G274" s="119">
        <f t="shared" si="190"/>
        <v>8.6268665405257475E-2</v>
      </c>
      <c r="H274" s="120">
        <f t="shared" si="190"/>
        <v>0.1486181566215565</v>
      </c>
      <c r="I274" s="120">
        <f t="shared" si="190"/>
        <v>1.0250009784490406E-2</v>
      </c>
      <c r="J274" s="117">
        <f t="shared" si="190"/>
        <v>9.0920879792516132E-2</v>
      </c>
      <c r="K274" s="119">
        <f t="shared" si="190"/>
        <v>2.8172285702484253E-2</v>
      </c>
      <c r="L274" s="120">
        <f t="shared" si="190"/>
        <v>0.10309024424719959</v>
      </c>
      <c r="M274" s="120">
        <f t="shared" si="190"/>
        <v>2.6562650049483754E-2</v>
      </c>
      <c r="N274" s="120">
        <f t="shared" si="190"/>
        <v>1.4612407082358357E-2</v>
      </c>
      <c r="O274" s="148">
        <f t="shared" si="190"/>
        <v>0.11643892320721695</v>
      </c>
      <c r="P274" s="121">
        <f t="shared" si="190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平成２７年度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9</v>
      </c>
      <c r="E280" s="41">
        <f t="shared" ref="E280:O280" si="191">+RANK(E211,E$211:E$273)</f>
        <v>31</v>
      </c>
      <c r="F280" s="41">
        <f t="shared" si="191"/>
        <v>15</v>
      </c>
      <c r="G280" s="42">
        <f t="shared" si="191"/>
        <v>8</v>
      </c>
      <c r="H280" s="43">
        <f t="shared" si="191"/>
        <v>43</v>
      </c>
      <c r="I280" s="43">
        <f t="shared" si="191"/>
        <v>4</v>
      </c>
      <c r="J280" s="40">
        <f t="shared" si="191"/>
        <v>62</v>
      </c>
      <c r="K280" s="42">
        <f t="shared" si="191"/>
        <v>63</v>
      </c>
      <c r="L280" s="43">
        <f t="shared" si="191"/>
        <v>62</v>
      </c>
      <c r="M280" s="43">
        <f t="shared" si="191"/>
        <v>56</v>
      </c>
      <c r="N280" s="43">
        <f t="shared" si="191"/>
        <v>2</v>
      </c>
      <c r="O280" s="131">
        <f t="shared" si="191"/>
        <v>11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81" si="192">+RANK(D212,D$211:D$273)</f>
        <v>10</v>
      </c>
      <c r="E281" s="5">
        <f t="shared" si="192"/>
        <v>24</v>
      </c>
      <c r="F281" s="5">
        <f t="shared" si="192"/>
        <v>10</v>
      </c>
      <c r="G281" s="6">
        <f t="shared" si="192"/>
        <v>28</v>
      </c>
      <c r="H281" s="20">
        <f t="shared" si="192"/>
        <v>18</v>
      </c>
      <c r="I281" s="20">
        <f t="shared" si="192"/>
        <v>12</v>
      </c>
      <c r="J281" s="17">
        <f t="shared" si="192"/>
        <v>34</v>
      </c>
      <c r="K281" s="6">
        <f t="shared" si="192"/>
        <v>40</v>
      </c>
      <c r="L281" s="20">
        <f t="shared" si="192"/>
        <v>57</v>
      </c>
      <c r="M281" s="20">
        <f t="shared" si="192"/>
        <v>57</v>
      </c>
      <c r="N281" s="20">
        <f t="shared" si="192"/>
        <v>6</v>
      </c>
      <c r="O281" s="132">
        <f t="shared" si="192"/>
        <v>42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ref="D282:O282" si="193">+RANK(D213,D$211:D$273)</f>
        <v>11</v>
      </c>
      <c r="E282" s="5">
        <f t="shared" si="193"/>
        <v>13</v>
      </c>
      <c r="F282" s="5">
        <f t="shared" si="193"/>
        <v>19</v>
      </c>
      <c r="G282" s="6">
        <f t="shared" si="193"/>
        <v>30</v>
      </c>
      <c r="H282" s="20">
        <f t="shared" si="193"/>
        <v>54</v>
      </c>
      <c r="I282" s="20">
        <f t="shared" si="193"/>
        <v>25</v>
      </c>
      <c r="J282" s="17">
        <f t="shared" si="193"/>
        <v>47</v>
      </c>
      <c r="K282" s="6">
        <f t="shared" si="193"/>
        <v>48</v>
      </c>
      <c r="L282" s="20">
        <f t="shared" si="193"/>
        <v>7</v>
      </c>
      <c r="M282" s="20">
        <f t="shared" si="193"/>
        <v>55</v>
      </c>
      <c r="N282" s="20">
        <f t="shared" si="193"/>
        <v>3</v>
      </c>
      <c r="O282" s="132">
        <f t="shared" si="193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ref="D283:O283" si="194">+RANK(D214,D$211:D$273)</f>
        <v>7</v>
      </c>
      <c r="E283" s="5">
        <f t="shared" si="194"/>
        <v>47</v>
      </c>
      <c r="F283" s="5">
        <f t="shared" si="194"/>
        <v>4</v>
      </c>
      <c r="G283" s="6">
        <f t="shared" si="194"/>
        <v>24</v>
      </c>
      <c r="H283" s="20">
        <f t="shared" si="194"/>
        <v>25</v>
      </c>
      <c r="I283" s="20">
        <f t="shared" si="194"/>
        <v>7</v>
      </c>
      <c r="J283" s="17">
        <f t="shared" si="194"/>
        <v>61</v>
      </c>
      <c r="K283" s="6">
        <f t="shared" si="194"/>
        <v>62</v>
      </c>
      <c r="L283" s="20">
        <f t="shared" si="194"/>
        <v>28</v>
      </c>
      <c r="M283" s="20">
        <f t="shared" si="194"/>
        <v>8</v>
      </c>
      <c r="N283" s="20">
        <f t="shared" si="194"/>
        <v>36</v>
      </c>
      <c r="O283" s="132">
        <f t="shared" si="194"/>
        <v>50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ref="D284:O284" si="195">+RANK(D215,D$211:D$273)</f>
        <v>5</v>
      </c>
      <c r="E284" s="5">
        <f t="shared" si="195"/>
        <v>18</v>
      </c>
      <c r="F284" s="5">
        <f t="shared" si="195"/>
        <v>16</v>
      </c>
      <c r="G284" s="6">
        <f t="shared" si="195"/>
        <v>12</v>
      </c>
      <c r="H284" s="20">
        <f t="shared" si="195"/>
        <v>16</v>
      </c>
      <c r="I284" s="20">
        <f t="shared" si="195"/>
        <v>16</v>
      </c>
      <c r="J284" s="17">
        <f t="shared" si="195"/>
        <v>58</v>
      </c>
      <c r="K284" s="6">
        <f t="shared" si="195"/>
        <v>55</v>
      </c>
      <c r="L284" s="20">
        <f t="shared" si="195"/>
        <v>13</v>
      </c>
      <c r="M284" s="20">
        <f t="shared" si="195"/>
        <v>54</v>
      </c>
      <c r="N284" s="20">
        <f t="shared" si="195"/>
        <v>54</v>
      </c>
      <c r="O284" s="132">
        <f t="shared" si="195"/>
        <v>34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ref="D285:O285" si="196">+RANK(D216,D$211:D$273)</f>
        <v>41</v>
      </c>
      <c r="E285" s="5">
        <f t="shared" si="196"/>
        <v>54</v>
      </c>
      <c r="F285" s="5">
        <f t="shared" si="196"/>
        <v>43</v>
      </c>
      <c r="G285" s="6">
        <f t="shared" si="196"/>
        <v>15</v>
      </c>
      <c r="H285" s="20">
        <f t="shared" si="196"/>
        <v>52</v>
      </c>
      <c r="I285" s="20">
        <f t="shared" si="196"/>
        <v>40</v>
      </c>
      <c r="J285" s="17">
        <f t="shared" si="196"/>
        <v>27</v>
      </c>
      <c r="K285" s="6">
        <f t="shared" si="196"/>
        <v>31</v>
      </c>
      <c r="L285" s="20">
        <f t="shared" si="196"/>
        <v>37</v>
      </c>
      <c r="M285" s="20">
        <f t="shared" si="196"/>
        <v>4</v>
      </c>
      <c r="N285" s="20">
        <f t="shared" si="196"/>
        <v>7</v>
      </c>
      <c r="O285" s="132">
        <f t="shared" si="196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ref="D286:O286" si="197">+RANK(D217,D$211:D$273)</f>
        <v>6</v>
      </c>
      <c r="E286" s="5">
        <f t="shared" si="197"/>
        <v>26</v>
      </c>
      <c r="F286" s="5">
        <f t="shared" si="197"/>
        <v>3</v>
      </c>
      <c r="G286" s="6">
        <f t="shared" si="197"/>
        <v>52</v>
      </c>
      <c r="H286" s="20">
        <f t="shared" si="197"/>
        <v>38</v>
      </c>
      <c r="I286" s="20">
        <f t="shared" si="197"/>
        <v>8</v>
      </c>
      <c r="J286" s="17">
        <f t="shared" si="197"/>
        <v>37</v>
      </c>
      <c r="K286" s="6">
        <f t="shared" si="197"/>
        <v>41</v>
      </c>
      <c r="L286" s="20">
        <f t="shared" si="197"/>
        <v>35</v>
      </c>
      <c r="M286" s="20">
        <f t="shared" si="197"/>
        <v>38</v>
      </c>
      <c r="N286" s="20">
        <f t="shared" si="197"/>
        <v>55</v>
      </c>
      <c r="O286" s="132">
        <f t="shared" si="197"/>
        <v>55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ref="D287:O287" si="198">+RANK(D218,D$211:D$273)</f>
        <v>34</v>
      </c>
      <c r="E287" s="5">
        <f t="shared" si="198"/>
        <v>32</v>
      </c>
      <c r="F287" s="5">
        <f t="shared" si="198"/>
        <v>40</v>
      </c>
      <c r="G287" s="6">
        <f t="shared" si="198"/>
        <v>26</v>
      </c>
      <c r="H287" s="20">
        <f t="shared" si="198"/>
        <v>37</v>
      </c>
      <c r="I287" s="20">
        <f t="shared" si="198"/>
        <v>9</v>
      </c>
      <c r="J287" s="17">
        <f t="shared" si="198"/>
        <v>44</v>
      </c>
      <c r="K287" s="6">
        <f t="shared" si="198"/>
        <v>38</v>
      </c>
      <c r="L287" s="20">
        <f t="shared" si="198"/>
        <v>26</v>
      </c>
      <c r="M287" s="20">
        <f t="shared" si="198"/>
        <v>50</v>
      </c>
      <c r="N287" s="20">
        <f t="shared" si="198"/>
        <v>17</v>
      </c>
      <c r="O287" s="132">
        <f t="shared" si="198"/>
        <v>6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ref="D288:O288" si="199">+RANK(D219,D$211:D$273)</f>
        <v>27</v>
      </c>
      <c r="E288" s="5">
        <f t="shared" si="199"/>
        <v>44</v>
      </c>
      <c r="F288" s="5">
        <f t="shared" si="199"/>
        <v>25</v>
      </c>
      <c r="G288" s="6">
        <f t="shared" si="199"/>
        <v>16</v>
      </c>
      <c r="H288" s="20">
        <f t="shared" si="199"/>
        <v>19</v>
      </c>
      <c r="I288" s="20">
        <f t="shared" si="199"/>
        <v>2</v>
      </c>
      <c r="J288" s="17">
        <f t="shared" si="199"/>
        <v>33</v>
      </c>
      <c r="K288" s="6">
        <f t="shared" si="199"/>
        <v>43</v>
      </c>
      <c r="L288" s="20">
        <f t="shared" si="199"/>
        <v>42</v>
      </c>
      <c r="M288" s="20">
        <f t="shared" si="199"/>
        <v>30</v>
      </c>
      <c r="N288" s="20">
        <f t="shared" si="199"/>
        <v>9</v>
      </c>
      <c r="O288" s="132">
        <f t="shared" si="199"/>
        <v>46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ref="D289:O289" si="200">+RANK(D220,D$211:D$273)</f>
        <v>52</v>
      </c>
      <c r="E289" s="5">
        <f t="shared" si="200"/>
        <v>62</v>
      </c>
      <c r="F289" s="5">
        <f t="shared" si="200"/>
        <v>37</v>
      </c>
      <c r="G289" s="6">
        <f t="shared" si="200"/>
        <v>33</v>
      </c>
      <c r="H289" s="20">
        <f t="shared" si="200"/>
        <v>63</v>
      </c>
      <c r="I289" s="20">
        <f t="shared" si="200"/>
        <v>37</v>
      </c>
      <c r="J289" s="17">
        <f t="shared" si="200"/>
        <v>4</v>
      </c>
      <c r="K289" s="6">
        <f t="shared" si="200"/>
        <v>26</v>
      </c>
      <c r="L289" s="20">
        <f t="shared" si="200"/>
        <v>58</v>
      </c>
      <c r="M289" s="20">
        <f t="shared" si="200"/>
        <v>1</v>
      </c>
      <c r="N289" s="20">
        <f t="shared" si="200"/>
        <v>19</v>
      </c>
      <c r="O289" s="132">
        <f t="shared" si="200"/>
        <v>23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ref="D290:O290" si="201">+RANK(D221,D$211:D$273)</f>
        <v>43</v>
      </c>
      <c r="E290" s="5">
        <f t="shared" si="201"/>
        <v>57</v>
      </c>
      <c r="F290" s="5">
        <f t="shared" si="201"/>
        <v>30</v>
      </c>
      <c r="G290" s="6">
        <f t="shared" si="201"/>
        <v>48</v>
      </c>
      <c r="H290" s="20">
        <f t="shared" si="201"/>
        <v>35</v>
      </c>
      <c r="I290" s="20">
        <f t="shared" si="201"/>
        <v>18</v>
      </c>
      <c r="J290" s="17">
        <f t="shared" si="201"/>
        <v>42</v>
      </c>
      <c r="K290" s="6">
        <f t="shared" si="201"/>
        <v>42</v>
      </c>
      <c r="L290" s="20">
        <f t="shared" si="201"/>
        <v>23</v>
      </c>
      <c r="M290" s="20">
        <f t="shared" si="201"/>
        <v>10</v>
      </c>
      <c r="N290" s="20">
        <f t="shared" si="201"/>
        <v>11</v>
      </c>
      <c r="O290" s="132">
        <f t="shared" si="201"/>
        <v>17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ref="D291:O291" si="202">+RANK(D222,D$211:D$273)</f>
        <v>16</v>
      </c>
      <c r="E291" s="5">
        <f t="shared" si="202"/>
        <v>39</v>
      </c>
      <c r="F291" s="5">
        <f t="shared" si="202"/>
        <v>14</v>
      </c>
      <c r="G291" s="6">
        <f t="shared" si="202"/>
        <v>22</v>
      </c>
      <c r="H291" s="20">
        <f t="shared" si="202"/>
        <v>40</v>
      </c>
      <c r="I291" s="20">
        <f t="shared" si="202"/>
        <v>13</v>
      </c>
      <c r="J291" s="17">
        <f t="shared" si="202"/>
        <v>49</v>
      </c>
      <c r="K291" s="6">
        <f t="shared" si="202"/>
        <v>60</v>
      </c>
      <c r="L291" s="20">
        <f t="shared" si="202"/>
        <v>31</v>
      </c>
      <c r="M291" s="20">
        <f t="shared" si="202"/>
        <v>58</v>
      </c>
      <c r="N291" s="20">
        <f t="shared" si="202"/>
        <v>1</v>
      </c>
      <c r="O291" s="132">
        <f t="shared" si="202"/>
        <v>49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ref="D292:O292" si="203">+RANK(D223,D$211:D$273)</f>
        <v>30</v>
      </c>
      <c r="E292" s="5">
        <f t="shared" si="203"/>
        <v>29</v>
      </c>
      <c r="F292" s="5">
        <f t="shared" si="203"/>
        <v>21</v>
      </c>
      <c r="G292" s="6">
        <f t="shared" si="203"/>
        <v>47</v>
      </c>
      <c r="H292" s="20">
        <f t="shared" si="203"/>
        <v>8</v>
      </c>
      <c r="I292" s="20">
        <f t="shared" si="203"/>
        <v>45</v>
      </c>
      <c r="J292" s="17">
        <f t="shared" si="203"/>
        <v>28</v>
      </c>
      <c r="K292" s="6">
        <f t="shared" si="203"/>
        <v>39</v>
      </c>
      <c r="L292" s="20">
        <f t="shared" si="203"/>
        <v>38</v>
      </c>
      <c r="M292" s="20">
        <f t="shared" si="203"/>
        <v>48</v>
      </c>
      <c r="N292" s="20">
        <f t="shared" si="203"/>
        <v>13</v>
      </c>
      <c r="O292" s="132">
        <f t="shared" si="203"/>
        <v>33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ref="D293:O293" si="204">+RANK(D224,D$211:D$273)</f>
        <v>18</v>
      </c>
      <c r="E293" s="5">
        <f t="shared" si="204"/>
        <v>27</v>
      </c>
      <c r="F293" s="5">
        <f t="shared" si="204"/>
        <v>23</v>
      </c>
      <c r="G293" s="6">
        <f t="shared" si="204"/>
        <v>17</v>
      </c>
      <c r="H293" s="20">
        <f t="shared" si="204"/>
        <v>10</v>
      </c>
      <c r="I293" s="20">
        <f t="shared" si="204"/>
        <v>62</v>
      </c>
      <c r="J293" s="17">
        <f t="shared" si="204"/>
        <v>57</v>
      </c>
      <c r="K293" s="6">
        <f t="shared" si="204"/>
        <v>61</v>
      </c>
      <c r="L293" s="20">
        <f t="shared" si="204"/>
        <v>33</v>
      </c>
      <c r="M293" s="20">
        <f t="shared" si="204"/>
        <v>19</v>
      </c>
      <c r="N293" s="20">
        <f t="shared" si="204"/>
        <v>10</v>
      </c>
      <c r="O293" s="132">
        <f t="shared" si="204"/>
        <v>29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ref="D294:O294" si="205">+RANK(D225,D$211:D$273)</f>
        <v>26</v>
      </c>
      <c r="E294" s="68">
        <f t="shared" si="205"/>
        <v>34</v>
      </c>
      <c r="F294" s="68">
        <f t="shared" si="205"/>
        <v>36</v>
      </c>
      <c r="G294" s="69">
        <f t="shared" si="205"/>
        <v>2</v>
      </c>
      <c r="H294" s="70">
        <f t="shared" si="205"/>
        <v>20</v>
      </c>
      <c r="I294" s="70">
        <f t="shared" si="205"/>
        <v>22</v>
      </c>
      <c r="J294" s="67">
        <f t="shared" si="205"/>
        <v>21</v>
      </c>
      <c r="K294" s="69">
        <f t="shared" si="205"/>
        <v>21</v>
      </c>
      <c r="L294" s="70">
        <f t="shared" si="205"/>
        <v>55</v>
      </c>
      <c r="M294" s="70">
        <f t="shared" si="205"/>
        <v>25</v>
      </c>
      <c r="N294" s="70">
        <f t="shared" si="205"/>
        <v>32</v>
      </c>
      <c r="O294" s="133">
        <f t="shared" si="205"/>
        <v>48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ref="D295:O295" si="206">+RANK(D226,D$211:D$273)</f>
        <v>31</v>
      </c>
      <c r="E295" s="5">
        <f t="shared" si="206"/>
        <v>36</v>
      </c>
      <c r="F295" s="5">
        <f t="shared" si="206"/>
        <v>18</v>
      </c>
      <c r="G295" s="6">
        <f t="shared" si="206"/>
        <v>57</v>
      </c>
      <c r="H295" s="20">
        <f t="shared" si="206"/>
        <v>59</v>
      </c>
      <c r="I295" s="20">
        <f t="shared" si="206"/>
        <v>55</v>
      </c>
      <c r="J295" s="17">
        <f t="shared" si="206"/>
        <v>7</v>
      </c>
      <c r="K295" s="6">
        <f t="shared" si="206"/>
        <v>50</v>
      </c>
      <c r="L295" s="20">
        <f t="shared" si="206"/>
        <v>60</v>
      </c>
      <c r="M295" s="20">
        <f t="shared" si="206"/>
        <v>15</v>
      </c>
      <c r="N295" s="20">
        <f t="shared" si="206"/>
        <v>5</v>
      </c>
      <c r="O295" s="132">
        <f t="shared" si="206"/>
        <v>40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ref="D296:O296" si="207">+RANK(D227,D$211:D$273)</f>
        <v>1</v>
      </c>
      <c r="E296" s="68">
        <f t="shared" si="207"/>
        <v>12</v>
      </c>
      <c r="F296" s="68">
        <f t="shared" si="207"/>
        <v>9</v>
      </c>
      <c r="G296" s="69">
        <f t="shared" si="207"/>
        <v>3</v>
      </c>
      <c r="H296" s="70">
        <f t="shared" si="207"/>
        <v>22</v>
      </c>
      <c r="I296" s="70">
        <f t="shared" si="207"/>
        <v>61</v>
      </c>
      <c r="J296" s="67">
        <f t="shared" si="207"/>
        <v>63</v>
      </c>
      <c r="K296" s="69">
        <f t="shared" si="207"/>
        <v>59</v>
      </c>
      <c r="L296" s="70">
        <f t="shared" si="207"/>
        <v>36</v>
      </c>
      <c r="M296" s="70">
        <f t="shared" si="207"/>
        <v>59</v>
      </c>
      <c r="N296" s="70">
        <f t="shared" si="207"/>
        <v>20</v>
      </c>
      <c r="O296" s="133">
        <f t="shared" si="207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297" si="208">+RANK(D228,D$211:D$273)</f>
        <v>29</v>
      </c>
      <c r="E297" s="5">
        <f t="shared" si="208"/>
        <v>49</v>
      </c>
      <c r="F297" s="5">
        <f t="shared" si="208"/>
        <v>17</v>
      </c>
      <c r="G297" s="6">
        <f t="shared" si="208"/>
        <v>37</v>
      </c>
      <c r="H297" s="20">
        <f t="shared" si="208"/>
        <v>21</v>
      </c>
      <c r="I297" s="20">
        <f t="shared" si="208"/>
        <v>54</v>
      </c>
      <c r="J297" s="17">
        <f t="shared" si="208"/>
        <v>22</v>
      </c>
      <c r="K297" s="6">
        <f t="shared" si="208"/>
        <v>56</v>
      </c>
      <c r="L297" s="20">
        <f t="shared" si="208"/>
        <v>18</v>
      </c>
      <c r="M297" s="20">
        <f t="shared" si="208"/>
        <v>45</v>
      </c>
      <c r="N297" s="20">
        <f t="shared" si="208"/>
        <v>27</v>
      </c>
      <c r="O297" s="132">
        <f t="shared" si="208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ref="D298:O298" si="209">+RANK(D229,D$211:D$273)</f>
        <v>8</v>
      </c>
      <c r="E298" s="5">
        <f t="shared" si="209"/>
        <v>14</v>
      </c>
      <c r="F298" s="5">
        <f t="shared" si="209"/>
        <v>13</v>
      </c>
      <c r="G298" s="6">
        <f t="shared" si="209"/>
        <v>32</v>
      </c>
      <c r="H298" s="20">
        <f t="shared" si="209"/>
        <v>29</v>
      </c>
      <c r="I298" s="20">
        <f t="shared" si="209"/>
        <v>41</v>
      </c>
      <c r="J298" s="17">
        <f t="shared" si="209"/>
        <v>55</v>
      </c>
      <c r="K298" s="6">
        <f t="shared" si="209"/>
        <v>57</v>
      </c>
      <c r="L298" s="20">
        <f t="shared" si="209"/>
        <v>19</v>
      </c>
      <c r="M298" s="20">
        <f t="shared" si="209"/>
        <v>46</v>
      </c>
      <c r="N298" s="20">
        <f t="shared" si="209"/>
        <v>21</v>
      </c>
      <c r="O298" s="132">
        <f t="shared" si="209"/>
        <v>24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ref="D299:O299" si="210">+RANK(D230,D$211:D$273)</f>
        <v>20</v>
      </c>
      <c r="E299" s="5">
        <f t="shared" si="210"/>
        <v>43</v>
      </c>
      <c r="F299" s="5">
        <f t="shared" si="210"/>
        <v>5</v>
      </c>
      <c r="G299" s="6">
        <f t="shared" si="210"/>
        <v>60</v>
      </c>
      <c r="H299" s="20">
        <f t="shared" si="210"/>
        <v>49</v>
      </c>
      <c r="I299" s="20">
        <f t="shared" si="210"/>
        <v>59</v>
      </c>
      <c r="J299" s="17">
        <f t="shared" si="210"/>
        <v>50</v>
      </c>
      <c r="K299" s="6">
        <f t="shared" si="210"/>
        <v>51</v>
      </c>
      <c r="L299" s="20">
        <f t="shared" si="210"/>
        <v>12</v>
      </c>
      <c r="M299" s="20">
        <f t="shared" si="210"/>
        <v>36</v>
      </c>
      <c r="N299" s="20">
        <f t="shared" si="210"/>
        <v>8</v>
      </c>
      <c r="O299" s="132">
        <f t="shared" si="210"/>
        <v>25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ref="D300:O300" si="211">+RANK(D231,D$211:D$273)</f>
        <v>36</v>
      </c>
      <c r="E300" s="5">
        <f t="shared" si="211"/>
        <v>59</v>
      </c>
      <c r="F300" s="5">
        <f t="shared" si="211"/>
        <v>7</v>
      </c>
      <c r="G300" s="6">
        <f t="shared" si="211"/>
        <v>63</v>
      </c>
      <c r="H300" s="20">
        <f t="shared" si="211"/>
        <v>6</v>
      </c>
      <c r="I300" s="20">
        <f t="shared" si="211"/>
        <v>47</v>
      </c>
      <c r="J300" s="17">
        <f t="shared" si="211"/>
        <v>46</v>
      </c>
      <c r="K300" s="6">
        <f t="shared" si="211"/>
        <v>52</v>
      </c>
      <c r="L300" s="20">
        <f t="shared" si="211"/>
        <v>59</v>
      </c>
      <c r="M300" s="20">
        <f t="shared" si="211"/>
        <v>13</v>
      </c>
      <c r="N300" s="20">
        <f t="shared" si="211"/>
        <v>16</v>
      </c>
      <c r="O300" s="132">
        <f t="shared" si="211"/>
        <v>12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ref="D301:O301" si="212">+RANK(D232,D$211:D$273)</f>
        <v>15</v>
      </c>
      <c r="E301" s="5">
        <f t="shared" si="212"/>
        <v>25</v>
      </c>
      <c r="F301" s="5">
        <f t="shared" si="212"/>
        <v>11</v>
      </c>
      <c r="G301" s="6">
        <f t="shared" si="212"/>
        <v>46</v>
      </c>
      <c r="H301" s="20">
        <f t="shared" si="212"/>
        <v>12</v>
      </c>
      <c r="I301" s="20">
        <f t="shared" si="212"/>
        <v>23</v>
      </c>
      <c r="J301" s="17">
        <f t="shared" si="212"/>
        <v>32</v>
      </c>
      <c r="K301" s="6">
        <f t="shared" si="212"/>
        <v>29</v>
      </c>
      <c r="L301" s="20">
        <f t="shared" si="212"/>
        <v>30</v>
      </c>
      <c r="M301" s="20">
        <f t="shared" si="212"/>
        <v>31</v>
      </c>
      <c r="N301" s="20">
        <f t="shared" si="212"/>
        <v>26</v>
      </c>
      <c r="O301" s="132">
        <f t="shared" si="212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ref="D302:O302" si="213">+RANK(D233,D$211:D$273)</f>
        <v>2</v>
      </c>
      <c r="E302" s="5">
        <f t="shared" si="213"/>
        <v>20</v>
      </c>
      <c r="F302" s="5">
        <f t="shared" si="213"/>
        <v>2</v>
      </c>
      <c r="G302" s="6">
        <f t="shared" si="213"/>
        <v>35</v>
      </c>
      <c r="H302" s="20">
        <f t="shared" si="213"/>
        <v>4</v>
      </c>
      <c r="I302" s="20">
        <f t="shared" si="213"/>
        <v>26</v>
      </c>
      <c r="J302" s="17">
        <f t="shared" si="213"/>
        <v>51</v>
      </c>
      <c r="K302" s="6">
        <f t="shared" si="213"/>
        <v>46</v>
      </c>
      <c r="L302" s="20">
        <f t="shared" si="213"/>
        <v>47</v>
      </c>
      <c r="M302" s="20">
        <f t="shared" si="213"/>
        <v>43</v>
      </c>
      <c r="N302" s="20">
        <f t="shared" si="213"/>
        <v>23</v>
      </c>
      <c r="O302" s="132">
        <f t="shared" si="213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ref="D303:O303" si="214">+RANK(D234,D$211:D$273)</f>
        <v>21</v>
      </c>
      <c r="E303" s="5">
        <f t="shared" si="214"/>
        <v>46</v>
      </c>
      <c r="F303" s="5">
        <f t="shared" si="214"/>
        <v>8</v>
      </c>
      <c r="G303" s="6">
        <f t="shared" si="214"/>
        <v>54</v>
      </c>
      <c r="H303" s="20">
        <f t="shared" si="214"/>
        <v>14</v>
      </c>
      <c r="I303" s="20">
        <f t="shared" si="214"/>
        <v>15</v>
      </c>
      <c r="J303" s="17">
        <f t="shared" si="214"/>
        <v>11</v>
      </c>
      <c r="K303" s="6">
        <f t="shared" si="214"/>
        <v>27</v>
      </c>
      <c r="L303" s="20">
        <f t="shared" si="214"/>
        <v>48</v>
      </c>
      <c r="M303" s="20">
        <f t="shared" si="214"/>
        <v>40</v>
      </c>
      <c r="N303" s="20">
        <f t="shared" si="214"/>
        <v>30</v>
      </c>
      <c r="O303" s="132">
        <f t="shared" si="214"/>
        <v>61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ref="D304:O304" si="215">+RANK(D235,D$211:D$273)</f>
        <v>50</v>
      </c>
      <c r="E304" s="5">
        <f t="shared" si="215"/>
        <v>60</v>
      </c>
      <c r="F304" s="5">
        <f t="shared" si="215"/>
        <v>29</v>
      </c>
      <c r="G304" s="6">
        <f t="shared" si="215"/>
        <v>58</v>
      </c>
      <c r="H304" s="20">
        <f t="shared" si="215"/>
        <v>17</v>
      </c>
      <c r="I304" s="20">
        <f t="shared" si="215"/>
        <v>56</v>
      </c>
      <c r="J304" s="17">
        <f t="shared" si="215"/>
        <v>52</v>
      </c>
      <c r="K304" s="6">
        <f t="shared" si="215"/>
        <v>49</v>
      </c>
      <c r="L304" s="20">
        <f t="shared" si="215"/>
        <v>63</v>
      </c>
      <c r="M304" s="20">
        <f t="shared" si="215"/>
        <v>39</v>
      </c>
      <c r="N304" s="20">
        <f t="shared" si="215"/>
        <v>55</v>
      </c>
      <c r="O304" s="132">
        <f t="shared" si="215"/>
        <v>3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ref="D305:O305" si="216">+RANK(D236,D$211:D$273)</f>
        <v>3</v>
      </c>
      <c r="E305" s="5">
        <f t="shared" si="216"/>
        <v>55</v>
      </c>
      <c r="F305" s="5">
        <f t="shared" si="216"/>
        <v>1</v>
      </c>
      <c r="G305" s="6">
        <f t="shared" si="216"/>
        <v>23</v>
      </c>
      <c r="H305" s="20">
        <f t="shared" si="216"/>
        <v>58</v>
      </c>
      <c r="I305" s="20">
        <f t="shared" si="216"/>
        <v>39</v>
      </c>
      <c r="J305" s="17">
        <f t="shared" si="216"/>
        <v>29</v>
      </c>
      <c r="K305" s="6">
        <f t="shared" si="216"/>
        <v>34</v>
      </c>
      <c r="L305" s="20">
        <f t="shared" si="216"/>
        <v>34</v>
      </c>
      <c r="M305" s="20">
        <f t="shared" si="216"/>
        <v>32</v>
      </c>
      <c r="N305" s="20">
        <f t="shared" si="216"/>
        <v>33</v>
      </c>
      <c r="O305" s="132">
        <f t="shared" si="216"/>
        <v>54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ref="D306:O306" si="217">+RANK(D237,D$211:D$273)</f>
        <v>14</v>
      </c>
      <c r="E306" s="68">
        <f t="shared" si="217"/>
        <v>40</v>
      </c>
      <c r="F306" s="68">
        <f t="shared" si="217"/>
        <v>20</v>
      </c>
      <c r="G306" s="69">
        <f t="shared" si="217"/>
        <v>4</v>
      </c>
      <c r="H306" s="70">
        <f t="shared" si="217"/>
        <v>24</v>
      </c>
      <c r="I306" s="70">
        <f t="shared" si="217"/>
        <v>33</v>
      </c>
      <c r="J306" s="67">
        <f t="shared" si="217"/>
        <v>53</v>
      </c>
      <c r="K306" s="69">
        <f t="shared" si="217"/>
        <v>33</v>
      </c>
      <c r="L306" s="70">
        <f t="shared" si="217"/>
        <v>32</v>
      </c>
      <c r="M306" s="70">
        <f t="shared" si="217"/>
        <v>61</v>
      </c>
      <c r="N306" s="70">
        <f t="shared" si="217"/>
        <v>18</v>
      </c>
      <c r="O306" s="133">
        <f t="shared" si="217"/>
        <v>15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ref="D307:O307" si="218">+RANK(D238,D$211:D$273)</f>
        <v>37</v>
      </c>
      <c r="E307" s="5">
        <f t="shared" si="218"/>
        <v>58</v>
      </c>
      <c r="F307" s="5">
        <f t="shared" si="218"/>
        <v>33</v>
      </c>
      <c r="G307" s="6">
        <f t="shared" si="218"/>
        <v>19</v>
      </c>
      <c r="H307" s="20">
        <f t="shared" si="218"/>
        <v>56</v>
      </c>
      <c r="I307" s="20">
        <f t="shared" si="218"/>
        <v>43</v>
      </c>
      <c r="J307" s="17">
        <f t="shared" si="218"/>
        <v>31</v>
      </c>
      <c r="K307" s="6">
        <f t="shared" si="218"/>
        <v>12</v>
      </c>
      <c r="L307" s="20">
        <f t="shared" si="218"/>
        <v>24</v>
      </c>
      <c r="M307" s="20">
        <f t="shared" si="218"/>
        <v>3</v>
      </c>
      <c r="N307" s="20">
        <f t="shared" si="218"/>
        <v>49</v>
      </c>
      <c r="O307" s="132">
        <f t="shared" si="218"/>
        <v>35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ref="D308:O308" si="219">+RANK(D239,D$211:D$273)</f>
        <v>13</v>
      </c>
      <c r="E308" s="54">
        <f t="shared" si="219"/>
        <v>17</v>
      </c>
      <c r="F308" s="54">
        <f t="shared" si="219"/>
        <v>26</v>
      </c>
      <c r="G308" s="55">
        <f t="shared" si="219"/>
        <v>10</v>
      </c>
      <c r="H308" s="56">
        <f t="shared" si="219"/>
        <v>9</v>
      </c>
      <c r="I308" s="56">
        <f t="shared" si="219"/>
        <v>63</v>
      </c>
      <c r="J308" s="53">
        <f t="shared" si="219"/>
        <v>36</v>
      </c>
      <c r="K308" s="55">
        <f t="shared" si="219"/>
        <v>23</v>
      </c>
      <c r="L308" s="56">
        <f t="shared" si="219"/>
        <v>27</v>
      </c>
      <c r="M308" s="56">
        <f t="shared" si="219"/>
        <v>27</v>
      </c>
      <c r="N308" s="56">
        <f t="shared" si="219"/>
        <v>28</v>
      </c>
      <c r="O308" s="134">
        <f t="shared" si="219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ref="D309:O309" si="220">+RANK(D240,D$211:D$273)</f>
        <v>25</v>
      </c>
      <c r="E309" s="5">
        <f t="shared" si="220"/>
        <v>28</v>
      </c>
      <c r="F309" s="5">
        <f t="shared" si="220"/>
        <v>35</v>
      </c>
      <c r="G309" s="6">
        <f t="shared" si="220"/>
        <v>6</v>
      </c>
      <c r="H309" s="20">
        <f t="shared" si="220"/>
        <v>30</v>
      </c>
      <c r="I309" s="20">
        <f t="shared" si="220"/>
        <v>32</v>
      </c>
      <c r="J309" s="17">
        <f t="shared" si="220"/>
        <v>45</v>
      </c>
      <c r="K309" s="6">
        <f t="shared" si="220"/>
        <v>53</v>
      </c>
      <c r="L309" s="20">
        <f t="shared" si="220"/>
        <v>39</v>
      </c>
      <c r="M309" s="20">
        <f t="shared" si="220"/>
        <v>22</v>
      </c>
      <c r="N309" s="20">
        <f t="shared" si="220"/>
        <v>15</v>
      </c>
      <c r="O309" s="132">
        <f t="shared" si="220"/>
        <v>26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ref="D310:O310" si="221">+RANK(D241,D$211:D$273)</f>
        <v>12</v>
      </c>
      <c r="E310" s="5">
        <f t="shared" si="221"/>
        <v>48</v>
      </c>
      <c r="F310" s="5">
        <f t="shared" si="221"/>
        <v>6</v>
      </c>
      <c r="G310" s="6">
        <f t="shared" si="221"/>
        <v>27</v>
      </c>
      <c r="H310" s="20">
        <f t="shared" si="221"/>
        <v>47</v>
      </c>
      <c r="I310" s="20">
        <f t="shared" si="221"/>
        <v>51</v>
      </c>
      <c r="J310" s="17">
        <f t="shared" si="221"/>
        <v>30</v>
      </c>
      <c r="K310" s="6">
        <f t="shared" si="221"/>
        <v>28</v>
      </c>
      <c r="L310" s="20">
        <f t="shared" si="221"/>
        <v>44</v>
      </c>
      <c r="M310" s="20">
        <f t="shared" si="221"/>
        <v>53</v>
      </c>
      <c r="N310" s="20">
        <f t="shared" si="221"/>
        <v>53</v>
      </c>
      <c r="O310" s="132">
        <f t="shared" si="221"/>
        <v>16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ref="D311:O311" si="222">+RANK(D242,D$211:D$273)</f>
        <v>19</v>
      </c>
      <c r="E311" s="5">
        <f t="shared" si="222"/>
        <v>51</v>
      </c>
      <c r="F311" s="5">
        <f t="shared" si="222"/>
        <v>12</v>
      </c>
      <c r="G311" s="6">
        <f t="shared" si="222"/>
        <v>21</v>
      </c>
      <c r="H311" s="20">
        <f t="shared" si="222"/>
        <v>44</v>
      </c>
      <c r="I311" s="20">
        <f t="shared" si="222"/>
        <v>3</v>
      </c>
      <c r="J311" s="17">
        <f t="shared" si="222"/>
        <v>59</v>
      </c>
      <c r="K311" s="6">
        <f t="shared" si="222"/>
        <v>54</v>
      </c>
      <c r="L311" s="20">
        <f t="shared" si="222"/>
        <v>40</v>
      </c>
      <c r="M311" s="20">
        <f t="shared" si="222"/>
        <v>28</v>
      </c>
      <c r="N311" s="20">
        <f t="shared" si="222"/>
        <v>14</v>
      </c>
      <c r="O311" s="132">
        <f t="shared" si="222"/>
        <v>9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ref="D312:O312" si="223">+RANK(D243,D$211:D$273)</f>
        <v>32</v>
      </c>
      <c r="E312" s="61">
        <f t="shared" si="223"/>
        <v>15</v>
      </c>
      <c r="F312" s="61">
        <f t="shared" si="223"/>
        <v>41</v>
      </c>
      <c r="G312" s="62">
        <f t="shared" si="223"/>
        <v>41</v>
      </c>
      <c r="H312" s="63">
        <f t="shared" si="223"/>
        <v>60</v>
      </c>
      <c r="I312" s="63">
        <f t="shared" si="223"/>
        <v>53</v>
      </c>
      <c r="J312" s="60">
        <f t="shared" si="223"/>
        <v>54</v>
      </c>
      <c r="K312" s="62">
        <f t="shared" si="223"/>
        <v>47</v>
      </c>
      <c r="L312" s="63">
        <f t="shared" si="223"/>
        <v>22</v>
      </c>
      <c r="M312" s="63">
        <f t="shared" si="223"/>
        <v>20</v>
      </c>
      <c r="N312" s="63">
        <f t="shared" si="223"/>
        <v>43</v>
      </c>
      <c r="O312" s="135">
        <f t="shared" si="223"/>
        <v>5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13" si="224">+RANK(D244,D$211:D$273)</f>
        <v>35</v>
      </c>
      <c r="E313" s="5">
        <f t="shared" si="224"/>
        <v>37</v>
      </c>
      <c r="F313" s="5">
        <f t="shared" si="224"/>
        <v>32</v>
      </c>
      <c r="G313" s="6">
        <f t="shared" si="224"/>
        <v>34</v>
      </c>
      <c r="H313" s="20">
        <f t="shared" si="224"/>
        <v>27</v>
      </c>
      <c r="I313" s="20">
        <f t="shared" si="224"/>
        <v>17</v>
      </c>
      <c r="J313" s="17">
        <f t="shared" si="224"/>
        <v>48</v>
      </c>
      <c r="K313" s="6">
        <f t="shared" si="224"/>
        <v>35</v>
      </c>
      <c r="L313" s="20">
        <f t="shared" si="224"/>
        <v>29</v>
      </c>
      <c r="M313" s="20">
        <f t="shared" si="224"/>
        <v>37</v>
      </c>
      <c r="N313" s="20">
        <f t="shared" si="224"/>
        <v>42</v>
      </c>
      <c r="O313" s="132">
        <f t="shared" si="224"/>
        <v>7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ref="D314:O314" si="225">+RANK(D245,D$211:D$273)</f>
        <v>38</v>
      </c>
      <c r="E314" s="5">
        <f t="shared" si="225"/>
        <v>53</v>
      </c>
      <c r="F314" s="5">
        <f t="shared" si="225"/>
        <v>24</v>
      </c>
      <c r="G314" s="6">
        <f t="shared" si="225"/>
        <v>45</v>
      </c>
      <c r="H314" s="20">
        <f t="shared" si="225"/>
        <v>34</v>
      </c>
      <c r="I314" s="20">
        <f t="shared" si="225"/>
        <v>36</v>
      </c>
      <c r="J314" s="17">
        <f t="shared" si="225"/>
        <v>38</v>
      </c>
      <c r="K314" s="6">
        <f t="shared" si="225"/>
        <v>30</v>
      </c>
      <c r="L314" s="20">
        <f t="shared" si="225"/>
        <v>9</v>
      </c>
      <c r="M314" s="20">
        <f t="shared" si="225"/>
        <v>29</v>
      </c>
      <c r="N314" s="20">
        <f t="shared" si="225"/>
        <v>31</v>
      </c>
      <c r="O314" s="132">
        <f t="shared" si="225"/>
        <v>20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ref="D315:O315" si="226">+RANK(D246,D$211:D$273)</f>
        <v>23</v>
      </c>
      <c r="E315" s="61">
        <f t="shared" si="226"/>
        <v>11</v>
      </c>
      <c r="F315" s="61">
        <f t="shared" si="226"/>
        <v>27</v>
      </c>
      <c r="G315" s="62">
        <f t="shared" si="226"/>
        <v>42</v>
      </c>
      <c r="H315" s="63">
        <f t="shared" si="226"/>
        <v>51</v>
      </c>
      <c r="I315" s="63">
        <f t="shared" si="226"/>
        <v>24</v>
      </c>
      <c r="J315" s="60">
        <f t="shared" si="226"/>
        <v>18</v>
      </c>
      <c r="K315" s="62">
        <f t="shared" si="226"/>
        <v>14</v>
      </c>
      <c r="L315" s="63">
        <f t="shared" si="226"/>
        <v>41</v>
      </c>
      <c r="M315" s="63">
        <f t="shared" si="226"/>
        <v>9</v>
      </c>
      <c r="N315" s="63">
        <f t="shared" si="226"/>
        <v>40</v>
      </c>
      <c r="O315" s="135">
        <f t="shared" si="226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ref="D316:O316" si="227">+RANK(D247,D$211:D$273)</f>
        <v>40</v>
      </c>
      <c r="E316" s="61">
        <f t="shared" si="227"/>
        <v>52</v>
      </c>
      <c r="F316" s="61">
        <f t="shared" si="227"/>
        <v>22</v>
      </c>
      <c r="G316" s="62">
        <f t="shared" si="227"/>
        <v>55</v>
      </c>
      <c r="H316" s="63">
        <f t="shared" si="227"/>
        <v>33</v>
      </c>
      <c r="I316" s="63">
        <f t="shared" si="227"/>
        <v>5</v>
      </c>
      <c r="J316" s="60">
        <f t="shared" si="227"/>
        <v>39</v>
      </c>
      <c r="K316" s="62">
        <f t="shared" si="227"/>
        <v>37</v>
      </c>
      <c r="L316" s="63">
        <f t="shared" si="227"/>
        <v>50</v>
      </c>
      <c r="M316" s="63">
        <f t="shared" si="227"/>
        <v>14</v>
      </c>
      <c r="N316" s="63">
        <f t="shared" si="227"/>
        <v>50</v>
      </c>
      <c r="O316" s="135">
        <f t="shared" si="227"/>
        <v>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ref="D317:O317" si="228">+RANK(D248,D$211:D$273)</f>
        <v>39</v>
      </c>
      <c r="E317" s="5">
        <f t="shared" si="228"/>
        <v>50</v>
      </c>
      <c r="F317" s="5">
        <f t="shared" si="228"/>
        <v>28</v>
      </c>
      <c r="G317" s="6">
        <f t="shared" si="228"/>
        <v>51</v>
      </c>
      <c r="H317" s="20">
        <f t="shared" si="228"/>
        <v>28</v>
      </c>
      <c r="I317" s="20">
        <f t="shared" si="228"/>
        <v>49</v>
      </c>
      <c r="J317" s="17">
        <f t="shared" si="228"/>
        <v>40</v>
      </c>
      <c r="K317" s="6">
        <f t="shared" si="228"/>
        <v>25</v>
      </c>
      <c r="L317" s="20">
        <f t="shared" si="228"/>
        <v>51</v>
      </c>
      <c r="M317" s="20">
        <f t="shared" si="228"/>
        <v>7</v>
      </c>
      <c r="N317" s="20">
        <f t="shared" si="228"/>
        <v>37</v>
      </c>
      <c r="O317" s="132">
        <f t="shared" si="228"/>
        <v>14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ref="D318:O318" si="229">+RANK(D249,D$211:D$273)</f>
        <v>59</v>
      </c>
      <c r="E318" s="5">
        <f t="shared" si="229"/>
        <v>63</v>
      </c>
      <c r="F318" s="5">
        <f t="shared" si="229"/>
        <v>42</v>
      </c>
      <c r="G318" s="6">
        <f t="shared" si="229"/>
        <v>49</v>
      </c>
      <c r="H318" s="20">
        <f t="shared" si="229"/>
        <v>45</v>
      </c>
      <c r="I318" s="20">
        <f t="shared" si="229"/>
        <v>48</v>
      </c>
      <c r="J318" s="17">
        <f t="shared" si="229"/>
        <v>56</v>
      </c>
      <c r="K318" s="6">
        <f t="shared" si="229"/>
        <v>45</v>
      </c>
      <c r="L318" s="20">
        <f t="shared" si="229"/>
        <v>61</v>
      </c>
      <c r="M318" s="20">
        <f t="shared" si="229"/>
        <v>21</v>
      </c>
      <c r="N318" s="20">
        <f t="shared" si="229"/>
        <v>46</v>
      </c>
      <c r="O318" s="132">
        <f t="shared" si="229"/>
        <v>2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ref="D319:O319" si="230">+RANK(D250,D$211:D$273)</f>
        <v>28</v>
      </c>
      <c r="E319" s="8">
        <f t="shared" si="230"/>
        <v>16</v>
      </c>
      <c r="F319" s="8">
        <f t="shared" si="230"/>
        <v>39</v>
      </c>
      <c r="G319" s="9">
        <f t="shared" si="230"/>
        <v>18</v>
      </c>
      <c r="H319" s="21">
        <f t="shared" si="230"/>
        <v>31</v>
      </c>
      <c r="I319" s="21">
        <f t="shared" si="230"/>
        <v>42</v>
      </c>
      <c r="J319" s="18">
        <f t="shared" si="230"/>
        <v>24</v>
      </c>
      <c r="K319" s="9">
        <f t="shared" si="230"/>
        <v>9</v>
      </c>
      <c r="L319" s="21">
        <f t="shared" si="230"/>
        <v>15</v>
      </c>
      <c r="M319" s="21">
        <f t="shared" si="230"/>
        <v>49</v>
      </c>
      <c r="N319" s="21">
        <f t="shared" si="230"/>
        <v>39</v>
      </c>
      <c r="O319" s="136">
        <f t="shared" si="230"/>
        <v>44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ref="D320:O320" si="231">+RANK(D251,D$211:D$273)</f>
        <v>4</v>
      </c>
      <c r="E320" s="11">
        <f t="shared" si="231"/>
        <v>2</v>
      </c>
      <c r="F320" s="11">
        <f t="shared" si="231"/>
        <v>34</v>
      </c>
      <c r="G320" s="12">
        <f t="shared" si="231"/>
        <v>9</v>
      </c>
      <c r="H320" s="19">
        <f t="shared" si="231"/>
        <v>1</v>
      </c>
      <c r="I320" s="19">
        <f t="shared" si="231"/>
        <v>6</v>
      </c>
      <c r="J320" s="16">
        <f t="shared" si="231"/>
        <v>60</v>
      </c>
      <c r="K320" s="12">
        <f t="shared" si="231"/>
        <v>58</v>
      </c>
      <c r="L320" s="19">
        <f t="shared" si="231"/>
        <v>20</v>
      </c>
      <c r="M320" s="19">
        <f t="shared" si="231"/>
        <v>60</v>
      </c>
      <c r="N320" s="19">
        <f t="shared" si="231"/>
        <v>35</v>
      </c>
      <c r="O320" s="137">
        <f t="shared" si="231"/>
        <v>51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ref="D321:O321" si="232">+RANK(D252,D$211:D$273)</f>
        <v>55</v>
      </c>
      <c r="E321" s="5">
        <f t="shared" si="232"/>
        <v>41</v>
      </c>
      <c r="F321" s="5">
        <f t="shared" si="232"/>
        <v>53</v>
      </c>
      <c r="G321" s="6">
        <f t="shared" si="232"/>
        <v>25</v>
      </c>
      <c r="H321" s="20">
        <f t="shared" si="232"/>
        <v>41</v>
      </c>
      <c r="I321" s="20">
        <f t="shared" si="232"/>
        <v>50</v>
      </c>
      <c r="J321" s="17">
        <f t="shared" si="232"/>
        <v>41</v>
      </c>
      <c r="K321" s="6">
        <f t="shared" si="232"/>
        <v>36</v>
      </c>
      <c r="L321" s="20">
        <f t="shared" si="232"/>
        <v>43</v>
      </c>
      <c r="M321" s="20">
        <f t="shared" si="232"/>
        <v>41</v>
      </c>
      <c r="N321" s="20">
        <f t="shared" si="232"/>
        <v>51</v>
      </c>
      <c r="O321" s="132">
        <f t="shared" si="232"/>
        <v>4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ref="D322:O322" si="233">+RANK(D253,D$211:D$273)</f>
        <v>44</v>
      </c>
      <c r="E322" s="5">
        <f t="shared" si="233"/>
        <v>30</v>
      </c>
      <c r="F322" s="5">
        <f t="shared" si="233"/>
        <v>44</v>
      </c>
      <c r="G322" s="6">
        <f t="shared" si="233"/>
        <v>43</v>
      </c>
      <c r="H322" s="20">
        <f t="shared" si="233"/>
        <v>57</v>
      </c>
      <c r="I322" s="20">
        <f t="shared" si="233"/>
        <v>60</v>
      </c>
      <c r="J322" s="17">
        <f t="shared" si="233"/>
        <v>13</v>
      </c>
      <c r="K322" s="6">
        <f t="shared" si="233"/>
        <v>3</v>
      </c>
      <c r="L322" s="20">
        <f t="shared" si="233"/>
        <v>3</v>
      </c>
      <c r="M322" s="20">
        <f t="shared" si="233"/>
        <v>23</v>
      </c>
      <c r="N322" s="20">
        <f t="shared" si="233"/>
        <v>22</v>
      </c>
      <c r="O322" s="132">
        <f t="shared" si="233"/>
        <v>37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ref="D323:O323" si="234">+RANK(D254,D$211:D$273)</f>
        <v>53</v>
      </c>
      <c r="E323" s="5">
        <f t="shared" si="234"/>
        <v>6</v>
      </c>
      <c r="F323" s="5">
        <f t="shared" si="234"/>
        <v>54</v>
      </c>
      <c r="G323" s="6">
        <f t="shared" si="234"/>
        <v>62</v>
      </c>
      <c r="H323" s="20">
        <f t="shared" si="234"/>
        <v>42</v>
      </c>
      <c r="I323" s="20">
        <f t="shared" si="234"/>
        <v>44</v>
      </c>
      <c r="J323" s="17">
        <f t="shared" si="234"/>
        <v>8</v>
      </c>
      <c r="K323" s="6">
        <f t="shared" si="234"/>
        <v>1</v>
      </c>
      <c r="L323" s="20">
        <f t="shared" si="234"/>
        <v>10</v>
      </c>
      <c r="M323" s="20">
        <f t="shared" si="234"/>
        <v>35</v>
      </c>
      <c r="N323" s="20">
        <f t="shared" si="234"/>
        <v>25</v>
      </c>
      <c r="O323" s="132">
        <f t="shared" si="234"/>
        <v>21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ref="D324:O324" si="235">+RANK(D255,D$211:D$273)</f>
        <v>22</v>
      </c>
      <c r="E324" s="5">
        <f t="shared" si="235"/>
        <v>33</v>
      </c>
      <c r="F324" s="5">
        <f t="shared" si="235"/>
        <v>31</v>
      </c>
      <c r="G324" s="6">
        <f t="shared" si="235"/>
        <v>5</v>
      </c>
      <c r="H324" s="20">
        <f t="shared" si="235"/>
        <v>3</v>
      </c>
      <c r="I324" s="20">
        <f t="shared" si="235"/>
        <v>35</v>
      </c>
      <c r="J324" s="17">
        <f t="shared" si="235"/>
        <v>14</v>
      </c>
      <c r="K324" s="6">
        <f t="shared" si="235"/>
        <v>10</v>
      </c>
      <c r="L324" s="20">
        <f t="shared" si="235"/>
        <v>46</v>
      </c>
      <c r="M324" s="20">
        <f t="shared" si="235"/>
        <v>63</v>
      </c>
      <c r="N324" s="20">
        <f t="shared" si="235"/>
        <v>55</v>
      </c>
      <c r="O324" s="132">
        <f t="shared" si="235"/>
        <v>57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ref="D325:O325" si="236">+RANK(D256,D$211:D$273)</f>
        <v>33</v>
      </c>
      <c r="E325" s="5">
        <f t="shared" si="236"/>
        <v>19</v>
      </c>
      <c r="F325" s="5">
        <f t="shared" si="236"/>
        <v>50</v>
      </c>
      <c r="G325" s="6">
        <f t="shared" si="236"/>
        <v>7</v>
      </c>
      <c r="H325" s="20">
        <f t="shared" si="236"/>
        <v>46</v>
      </c>
      <c r="I325" s="20">
        <f t="shared" si="236"/>
        <v>31</v>
      </c>
      <c r="J325" s="17">
        <f t="shared" si="236"/>
        <v>26</v>
      </c>
      <c r="K325" s="6">
        <f t="shared" si="236"/>
        <v>8</v>
      </c>
      <c r="L325" s="20">
        <f t="shared" si="236"/>
        <v>17</v>
      </c>
      <c r="M325" s="20">
        <f t="shared" si="236"/>
        <v>18</v>
      </c>
      <c r="N325" s="20">
        <f t="shared" si="236"/>
        <v>55</v>
      </c>
      <c r="O325" s="132">
        <f t="shared" si="236"/>
        <v>41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ref="D326:O326" si="237">+RANK(D257,D$211:D$273)</f>
        <v>17</v>
      </c>
      <c r="E326" s="5">
        <f t="shared" si="237"/>
        <v>1</v>
      </c>
      <c r="F326" s="5">
        <f t="shared" si="237"/>
        <v>49</v>
      </c>
      <c r="G326" s="6">
        <f t="shared" si="237"/>
        <v>14</v>
      </c>
      <c r="H326" s="20">
        <f t="shared" si="237"/>
        <v>48</v>
      </c>
      <c r="I326" s="20">
        <f t="shared" si="237"/>
        <v>57</v>
      </c>
      <c r="J326" s="17">
        <f t="shared" si="237"/>
        <v>16</v>
      </c>
      <c r="K326" s="6">
        <f t="shared" si="237"/>
        <v>5</v>
      </c>
      <c r="L326" s="20">
        <f t="shared" si="237"/>
        <v>5</v>
      </c>
      <c r="M326" s="20">
        <f t="shared" si="237"/>
        <v>62</v>
      </c>
      <c r="N326" s="20">
        <f t="shared" si="237"/>
        <v>55</v>
      </c>
      <c r="O326" s="132">
        <f t="shared" si="237"/>
        <v>52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ref="D327:O327" si="238">+RANK(D258,D$211:D$273)</f>
        <v>63</v>
      </c>
      <c r="E327" s="5">
        <f t="shared" si="238"/>
        <v>42</v>
      </c>
      <c r="F327" s="5">
        <f t="shared" si="238"/>
        <v>60</v>
      </c>
      <c r="G327" s="6">
        <f t="shared" si="238"/>
        <v>56</v>
      </c>
      <c r="H327" s="20">
        <f t="shared" si="238"/>
        <v>39</v>
      </c>
      <c r="I327" s="20">
        <f t="shared" si="238"/>
        <v>10</v>
      </c>
      <c r="J327" s="17">
        <f t="shared" si="238"/>
        <v>35</v>
      </c>
      <c r="K327" s="6">
        <f t="shared" si="238"/>
        <v>24</v>
      </c>
      <c r="L327" s="20">
        <f t="shared" si="238"/>
        <v>45</v>
      </c>
      <c r="M327" s="20">
        <f t="shared" si="238"/>
        <v>52</v>
      </c>
      <c r="N327" s="20">
        <f t="shared" si="238"/>
        <v>55</v>
      </c>
      <c r="O327" s="132">
        <f t="shared" si="238"/>
        <v>1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ref="D328:O328" si="239">+RANK(D259,D$211:D$273)</f>
        <v>47</v>
      </c>
      <c r="E328" s="5">
        <f t="shared" si="239"/>
        <v>7</v>
      </c>
      <c r="F328" s="5">
        <f t="shared" si="239"/>
        <v>55</v>
      </c>
      <c r="G328" s="6">
        <f t="shared" si="239"/>
        <v>20</v>
      </c>
      <c r="H328" s="20">
        <f t="shared" si="239"/>
        <v>36</v>
      </c>
      <c r="I328" s="20">
        <f t="shared" si="239"/>
        <v>21</v>
      </c>
      <c r="J328" s="17">
        <f t="shared" si="239"/>
        <v>20</v>
      </c>
      <c r="K328" s="6">
        <f t="shared" si="239"/>
        <v>15</v>
      </c>
      <c r="L328" s="20">
        <f t="shared" si="239"/>
        <v>2</v>
      </c>
      <c r="M328" s="20">
        <f t="shared" si="239"/>
        <v>47</v>
      </c>
      <c r="N328" s="20">
        <f t="shared" si="239"/>
        <v>55</v>
      </c>
      <c r="O328" s="132">
        <f t="shared" si="239"/>
        <v>38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29" si="240">+RANK(D260,D$211:D$273)</f>
        <v>48</v>
      </c>
      <c r="E329" s="5">
        <f t="shared" si="240"/>
        <v>3</v>
      </c>
      <c r="F329" s="5">
        <f t="shared" si="240"/>
        <v>58</v>
      </c>
      <c r="G329" s="6">
        <f t="shared" si="240"/>
        <v>29</v>
      </c>
      <c r="H329" s="20">
        <f t="shared" si="240"/>
        <v>13</v>
      </c>
      <c r="I329" s="20">
        <f t="shared" si="240"/>
        <v>34</v>
      </c>
      <c r="J329" s="17">
        <f t="shared" si="240"/>
        <v>9</v>
      </c>
      <c r="K329" s="6">
        <f t="shared" si="240"/>
        <v>2</v>
      </c>
      <c r="L329" s="20">
        <f t="shared" si="240"/>
        <v>11</v>
      </c>
      <c r="M329" s="20">
        <f t="shared" si="240"/>
        <v>16</v>
      </c>
      <c r="N329" s="20">
        <f t="shared" si="240"/>
        <v>47</v>
      </c>
      <c r="O329" s="132">
        <f t="shared" si="240"/>
        <v>58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ref="D330:O330" si="241">+RANK(D261,D$211:D$273)</f>
        <v>42</v>
      </c>
      <c r="E330" s="5">
        <f t="shared" si="241"/>
        <v>10</v>
      </c>
      <c r="F330" s="5">
        <f t="shared" si="241"/>
        <v>57</v>
      </c>
      <c r="G330" s="6">
        <f t="shared" si="241"/>
        <v>1</v>
      </c>
      <c r="H330" s="20">
        <f t="shared" si="241"/>
        <v>11</v>
      </c>
      <c r="I330" s="20">
        <f t="shared" si="241"/>
        <v>29</v>
      </c>
      <c r="J330" s="17">
        <f t="shared" si="241"/>
        <v>17</v>
      </c>
      <c r="K330" s="6">
        <f t="shared" si="241"/>
        <v>13</v>
      </c>
      <c r="L330" s="20">
        <f t="shared" si="241"/>
        <v>54</v>
      </c>
      <c r="M330" s="20">
        <f t="shared" si="241"/>
        <v>12</v>
      </c>
      <c r="N330" s="20">
        <f t="shared" si="241"/>
        <v>12</v>
      </c>
      <c r="O330" s="132">
        <f t="shared" si="241"/>
        <v>43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ref="D331:O331" si="242">+RANK(D262,D$211:D$273)</f>
        <v>60</v>
      </c>
      <c r="E331" s="5">
        <f t="shared" si="242"/>
        <v>21</v>
      </c>
      <c r="F331" s="5">
        <f t="shared" si="242"/>
        <v>59</v>
      </c>
      <c r="G331" s="6">
        <f t="shared" si="242"/>
        <v>36</v>
      </c>
      <c r="H331" s="20">
        <f t="shared" si="242"/>
        <v>15</v>
      </c>
      <c r="I331" s="20">
        <f t="shared" si="242"/>
        <v>58</v>
      </c>
      <c r="J331" s="17">
        <f t="shared" si="242"/>
        <v>15</v>
      </c>
      <c r="K331" s="6">
        <f t="shared" si="242"/>
        <v>20</v>
      </c>
      <c r="L331" s="20">
        <f t="shared" si="242"/>
        <v>6</v>
      </c>
      <c r="M331" s="20">
        <f t="shared" si="242"/>
        <v>6</v>
      </c>
      <c r="N331" s="20">
        <f t="shared" si="242"/>
        <v>29</v>
      </c>
      <c r="O331" s="132">
        <f t="shared" si="242"/>
        <v>36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ref="D332:O332" si="243">+RANK(D263,D$211:D$273)</f>
        <v>54</v>
      </c>
      <c r="E332" s="5">
        <f t="shared" si="243"/>
        <v>38</v>
      </c>
      <c r="F332" s="5">
        <f t="shared" si="243"/>
        <v>52</v>
      </c>
      <c r="G332" s="6">
        <f t="shared" si="243"/>
        <v>40</v>
      </c>
      <c r="H332" s="20">
        <f t="shared" si="243"/>
        <v>62</v>
      </c>
      <c r="I332" s="20">
        <f t="shared" si="243"/>
        <v>1</v>
      </c>
      <c r="J332" s="17">
        <f t="shared" si="243"/>
        <v>5</v>
      </c>
      <c r="K332" s="6">
        <f t="shared" si="243"/>
        <v>17</v>
      </c>
      <c r="L332" s="20">
        <f t="shared" si="243"/>
        <v>56</v>
      </c>
      <c r="M332" s="20">
        <f t="shared" si="243"/>
        <v>26</v>
      </c>
      <c r="N332" s="20">
        <f t="shared" si="243"/>
        <v>34</v>
      </c>
      <c r="O332" s="132">
        <f t="shared" si="243"/>
        <v>18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ref="D333:O333" si="244">+RANK(D264,D$211:D$273)</f>
        <v>46</v>
      </c>
      <c r="E333" s="5">
        <f t="shared" si="244"/>
        <v>8</v>
      </c>
      <c r="F333" s="5">
        <f t="shared" si="244"/>
        <v>56</v>
      </c>
      <c r="G333" s="6">
        <f t="shared" si="244"/>
        <v>13</v>
      </c>
      <c r="H333" s="20">
        <f t="shared" si="244"/>
        <v>53</v>
      </c>
      <c r="I333" s="20">
        <f t="shared" si="244"/>
        <v>38</v>
      </c>
      <c r="J333" s="17">
        <f t="shared" si="244"/>
        <v>2</v>
      </c>
      <c r="K333" s="6">
        <f t="shared" si="244"/>
        <v>16</v>
      </c>
      <c r="L333" s="20">
        <f t="shared" si="244"/>
        <v>53</v>
      </c>
      <c r="M333" s="20">
        <f t="shared" si="244"/>
        <v>44</v>
      </c>
      <c r="N333" s="20">
        <f t="shared" si="244"/>
        <v>44</v>
      </c>
      <c r="O333" s="132">
        <f t="shared" si="244"/>
        <v>30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ref="D334:O334" si="245">+RANK(D265,D$211:D$273)</f>
        <v>58</v>
      </c>
      <c r="E334" s="5">
        <f t="shared" si="245"/>
        <v>22</v>
      </c>
      <c r="F334" s="5">
        <f t="shared" si="245"/>
        <v>62</v>
      </c>
      <c r="G334" s="6">
        <f t="shared" si="245"/>
        <v>11</v>
      </c>
      <c r="H334" s="20">
        <f t="shared" si="245"/>
        <v>7</v>
      </c>
      <c r="I334" s="20">
        <f t="shared" si="245"/>
        <v>11</v>
      </c>
      <c r="J334" s="17">
        <f t="shared" si="245"/>
        <v>10</v>
      </c>
      <c r="K334" s="6">
        <f t="shared" si="245"/>
        <v>32</v>
      </c>
      <c r="L334" s="20">
        <f t="shared" si="245"/>
        <v>52</v>
      </c>
      <c r="M334" s="20">
        <f t="shared" si="245"/>
        <v>34</v>
      </c>
      <c r="N334" s="20">
        <f t="shared" si="245"/>
        <v>4</v>
      </c>
      <c r="O334" s="132">
        <f t="shared" si="245"/>
        <v>13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ref="D335:O335" si="246">+RANK(D266,D$211:D$273)</f>
        <v>62</v>
      </c>
      <c r="E335" s="5">
        <f t="shared" si="246"/>
        <v>4</v>
      </c>
      <c r="F335" s="5">
        <f t="shared" si="246"/>
        <v>63</v>
      </c>
      <c r="G335" s="6">
        <f t="shared" si="246"/>
        <v>61</v>
      </c>
      <c r="H335" s="20">
        <f t="shared" si="246"/>
        <v>2</v>
      </c>
      <c r="I335" s="20">
        <f t="shared" si="246"/>
        <v>30</v>
      </c>
      <c r="J335" s="17">
        <f t="shared" si="246"/>
        <v>12</v>
      </c>
      <c r="K335" s="6">
        <f t="shared" si="246"/>
        <v>4</v>
      </c>
      <c r="L335" s="20">
        <f t="shared" si="246"/>
        <v>25</v>
      </c>
      <c r="M335" s="20">
        <f t="shared" si="246"/>
        <v>5</v>
      </c>
      <c r="N335" s="20">
        <f t="shared" si="246"/>
        <v>55</v>
      </c>
      <c r="O335" s="132">
        <f t="shared" si="246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ref="D336:O336" si="247">+RANK(D267,D$211:D$273)</f>
        <v>56</v>
      </c>
      <c r="E336" s="5">
        <f t="shared" si="247"/>
        <v>45</v>
      </c>
      <c r="F336" s="5">
        <f t="shared" si="247"/>
        <v>47</v>
      </c>
      <c r="G336" s="6">
        <f t="shared" si="247"/>
        <v>59</v>
      </c>
      <c r="H336" s="20">
        <f t="shared" si="247"/>
        <v>61</v>
      </c>
      <c r="I336" s="20">
        <f t="shared" si="247"/>
        <v>14</v>
      </c>
      <c r="J336" s="17">
        <f t="shared" si="247"/>
        <v>1</v>
      </c>
      <c r="K336" s="6">
        <f t="shared" si="247"/>
        <v>18</v>
      </c>
      <c r="L336" s="20">
        <f t="shared" si="247"/>
        <v>8</v>
      </c>
      <c r="M336" s="20">
        <f t="shared" si="247"/>
        <v>17</v>
      </c>
      <c r="N336" s="20">
        <f t="shared" si="247"/>
        <v>48</v>
      </c>
      <c r="O336" s="132">
        <f t="shared" si="247"/>
        <v>45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ref="D337:O337" si="248">+RANK(D268,D$211:D$273)</f>
        <v>61</v>
      </c>
      <c r="E337" s="5">
        <f t="shared" si="248"/>
        <v>23</v>
      </c>
      <c r="F337" s="5">
        <f t="shared" si="248"/>
        <v>61</v>
      </c>
      <c r="G337" s="6">
        <f t="shared" si="248"/>
        <v>53</v>
      </c>
      <c r="H337" s="20">
        <f t="shared" si="248"/>
        <v>50</v>
      </c>
      <c r="I337" s="20">
        <f t="shared" si="248"/>
        <v>52</v>
      </c>
      <c r="J337" s="17">
        <f t="shared" si="248"/>
        <v>6</v>
      </c>
      <c r="K337" s="6">
        <f t="shared" si="248"/>
        <v>19</v>
      </c>
      <c r="L337" s="20">
        <f t="shared" si="248"/>
        <v>21</v>
      </c>
      <c r="M337" s="20">
        <f t="shared" si="248"/>
        <v>2</v>
      </c>
      <c r="N337" s="20">
        <f t="shared" si="248"/>
        <v>52</v>
      </c>
      <c r="O337" s="132">
        <f t="shared" si="248"/>
        <v>27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ref="D338:O338" si="249">+RANK(D269,D$211:D$273)</f>
        <v>57</v>
      </c>
      <c r="E338" s="5">
        <f t="shared" si="249"/>
        <v>61</v>
      </c>
      <c r="F338" s="5">
        <f t="shared" si="249"/>
        <v>45</v>
      </c>
      <c r="G338" s="6">
        <f t="shared" si="249"/>
        <v>50</v>
      </c>
      <c r="H338" s="20">
        <f t="shared" si="249"/>
        <v>55</v>
      </c>
      <c r="I338" s="20">
        <f t="shared" si="249"/>
        <v>28</v>
      </c>
      <c r="J338" s="17">
        <f t="shared" si="249"/>
        <v>3</v>
      </c>
      <c r="K338" s="6">
        <f t="shared" si="249"/>
        <v>11</v>
      </c>
      <c r="L338" s="20">
        <f t="shared" si="249"/>
        <v>49</v>
      </c>
      <c r="M338" s="20">
        <f t="shared" si="249"/>
        <v>11</v>
      </c>
      <c r="N338" s="20">
        <f t="shared" si="249"/>
        <v>24</v>
      </c>
      <c r="O338" s="132">
        <f t="shared" si="249"/>
        <v>19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ref="D339:O339" si="250">+RANK(D270,D$211:D$273)</f>
        <v>51</v>
      </c>
      <c r="E339" s="5">
        <f t="shared" si="250"/>
        <v>56</v>
      </c>
      <c r="F339" s="5">
        <f t="shared" si="250"/>
        <v>46</v>
      </c>
      <c r="G339" s="6">
        <f t="shared" si="250"/>
        <v>39</v>
      </c>
      <c r="H339" s="20">
        <f t="shared" si="250"/>
        <v>23</v>
      </c>
      <c r="I339" s="20">
        <f t="shared" si="250"/>
        <v>20</v>
      </c>
      <c r="J339" s="17">
        <f t="shared" si="250"/>
        <v>23</v>
      </c>
      <c r="K339" s="6">
        <f t="shared" si="250"/>
        <v>44</v>
      </c>
      <c r="L339" s="20">
        <f t="shared" si="250"/>
        <v>14</v>
      </c>
      <c r="M339" s="20">
        <f t="shared" si="250"/>
        <v>24</v>
      </c>
      <c r="N339" s="20">
        <f t="shared" si="250"/>
        <v>38</v>
      </c>
      <c r="O339" s="132">
        <f t="shared" si="250"/>
        <v>22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ref="D340:O340" si="251">+RANK(D271,D$211:D$273)</f>
        <v>49</v>
      </c>
      <c r="E340" s="5">
        <f t="shared" si="251"/>
        <v>35</v>
      </c>
      <c r="F340" s="5">
        <f t="shared" si="251"/>
        <v>48</v>
      </c>
      <c r="G340" s="6">
        <f t="shared" si="251"/>
        <v>44</v>
      </c>
      <c r="H340" s="20">
        <f t="shared" si="251"/>
        <v>32</v>
      </c>
      <c r="I340" s="20">
        <f t="shared" si="251"/>
        <v>46</v>
      </c>
      <c r="J340" s="17">
        <f t="shared" si="251"/>
        <v>25</v>
      </c>
      <c r="K340" s="6">
        <f t="shared" si="251"/>
        <v>6</v>
      </c>
      <c r="L340" s="20">
        <f t="shared" si="251"/>
        <v>1</v>
      </c>
      <c r="M340" s="20">
        <f t="shared" si="251"/>
        <v>33</v>
      </c>
      <c r="N340" s="20">
        <f t="shared" si="251"/>
        <v>41</v>
      </c>
      <c r="O340" s="132">
        <f t="shared" si="251"/>
        <v>53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ref="D341:O341" si="252">+RANK(D272,D$211:D$273)</f>
        <v>45</v>
      </c>
      <c r="E341" s="5">
        <f t="shared" si="252"/>
        <v>9</v>
      </c>
      <c r="F341" s="5">
        <f t="shared" si="252"/>
        <v>51</v>
      </c>
      <c r="G341" s="6">
        <f t="shared" si="252"/>
        <v>38</v>
      </c>
      <c r="H341" s="20">
        <f t="shared" si="252"/>
        <v>5</v>
      </c>
      <c r="I341" s="20">
        <f t="shared" si="252"/>
        <v>19</v>
      </c>
      <c r="J341" s="17">
        <f t="shared" si="252"/>
        <v>43</v>
      </c>
      <c r="K341" s="6">
        <f t="shared" si="252"/>
        <v>22</v>
      </c>
      <c r="L341" s="20">
        <f t="shared" si="252"/>
        <v>16</v>
      </c>
      <c r="M341" s="20">
        <f t="shared" si="252"/>
        <v>51</v>
      </c>
      <c r="N341" s="20">
        <f t="shared" si="252"/>
        <v>45</v>
      </c>
      <c r="O341" s="132">
        <f t="shared" si="252"/>
        <v>10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ref="D342:O342" si="253">+RANK(D273,D$211:D$273)</f>
        <v>24</v>
      </c>
      <c r="E342" s="8">
        <f t="shared" si="253"/>
        <v>5</v>
      </c>
      <c r="F342" s="8">
        <f t="shared" si="253"/>
        <v>38</v>
      </c>
      <c r="G342" s="9">
        <f t="shared" si="253"/>
        <v>31</v>
      </c>
      <c r="H342" s="21">
        <f t="shared" si="253"/>
        <v>26</v>
      </c>
      <c r="I342" s="21">
        <f t="shared" si="253"/>
        <v>27</v>
      </c>
      <c r="J342" s="18">
        <f t="shared" si="253"/>
        <v>19</v>
      </c>
      <c r="K342" s="9">
        <f t="shared" si="253"/>
        <v>7</v>
      </c>
      <c r="L342" s="21">
        <f t="shared" si="253"/>
        <v>4</v>
      </c>
      <c r="M342" s="21">
        <f t="shared" si="253"/>
        <v>42</v>
      </c>
      <c r="N342" s="21">
        <f t="shared" si="253"/>
        <v>55</v>
      </c>
      <c r="O342" s="136">
        <f t="shared" si="253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N3:N4"/>
    <mergeCell ref="M3:M4"/>
    <mergeCell ref="L3:L4"/>
    <mergeCell ref="H3:H4"/>
    <mergeCell ref="I3:I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43"/>
  <sheetViews>
    <sheetView zoomScaleNormal="100" workbookViewId="0">
      <selection activeCell="V16" sqref="V1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20" width="7.625" style="1" customWidth="1"/>
    <col min="21" max="16384" width="9" style="1"/>
  </cols>
  <sheetData>
    <row r="1" spans="2:17" ht="13.5" x14ac:dyDescent="0.15">
      <c r="B1" s="74" t="s">
        <v>127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3" t="s">
        <v>116</v>
      </c>
      <c r="C3" s="164"/>
      <c r="D3" s="72" t="s">
        <v>1</v>
      </c>
      <c r="E3" s="45"/>
      <c r="F3" s="45"/>
      <c r="G3" s="46"/>
      <c r="H3" s="167" t="s">
        <v>5</v>
      </c>
      <c r="I3" s="167" t="s">
        <v>6</v>
      </c>
      <c r="J3" s="72" t="s">
        <v>7</v>
      </c>
      <c r="K3" s="46"/>
      <c r="L3" s="169" t="s">
        <v>8</v>
      </c>
      <c r="M3" s="169" t="s">
        <v>9</v>
      </c>
      <c r="N3" s="169" t="s">
        <v>115</v>
      </c>
      <c r="O3" s="129" t="s">
        <v>112</v>
      </c>
      <c r="P3" s="161" t="s">
        <v>113</v>
      </c>
      <c r="Q3" s="171"/>
    </row>
    <row r="4" spans="2:17" ht="22.5" x14ac:dyDescent="0.15">
      <c r="B4" s="165"/>
      <c r="C4" s="166"/>
      <c r="D4" s="47"/>
      <c r="E4" s="48" t="s">
        <v>2</v>
      </c>
      <c r="F4" s="48" t="s">
        <v>3</v>
      </c>
      <c r="G4" s="49" t="s">
        <v>4</v>
      </c>
      <c r="H4" s="168"/>
      <c r="I4" s="168"/>
      <c r="J4" s="47"/>
      <c r="K4" s="50" t="s">
        <v>114</v>
      </c>
      <c r="L4" s="170"/>
      <c r="M4" s="170"/>
      <c r="N4" s="170"/>
      <c r="O4" s="130"/>
      <c r="P4" s="162"/>
      <c r="Q4" s="171"/>
    </row>
    <row r="5" spans="2:17" x14ac:dyDescent="0.15">
      <c r="B5" s="38" t="s">
        <v>10</v>
      </c>
      <c r="C5" s="39" t="s">
        <v>11</v>
      </c>
      <c r="D5" s="40">
        <v>228677975</v>
      </c>
      <c r="E5" s="41">
        <v>72938950</v>
      </c>
      <c r="F5" s="41">
        <v>106395114</v>
      </c>
      <c r="G5" s="42">
        <v>49343911</v>
      </c>
      <c r="H5" s="43">
        <v>64609872</v>
      </c>
      <c r="I5" s="43">
        <v>7411083</v>
      </c>
      <c r="J5" s="40">
        <v>22423424</v>
      </c>
      <c r="K5" s="42">
        <v>17800</v>
      </c>
      <c r="L5" s="43">
        <v>30293351</v>
      </c>
      <c r="M5" s="43">
        <v>3414862</v>
      </c>
      <c r="N5" s="43">
        <v>22486290</v>
      </c>
      <c r="O5" s="131">
        <v>73100297</v>
      </c>
      <c r="P5" s="44">
        <v>452417154</v>
      </c>
    </row>
    <row r="6" spans="2:17" x14ac:dyDescent="0.15">
      <c r="B6" s="4" t="s">
        <v>12</v>
      </c>
      <c r="C6" s="14" t="s">
        <v>13</v>
      </c>
      <c r="D6" s="17">
        <v>53655825</v>
      </c>
      <c r="E6" s="5">
        <v>18151077</v>
      </c>
      <c r="F6" s="5">
        <v>25924033</v>
      </c>
      <c r="G6" s="6">
        <v>9580715</v>
      </c>
      <c r="H6" s="20">
        <v>16052923</v>
      </c>
      <c r="I6" s="20">
        <v>1580325</v>
      </c>
      <c r="J6" s="17">
        <v>10362777</v>
      </c>
      <c r="K6" s="6">
        <v>3855934</v>
      </c>
      <c r="L6" s="20">
        <v>8102755</v>
      </c>
      <c r="M6" s="20">
        <v>798579</v>
      </c>
      <c r="N6" s="20">
        <v>1230915</v>
      </c>
      <c r="O6" s="132">
        <v>16761994</v>
      </c>
      <c r="P6" s="23">
        <v>108546093</v>
      </c>
    </row>
    <row r="7" spans="2:17" x14ac:dyDescent="0.15">
      <c r="B7" s="4" t="s">
        <v>14</v>
      </c>
      <c r="C7" s="14" t="s">
        <v>15</v>
      </c>
      <c r="D7" s="17">
        <v>31966275</v>
      </c>
      <c r="E7" s="5">
        <v>11986554</v>
      </c>
      <c r="F7" s="5">
        <v>15259225</v>
      </c>
      <c r="G7" s="6">
        <v>4720496</v>
      </c>
      <c r="H7" s="20">
        <v>7639385</v>
      </c>
      <c r="I7" s="20">
        <v>553036</v>
      </c>
      <c r="J7" s="17">
        <v>5332817</v>
      </c>
      <c r="K7" s="6">
        <v>1932451</v>
      </c>
      <c r="L7" s="20">
        <v>8463872</v>
      </c>
      <c r="M7" s="20">
        <v>1867439</v>
      </c>
      <c r="N7" s="20">
        <v>1089954</v>
      </c>
      <c r="O7" s="132">
        <v>7135426</v>
      </c>
      <c r="P7" s="23">
        <v>64048204</v>
      </c>
    </row>
    <row r="8" spans="2:17" x14ac:dyDescent="0.15">
      <c r="B8" s="4" t="s">
        <v>16</v>
      </c>
      <c r="C8" s="14" t="s">
        <v>17</v>
      </c>
      <c r="D8" s="17">
        <v>94257286</v>
      </c>
      <c r="E8" s="5">
        <v>28053396</v>
      </c>
      <c r="F8" s="5">
        <v>49725429</v>
      </c>
      <c r="G8" s="6">
        <v>16478461</v>
      </c>
      <c r="H8" s="20">
        <v>28263405</v>
      </c>
      <c r="I8" s="20">
        <v>2328084</v>
      </c>
      <c r="J8" s="17">
        <v>14035127</v>
      </c>
      <c r="K8" s="6">
        <v>7472</v>
      </c>
      <c r="L8" s="20">
        <v>20278629</v>
      </c>
      <c r="M8" s="20">
        <v>5925317</v>
      </c>
      <c r="N8" s="20">
        <v>377776</v>
      </c>
      <c r="O8" s="132">
        <v>13769435</v>
      </c>
      <c r="P8" s="23">
        <v>179235059</v>
      </c>
    </row>
    <row r="9" spans="2:17" x14ac:dyDescent="0.15">
      <c r="B9" s="4" t="s">
        <v>18</v>
      </c>
      <c r="C9" s="14" t="s">
        <v>19</v>
      </c>
      <c r="D9" s="17">
        <v>13053895</v>
      </c>
      <c r="E9" s="5">
        <v>4318419</v>
      </c>
      <c r="F9" s="5">
        <v>6208834</v>
      </c>
      <c r="G9" s="6">
        <v>2526642</v>
      </c>
      <c r="H9" s="20">
        <v>4199742</v>
      </c>
      <c r="I9" s="20">
        <v>299933</v>
      </c>
      <c r="J9" s="17">
        <v>1316185</v>
      </c>
      <c r="K9" s="6">
        <v>328958</v>
      </c>
      <c r="L9" s="20">
        <v>3490780</v>
      </c>
      <c r="M9" s="20">
        <v>306615</v>
      </c>
      <c r="N9" s="20">
        <v>1730</v>
      </c>
      <c r="O9" s="132">
        <v>4681460</v>
      </c>
      <c r="P9" s="23">
        <v>27350340</v>
      </c>
    </row>
    <row r="10" spans="2:17" x14ac:dyDescent="0.15">
      <c r="B10" s="4" t="s">
        <v>20</v>
      </c>
      <c r="C10" s="14" t="s">
        <v>21</v>
      </c>
      <c r="D10" s="17">
        <v>12303695</v>
      </c>
      <c r="E10" s="5">
        <v>4312415</v>
      </c>
      <c r="F10" s="5">
        <v>5245094</v>
      </c>
      <c r="G10" s="6">
        <v>2746186</v>
      </c>
      <c r="H10" s="20">
        <v>3773147</v>
      </c>
      <c r="I10" s="20">
        <v>127494</v>
      </c>
      <c r="J10" s="17">
        <v>3541738</v>
      </c>
      <c r="K10" s="6">
        <v>1439555</v>
      </c>
      <c r="L10" s="20">
        <v>3033514</v>
      </c>
      <c r="M10" s="20">
        <v>1102717</v>
      </c>
      <c r="N10" s="20">
        <v>224078</v>
      </c>
      <c r="O10" s="132">
        <v>3829445</v>
      </c>
      <c r="P10" s="23">
        <v>27935828</v>
      </c>
    </row>
    <row r="11" spans="2:17" x14ac:dyDescent="0.15">
      <c r="B11" s="4" t="s">
        <v>22</v>
      </c>
      <c r="C11" s="14" t="s">
        <v>23</v>
      </c>
      <c r="D11" s="17">
        <v>49683838</v>
      </c>
      <c r="E11" s="5">
        <v>16852598</v>
      </c>
      <c r="F11" s="5">
        <v>26015998</v>
      </c>
      <c r="G11" s="6">
        <v>6815242</v>
      </c>
      <c r="H11" s="20">
        <v>14611248</v>
      </c>
      <c r="I11" s="20">
        <v>1053213</v>
      </c>
      <c r="J11" s="17">
        <v>10300460</v>
      </c>
      <c r="K11" s="6">
        <v>3826445</v>
      </c>
      <c r="L11" s="20">
        <v>9877350</v>
      </c>
      <c r="M11" s="20">
        <v>6079521</v>
      </c>
      <c r="N11" s="20">
        <v>0</v>
      </c>
      <c r="O11" s="132">
        <v>5687766</v>
      </c>
      <c r="P11" s="23">
        <v>97293396</v>
      </c>
    </row>
    <row r="12" spans="2:17" x14ac:dyDescent="0.15">
      <c r="B12" s="4" t="s">
        <v>24</v>
      </c>
      <c r="C12" s="14" t="s">
        <v>25</v>
      </c>
      <c r="D12" s="17">
        <v>12390795</v>
      </c>
      <c r="E12" s="5">
        <v>4634009</v>
      </c>
      <c r="F12" s="5">
        <v>5325955</v>
      </c>
      <c r="G12" s="6">
        <v>2430831</v>
      </c>
      <c r="H12" s="20">
        <v>3935143</v>
      </c>
      <c r="I12" s="20">
        <v>413386</v>
      </c>
      <c r="J12" s="17">
        <v>2312772</v>
      </c>
      <c r="K12" s="6">
        <v>1172603</v>
      </c>
      <c r="L12" s="20">
        <v>3086372</v>
      </c>
      <c r="M12" s="20">
        <v>769859</v>
      </c>
      <c r="N12" s="20">
        <v>135040</v>
      </c>
      <c r="O12" s="132">
        <v>4451557</v>
      </c>
      <c r="P12" s="23">
        <v>27494924</v>
      </c>
    </row>
    <row r="13" spans="2:17" x14ac:dyDescent="0.15">
      <c r="B13" s="4" t="s">
        <v>26</v>
      </c>
      <c r="C13" s="14" t="s">
        <v>27</v>
      </c>
      <c r="D13" s="17">
        <v>18101560</v>
      </c>
      <c r="E13" s="5">
        <v>6030651</v>
      </c>
      <c r="F13" s="5">
        <v>8316603</v>
      </c>
      <c r="G13" s="6">
        <v>3754306</v>
      </c>
      <c r="H13" s="20">
        <v>6073846</v>
      </c>
      <c r="I13" s="20">
        <v>679245</v>
      </c>
      <c r="J13" s="17">
        <v>3947514</v>
      </c>
      <c r="K13" s="6">
        <v>1440562</v>
      </c>
      <c r="L13" s="20">
        <v>3596953</v>
      </c>
      <c r="M13" s="20">
        <v>1154882</v>
      </c>
      <c r="N13" s="20">
        <v>476279</v>
      </c>
      <c r="O13" s="132">
        <v>3360908</v>
      </c>
      <c r="P13" s="23">
        <v>37391187</v>
      </c>
    </row>
    <row r="14" spans="2:17" x14ac:dyDescent="0.15">
      <c r="B14" s="4" t="s">
        <v>28</v>
      </c>
      <c r="C14" s="14" t="s">
        <v>29</v>
      </c>
      <c r="D14" s="17">
        <v>12761774</v>
      </c>
      <c r="E14" s="5">
        <v>3892205</v>
      </c>
      <c r="F14" s="5">
        <v>6434397</v>
      </c>
      <c r="G14" s="6">
        <v>2435172</v>
      </c>
      <c r="H14" s="20">
        <v>2539869</v>
      </c>
      <c r="I14" s="20">
        <v>181634</v>
      </c>
      <c r="J14" s="17">
        <v>4997311</v>
      </c>
      <c r="K14" s="6">
        <v>2129562</v>
      </c>
      <c r="L14" s="20">
        <v>2985034</v>
      </c>
      <c r="M14" s="20">
        <v>770462</v>
      </c>
      <c r="N14" s="20">
        <v>126677</v>
      </c>
      <c r="O14" s="132">
        <v>7288809</v>
      </c>
      <c r="P14" s="23">
        <v>31651570</v>
      </c>
    </row>
    <row r="15" spans="2:17" x14ac:dyDescent="0.15">
      <c r="B15" s="4" t="s">
        <v>30</v>
      </c>
      <c r="C15" s="14" t="s">
        <v>31</v>
      </c>
      <c r="D15" s="17">
        <v>12816344</v>
      </c>
      <c r="E15" s="5">
        <v>4259669</v>
      </c>
      <c r="F15" s="5">
        <v>6307235</v>
      </c>
      <c r="G15" s="6">
        <v>2249440</v>
      </c>
      <c r="H15" s="20">
        <v>4215009</v>
      </c>
      <c r="I15" s="20">
        <v>254295</v>
      </c>
      <c r="J15" s="17">
        <v>2891973</v>
      </c>
      <c r="K15" s="6">
        <v>1112532</v>
      </c>
      <c r="L15" s="20">
        <v>3796847</v>
      </c>
      <c r="M15" s="20">
        <v>1671047</v>
      </c>
      <c r="N15" s="20">
        <v>250880</v>
      </c>
      <c r="O15" s="132">
        <v>3294535</v>
      </c>
      <c r="P15" s="23">
        <v>29190930</v>
      </c>
    </row>
    <row r="16" spans="2:17" x14ac:dyDescent="0.15">
      <c r="B16" s="4" t="s">
        <v>32</v>
      </c>
      <c r="C16" s="14" t="s">
        <v>33</v>
      </c>
      <c r="D16" s="17">
        <v>34857489</v>
      </c>
      <c r="E16" s="5">
        <v>11101730</v>
      </c>
      <c r="F16" s="5">
        <v>17240168</v>
      </c>
      <c r="G16" s="6">
        <v>6515591</v>
      </c>
      <c r="H16" s="20">
        <v>10209418</v>
      </c>
      <c r="I16" s="20">
        <v>868873</v>
      </c>
      <c r="J16" s="17">
        <v>5184315</v>
      </c>
      <c r="K16" s="6">
        <v>200761</v>
      </c>
      <c r="L16" s="20">
        <v>7634086</v>
      </c>
      <c r="M16" s="20">
        <v>576293</v>
      </c>
      <c r="N16" s="20">
        <v>1201093</v>
      </c>
      <c r="O16" s="132">
        <v>6830491</v>
      </c>
      <c r="P16" s="23">
        <v>67362058</v>
      </c>
    </row>
    <row r="17" spans="2:16" x14ac:dyDescent="0.15">
      <c r="B17" s="4" t="s">
        <v>34</v>
      </c>
      <c r="C17" s="14" t="s">
        <v>35</v>
      </c>
      <c r="D17" s="17">
        <v>21341526</v>
      </c>
      <c r="E17" s="5">
        <v>7686371</v>
      </c>
      <c r="F17" s="5">
        <v>10307659</v>
      </c>
      <c r="G17" s="6">
        <v>3347496</v>
      </c>
      <c r="H17" s="20">
        <v>7580975</v>
      </c>
      <c r="I17" s="20">
        <v>258581</v>
      </c>
      <c r="J17" s="17">
        <v>4833974</v>
      </c>
      <c r="K17" s="6">
        <v>1903946</v>
      </c>
      <c r="L17" s="20">
        <v>4137767</v>
      </c>
      <c r="M17" s="20">
        <v>1129533</v>
      </c>
      <c r="N17" s="20">
        <v>377720</v>
      </c>
      <c r="O17" s="132">
        <v>6040346</v>
      </c>
      <c r="P17" s="23">
        <v>45700422</v>
      </c>
    </row>
    <row r="18" spans="2:16" x14ac:dyDescent="0.15">
      <c r="B18" s="4" t="s">
        <v>36</v>
      </c>
      <c r="C18" s="14" t="s">
        <v>37</v>
      </c>
      <c r="D18" s="17">
        <v>8751334</v>
      </c>
      <c r="E18" s="5">
        <v>2955516</v>
      </c>
      <c r="F18" s="5">
        <v>3977087</v>
      </c>
      <c r="G18" s="6">
        <v>1818731</v>
      </c>
      <c r="H18" s="20">
        <v>3001709</v>
      </c>
      <c r="I18" s="20">
        <v>25491</v>
      </c>
      <c r="J18" s="17">
        <v>717356</v>
      </c>
      <c r="K18" s="6">
        <v>3430</v>
      </c>
      <c r="L18" s="20">
        <v>2031731</v>
      </c>
      <c r="M18" s="20">
        <v>820845</v>
      </c>
      <c r="N18" s="20">
        <v>170800</v>
      </c>
      <c r="O18" s="132">
        <v>2558376</v>
      </c>
      <c r="P18" s="23">
        <v>18077642</v>
      </c>
    </row>
    <row r="19" spans="2:16" x14ac:dyDescent="0.15">
      <c r="B19" s="65" t="s">
        <v>38</v>
      </c>
      <c r="C19" s="66" t="s">
        <v>39</v>
      </c>
      <c r="D19" s="67">
        <v>17189146</v>
      </c>
      <c r="E19" s="68">
        <v>5814609</v>
      </c>
      <c r="F19" s="68">
        <v>7021367</v>
      </c>
      <c r="G19" s="69">
        <v>4353170</v>
      </c>
      <c r="H19" s="70">
        <v>5542908</v>
      </c>
      <c r="I19" s="70">
        <v>356031</v>
      </c>
      <c r="J19" s="67">
        <v>4970442</v>
      </c>
      <c r="K19" s="69">
        <v>2203557</v>
      </c>
      <c r="L19" s="70">
        <v>2719559</v>
      </c>
      <c r="M19" s="70">
        <v>913805</v>
      </c>
      <c r="N19" s="70">
        <v>68460</v>
      </c>
      <c r="O19" s="133">
        <v>7875502</v>
      </c>
      <c r="P19" s="71">
        <v>39635853</v>
      </c>
    </row>
    <row r="20" spans="2:16" x14ac:dyDescent="0.15">
      <c r="B20" s="4" t="s">
        <v>40</v>
      </c>
      <c r="C20" s="14" t="s">
        <v>41</v>
      </c>
      <c r="D20" s="17">
        <v>24113179</v>
      </c>
      <c r="E20" s="5">
        <v>8468479</v>
      </c>
      <c r="F20" s="5">
        <v>12001776</v>
      </c>
      <c r="G20" s="6">
        <v>3642924</v>
      </c>
      <c r="H20" s="20">
        <v>6055374</v>
      </c>
      <c r="I20" s="20">
        <v>169709</v>
      </c>
      <c r="J20" s="17">
        <v>8969067</v>
      </c>
      <c r="K20" s="6">
        <v>1307164</v>
      </c>
      <c r="L20" s="20">
        <v>4986908</v>
      </c>
      <c r="M20" s="20">
        <v>1908662</v>
      </c>
      <c r="N20" s="20">
        <v>1833080</v>
      </c>
      <c r="O20" s="132">
        <v>5963600</v>
      </c>
      <c r="P20" s="23">
        <v>53999579</v>
      </c>
    </row>
    <row r="21" spans="2:16" x14ac:dyDescent="0.15">
      <c r="B21" s="65" t="s">
        <v>42</v>
      </c>
      <c r="C21" s="66" t="s">
        <v>43</v>
      </c>
      <c r="D21" s="67">
        <v>33051978</v>
      </c>
      <c r="E21" s="68">
        <v>11320492</v>
      </c>
      <c r="F21" s="68">
        <v>15234493</v>
      </c>
      <c r="G21" s="69">
        <v>6496993</v>
      </c>
      <c r="H21" s="70">
        <v>9255696</v>
      </c>
      <c r="I21" s="70">
        <v>85501</v>
      </c>
      <c r="J21" s="67">
        <v>3290734</v>
      </c>
      <c r="K21" s="69">
        <v>200034</v>
      </c>
      <c r="L21" s="70">
        <v>5632086</v>
      </c>
      <c r="M21" s="70">
        <v>326198</v>
      </c>
      <c r="N21" s="70">
        <v>219314</v>
      </c>
      <c r="O21" s="133">
        <v>5279722</v>
      </c>
      <c r="P21" s="71">
        <v>57141229</v>
      </c>
    </row>
    <row r="22" spans="2:16" x14ac:dyDescent="0.15">
      <c r="B22" s="4" t="s">
        <v>44</v>
      </c>
      <c r="C22" s="14" t="s">
        <v>45</v>
      </c>
      <c r="D22" s="17">
        <v>32229977</v>
      </c>
      <c r="E22" s="5">
        <v>10127923</v>
      </c>
      <c r="F22" s="5">
        <v>16465174</v>
      </c>
      <c r="G22" s="6">
        <v>5636880</v>
      </c>
      <c r="H22" s="20">
        <v>10425397</v>
      </c>
      <c r="I22" s="20">
        <v>178229</v>
      </c>
      <c r="J22" s="17">
        <v>8332393</v>
      </c>
      <c r="K22" s="6">
        <v>795999</v>
      </c>
      <c r="L22" s="20">
        <v>7416565</v>
      </c>
      <c r="M22" s="20">
        <v>1346352</v>
      </c>
      <c r="N22" s="20">
        <v>384396</v>
      </c>
      <c r="O22" s="132">
        <v>5439465</v>
      </c>
      <c r="P22" s="23">
        <v>65752774</v>
      </c>
    </row>
    <row r="23" spans="2:16" x14ac:dyDescent="0.15">
      <c r="B23" s="4" t="s">
        <v>46</v>
      </c>
      <c r="C23" s="14" t="s">
        <v>47</v>
      </c>
      <c r="D23" s="17">
        <v>47138745</v>
      </c>
      <c r="E23" s="5">
        <v>16888240</v>
      </c>
      <c r="F23" s="5">
        <v>21961275</v>
      </c>
      <c r="G23" s="6">
        <v>8289230</v>
      </c>
      <c r="H23" s="20">
        <v>13888204</v>
      </c>
      <c r="I23" s="20">
        <v>464260</v>
      </c>
      <c r="J23" s="17">
        <v>5698753</v>
      </c>
      <c r="K23" s="6">
        <v>1097781</v>
      </c>
      <c r="L23" s="20">
        <v>10707400</v>
      </c>
      <c r="M23" s="20">
        <v>1905448</v>
      </c>
      <c r="N23" s="20">
        <v>381018</v>
      </c>
      <c r="O23" s="132">
        <v>11485359</v>
      </c>
      <c r="P23" s="23">
        <v>91669187</v>
      </c>
    </row>
    <row r="24" spans="2:16" x14ac:dyDescent="0.15">
      <c r="B24" s="4" t="s">
        <v>48</v>
      </c>
      <c r="C24" s="14" t="s">
        <v>49</v>
      </c>
      <c r="D24" s="17">
        <v>11376227</v>
      </c>
      <c r="E24" s="5">
        <v>3716797</v>
      </c>
      <c r="F24" s="5">
        <v>6149810</v>
      </c>
      <c r="G24" s="6">
        <v>1509620</v>
      </c>
      <c r="H24" s="20">
        <v>3066741</v>
      </c>
      <c r="I24" s="20">
        <v>51485</v>
      </c>
      <c r="J24" s="17">
        <v>1900714</v>
      </c>
      <c r="K24" s="6">
        <v>560962</v>
      </c>
      <c r="L24" s="20">
        <v>2859742</v>
      </c>
      <c r="M24" s="20">
        <v>479120</v>
      </c>
      <c r="N24" s="20">
        <v>214330</v>
      </c>
      <c r="O24" s="132">
        <v>2121338</v>
      </c>
      <c r="P24" s="23">
        <v>22069697</v>
      </c>
    </row>
    <row r="25" spans="2:16" x14ac:dyDescent="0.15">
      <c r="B25" s="4" t="s">
        <v>50</v>
      </c>
      <c r="C25" s="14" t="s">
        <v>51</v>
      </c>
      <c r="D25" s="17">
        <v>21860415</v>
      </c>
      <c r="E25" s="5">
        <v>6861407</v>
      </c>
      <c r="F25" s="5">
        <v>13013393</v>
      </c>
      <c r="G25" s="6">
        <v>1985615</v>
      </c>
      <c r="H25" s="20">
        <v>8548645</v>
      </c>
      <c r="I25" s="20">
        <v>198630</v>
      </c>
      <c r="J25" s="17">
        <v>4809762</v>
      </c>
      <c r="K25" s="6">
        <v>712911</v>
      </c>
      <c r="L25" s="20">
        <v>3663347</v>
      </c>
      <c r="M25" s="20">
        <v>1751002</v>
      </c>
      <c r="N25" s="20">
        <v>317020</v>
      </c>
      <c r="O25" s="132">
        <v>11040210</v>
      </c>
      <c r="P25" s="23">
        <v>52189031</v>
      </c>
    </row>
    <row r="26" spans="2:16" x14ac:dyDescent="0.15">
      <c r="B26" s="4" t="s">
        <v>52</v>
      </c>
      <c r="C26" s="14" t="s">
        <v>53</v>
      </c>
      <c r="D26" s="17">
        <v>19512258</v>
      </c>
      <c r="E26" s="5">
        <v>6742804</v>
      </c>
      <c r="F26" s="5">
        <v>9852129</v>
      </c>
      <c r="G26" s="6">
        <v>2917325</v>
      </c>
      <c r="H26" s="20">
        <v>6498792</v>
      </c>
      <c r="I26" s="20">
        <v>379265</v>
      </c>
      <c r="J26" s="17">
        <v>3963274</v>
      </c>
      <c r="K26" s="6">
        <v>1969019</v>
      </c>
      <c r="L26" s="20">
        <v>5209802</v>
      </c>
      <c r="M26" s="20">
        <v>403232</v>
      </c>
      <c r="N26" s="20">
        <v>111000</v>
      </c>
      <c r="O26" s="132">
        <v>2271690</v>
      </c>
      <c r="P26" s="23">
        <v>38349313</v>
      </c>
    </row>
    <row r="27" spans="2:16" x14ac:dyDescent="0.15">
      <c r="B27" s="4" t="s">
        <v>54</v>
      </c>
      <c r="C27" s="14" t="s">
        <v>55</v>
      </c>
      <c r="D27" s="17">
        <v>20225767</v>
      </c>
      <c r="E27" s="5">
        <v>6618590</v>
      </c>
      <c r="F27" s="5">
        <v>10457736</v>
      </c>
      <c r="G27" s="6">
        <v>3149441</v>
      </c>
      <c r="H27" s="20">
        <v>7090669</v>
      </c>
      <c r="I27" s="20">
        <v>371546</v>
      </c>
      <c r="J27" s="17">
        <v>3126219</v>
      </c>
      <c r="K27" s="6">
        <v>1248516</v>
      </c>
      <c r="L27" s="20">
        <v>3335190</v>
      </c>
      <c r="M27" s="20">
        <v>659328</v>
      </c>
      <c r="N27" s="20">
        <v>119530</v>
      </c>
      <c r="O27" s="132">
        <v>1650754</v>
      </c>
      <c r="P27" s="23">
        <v>36579003</v>
      </c>
    </row>
    <row r="28" spans="2:16" x14ac:dyDescent="0.15">
      <c r="B28" s="4" t="s">
        <v>56</v>
      </c>
      <c r="C28" s="14" t="s">
        <v>57</v>
      </c>
      <c r="D28" s="17">
        <v>9986635</v>
      </c>
      <c r="E28" s="5">
        <v>3313383</v>
      </c>
      <c r="F28" s="5">
        <v>5272240</v>
      </c>
      <c r="G28" s="6">
        <v>1401012</v>
      </c>
      <c r="H28" s="20">
        <v>3231548</v>
      </c>
      <c r="I28" s="20">
        <v>210230</v>
      </c>
      <c r="J28" s="17">
        <v>3287797</v>
      </c>
      <c r="K28" s="6">
        <v>1186803</v>
      </c>
      <c r="L28" s="20">
        <v>1947064</v>
      </c>
      <c r="M28" s="20">
        <v>876401</v>
      </c>
      <c r="N28" s="20">
        <v>41665</v>
      </c>
      <c r="O28" s="132">
        <v>1967279</v>
      </c>
      <c r="P28" s="23">
        <v>21548619</v>
      </c>
    </row>
    <row r="29" spans="2:16" x14ac:dyDescent="0.15">
      <c r="B29" s="4" t="s">
        <v>58</v>
      </c>
      <c r="C29" s="14" t="s">
        <v>59</v>
      </c>
      <c r="D29" s="17">
        <v>10941066</v>
      </c>
      <c r="E29" s="5">
        <v>3596962</v>
      </c>
      <c r="F29" s="5">
        <v>5723371</v>
      </c>
      <c r="G29" s="6">
        <v>1620733</v>
      </c>
      <c r="H29" s="20">
        <v>4665236</v>
      </c>
      <c r="I29" s="20">
        <v>63209</v>
      </c>
      <c r="J29" s="17">
        <v>2163108</v>
      </c>
      <c r="K29" s="6">
        <v>821741</v>
      </c>
      <c r="L29" s="20">
        <v>1882644</v>
      </c>
      <c r="M29" s="20">
        <v>1024440</v>
      </c>
      <c r="N29" s="20">
        <v>0</v>
      </c>
      <c r="O29" s="132">
        <v>2591370</v>
      </c>
      <c r="P29" s="23">
        <v>23331073</v>
      </c>
    </row>
    <row r="30" spans="2:16" x14ac:dyDescent="0.15">
      <c r="B30" s="4" t="s">
        <v>60</v>
      </c>
      <c r="C30" s="14" t="s">
        <v>61</v>
      </c>
      <c r="D30" s="17">
        <v>25966731</v>
      </c>
      <c r="E30" s="5">
        <v>6971519</v>
      </c>
      <c r="F30" s="5">
        <v>14499505</v>
      </c>
      <c r="G30" s="6">
        <v>4495707</v>
      </c>
      <c r="H30" s="20">
        <v>5451538</v>
      </c>
      <c r="I30" s="20">
        <v>461516</v>
      </c>
      <c r="J30" s="17">
        <v>5246039</v>
      </c>
      <c r="K30" s="6">
        <v>2240060</v>
      </c>
      <c r="L30" s="20">
        <v>5607194</v>
      </c>
      <c r="M30" s="20">
        <v>3181553</v>
      </c>
      <c r="N30" s="20">
        <v>86050</v>
      </c>
      <c r="O30" s="132">
        <v>6525015</v>
      </c>
      <c r="P30" s="23">
        <v>52525636</v>
      </c>
    </row>
    <row r="31" spans="2:16" x14ac:dyDescent="0.15">
      <c r="B31" s="65" t="s">
        <v>62</v>
      </c>
      <c r="C31" s="66" t="s">
        <v>63</v>
      </c>
      <c r="D31" s="67">
        <v>10555557</v>
      </c>
      <c r="E31" s="68">
        <v>3410865</v>
      </c>
      <c r="F31" s="68">
        <v>4981045</v>
      </c>
      <c r="G31" s="69">
        <v>2163647</v>
      </c>
      <c r="H31" s="70">
        <v>3308217</v>
      </c>
      <c r="I31" s="70">
        <v>150321</v>
      </c>
      <c r="J31" s="67">
        <v>1868114</v>
      </c>
      <c r="K31" s="69">
        <v>1036976</v>
      </c>
      <c r="L31" s="70">
        <v>2371381</v>
      </c>
      <c r="M31" s="70">
        <v>12367</v>
      </c>
      <c r="N31" s="70">
        <v>105110</v>
      </c>
      <c r="O31" s="133">
        <v>3741120</v>
      </c>
      <c r="P31" s="71">
        <v>22112187</v>
      </c>
    </row>
    <row r="32" spans="2:16" x14ac:dyDescent="0.15">
      <c r="B32" s="4" t="s">
        <v>64</v>
      </c>
      <c r="C32" s="14" t="s">
        <v>65</v>
      </c>
      <c r="D32" s="17">
        <v>22839621</v>
      </c>
      <c r="E32" s="5">
        <v>7464937</v>
      </c>
      <c r="F32" s="5">
        <v>10238592</v>
      </c>
      <c r="G32" s="6">
        <v>5136092</v>
      </c>
      <c r="H32" s="20">
        <v>5898848</v>
      </c>
      <c r="I32" s="20">
        <v>343116</v>
      </c>
      <c r="J32" s="17">
        <v>6375157</v>
      </c>
      <c r="K32" s="6">
        <v>4746616</v>
      </c>
      <c r="L32" s="20">
        <v>6092863</v>
      </c>
      <c r="M32" s="20">
        <v>1276547</v>
      </c>
      <c r="N32" s="20">
        <v>24312</v>
      </c>
      <c r="O32" s="132">
        <v>4691204</v>
      </c>
      <c r="P32" s="23">
        <v>47541668</v>
      </c>
    </row>
    <row r="33" spans="2:16" x14ac:dyDescent="0.15">
      <c r="B33" s="51" t="s">
        <v>66</v>
      </c>
      <c r="C33" s="52" t="s">
        <v>67</v>
      </c>
      <c r="D33" s="53">
        <v>9171353</v>
      </c>
      <c r="E33" s="54">
        <v>3323198</v>
      </c>
      <c r="F33" s="54">
        <v>4081865</v>
      </c>
      <c r="G33" s="55">
        <v>1766290</v>
      </c>
      <c r="H33" s="56">
        <v>3331583</v>
      </c>
      <c r="I33" s="56">
        <v>36231</v>
      </c>
      <c r="J33" s="53">
        <v>2017838</v>
      </c>
      <c r="K33" s="55">
        <v>1163713</v>
      </c>
      <c r="L33" s="56">
        <v>1865920</v>
      </c>
      <c r="M33" s="56">
        <v>666241</v>
      </c>
      <c r="N33" s="56">
        <v>26300</v>
      </c>
      <c r="O33" s="134">
        <v>3996813</v>
      </c>
      <c r="P33" s="57">
        <v>21112279</v>
      </c>
    </row>
    <row r="34" spans="2:16" x14ac:dyDescent="0.15">
      <c r="B34" s="4" t="s">
        <v>68</v>
      </c>
      <c r="C34" s="14" t="s">
        <v>69</v>
      </c>
      <c r="D34" s="17">
        <v>14538099</v>
      </c>
      <c r="E34" s="5">
        <v>5166148</v>
      </c>
      <c r="F34" s="5">
        <v>6154831</v>
      </c>
      <c r="G34" s="6">
        <v>3217120</v>
      </c>
      <c r="H34" s="20">
        <v>4267617</v>
      </c>
      <c r="I34" s="20">
        <v>220543</v>
      </c>
      <c r="J34" s="17">
        <v>1841460</v>
      </c>
      <c r="K34" s="6">
        <v>390508</v>
      </c>
      <c r="L34" s="20">
        <v>3187733</v>
      </c>
      <c r="M34" s="20">
        <v>560841</v>
      </c>
      <c r="N34" s="20">
        <v>227206</v>
      </c>
      <c r="O34" s="132">
        <v>5244979</v>
      </c>
      <c r="P34" s="23">
        <v>30088478</v>
      </c>
    </row>
    <row r="35" spans="2:16" x14ac:dyDescent="0.15">
      <c r="B35" s="4" t="s">
        <v>70</v>
      </c>
      <c r="C35" s="14" t="s">
        <v>71</v>
      </c>
      <c r="D35" s="17">
        <v>15914028</v>
      </c>
      <c r="E35" s="5">
        <v>4819812</v>
      </c>
      <c r="F35" s="5">
        <v>8261993</v>
      </c>
      <c r="G35" s="6">
        <v>2832223</v>
      </c>
      <c r="H35" s="20">
        <v>4448626</v>
      </c>
      <c r="I35" s="20">
        <v>91779</v>
      </c>
      <c r="J35" s="17">
        <v>3586002</v>
      </c>
      <c r="K35" s="6">
        <v>1713777</v>
      </c>
      <c r="L35" s="20">
        <v>2802504</v>
      </c>
      <c r="M35" s="20">
        <v>59848</v>
      </c>
      <c r="N35" s="20">
        <v>39609</v>
      </c>
      <c r="O35" s="132">
        <v>5925870</v>
      </c>
      <c r="P35" s="23">
        <v>32868266</v>
      </c>
    </row>
    <row r="36" spans="2:16" x14ac:dyDescent="0.15">
      <c r="B36" s="4" t="s">
        <v>72</v>
      </c>
      <c r="C36" s="14" t="s">
        <v>73</v>
      </c>
      <c r="D36" s="17">
        <v>22240687</v>
      </c>
      <c r="E36" s="5">
        <v>7057747</v>
      </c>
      <c r="F36" s="5">
        <v>10872975</v>
      </c>
      <c r="G36" s="6">
        <v>4309965</v>
      </c>
      <c r="H36" s="20">
        <v>6501283</v>
      </c>
      <c r="I36" s="20">
        <v>813291</v>
      </c>
      <c r="J36" s="17">
        <v>1846488</v>
      </c>
      <c r="K36" s="6">
        <v>546860</v>
      </c>
      <c r="L36" s="20">
        <v>4406741</v>
      </c>
      <c r="M36" s="20">
        <v>1616742</v>
      </c>
      <c r="N36" s="20">
        <v>346000</v>
      </c>
      <c r="O36" s="132">
        <v>5764974</v>
      </c>
      <c r="P36" s="23">
        <v>43536206</v>
      </c>
    </row>
    <row r="37" spans="2:16" x14ac:dyDescent="0.15">
      <c r="B37" s="58" t="s">
        <v>74</v>
      </c>
      <c r="C37" s="59" t="s">
        <v>75</v>
      </c>
      <c r="D37" s="60">
        <v>8993100</v>
      </c>
      <c r="E37" s="61">
        <v>3708817</v>
      </c>
      <c r="F37" s="61">
        <v>3686407</v>
      </c>
      <c r="G37" s="62">
        <v>1597876</v>
      </c>
      <c r="H37" s="63">
        <v>1958452</v>
      </c>
      <c r="I37" s="63">
        <v>38076</v>
      </c>
      <c r="J37" s="60">
        <v>1327342</v>
      </c>
      <c r="K37" s="62">
        <v>672372</v>
      </c>
      <c r="L37" s="63">
        <v>2252909</v>
      </c>
      <c r="M37" s="63">
        <v>680006</v>
      </c>
      <c r="N37" s="63">
        <v>13787</v>
      </c>
      <c r="O37" s="135">
        <v>2651159</v>
      </c>
      <c r="P37" s="64">
        <v>17914831</v>
      </c>
    </row>
    <row r="38" spans="2:16" x14ac:dyDescent="0.15">
      <c r="B38" s="4" t="s">
        <v>76</v>
      </c>
      <c r="C38" s="14" t="s">
        <v>77</v>
      </c>
      <c r="D38" s="17">
        <v>13340521</v>
      </c>
      <c r="E38" s="5">
        <v>4930606</v>
      </c>
      <c r="F38" s="5">
        <v>5991882</v>
      </c>
      <c r="G38" s="6">
        <v>2418033</v>
      </c>
      <c r="H38" s="20">
        <v>4485890</v>
      </c>
      <c r="I38" s="20">
        <v>370864</v>
      </c>
      <c r="J38" s="17">
        <v>2382988</v>
      </c>
      <c r="K38" s="6">
        <v>1441612</v>
      </c>
      <c r="L38" s="20">
        <v>3088625</v>
      </c>
      <c r="M38" s="20">
        <v>902139</v>
      </c>
      <c r="N38" s="20">
        <v>22423</v>
      </c>
      <c r="O38" s="132">
        <v>2484805</v>
      </c>
      <c r="P38" s="23">
        <v>27078255</v>
      </c>
    </row>
    <row r="39" spans="2:16" x14ac:dyDescent="0.15">
      <c r="B39" s="4" t="s">
        <v>78</v>
      </c>
      <c r="C39" s="14" t="s">
        <v>79</v>
      </c>
      <c r="D39" s="17">
        <v>7357672</v>
      </c>
      <c r="E39" s="5">
        <v>2389336</v>
      </c>
      <c r="F39" s="5">
        <v>3690584</v>
      </c>
      <c r="G39" s="6">
        <v>1277752</v>
      </c>
      <c r="H39" s="20">
        <v>2264538</v>
      </c>
      <c r="I39" s="20">
        <v>103157</v>
      </c>
      <c r="J39" s="17">
        <v>1805190</v>
      </c>
      <c r="K39" s="6">
        <v>836103</v>
      </c>
      <c r="L39" s="20">
        <v>1878979</v>
      </c>
      <c r="M39" s="20">
        <v>937635</v>
      </c>
      <c r="N39" s="20">
        <v>32950</v>
      </c>
      <c r="O39" s="132">
        <v>2538628</v>
      </c>
      <c r="P39" s="23">
        <v>16918749</v>
      </c>
    </row>
    <row r="40" spans="2:16" x14ac:dyDescent="0.15">
      <c r="B40" s="58" t="s">
        <v>80</v>
      </c>
      <c r="C40" s="59" t="s">
        <v>81</v>
      </c>
      <c r="D40" s="60">
        <v>9951089</v>
      </c>
      <c r="E40" s="61">
        <v>3927062</v>
      </c>
      <c r="F40" s="61">
        <v>4408364</v>
      </c>
      <c r="G40" s="62">
        <v>1615663</v>
      </c>
      <c r="H40" s="63">
        <v>2848990</v>
      </c>
      <c r="I40" s="63">
        <v>173218</v>
      </c>
      <c r="J40" s="60">
        <v>2783564</v>
      </c>
      <c r="K40" s="62">
        <v>1724615</v>
      </c>
      <c r="L40" s="63">
        <v>2064875</v>
      </c>
      <c r="M40" s="63">
        <v>687717</v>
      </c>
      <c r="N40" s="63">
        <v>36900</v>
      </c>
      <c r="O40" s="135">
        <v>1903985</v>
      </c>
      <c r="P40" s="64">
        <v>20450338</v>
      </c>
    </row>
    <row r="41" spans="2:16" x14ac:dyDescent="0.15">
      <c r="B41" s="58" t="s">
        <v>82</v>
      </c>
      <c r="C41" s="59" t="s">
        <v>83</v>
      </c>
      <c r="D41" s="60">
        <v>8172985</v>
      </c>
      <c r="E41" s="61">
        <v>2807314</v>
      </c>
      <c r="F41" s="61">
        <v>4117446</v>
      </c>
      <c r="G41" s="62">
        <v>1248225</v>
      </c>
      <c r="H41" s="63">
        <v>2660817</v>
      </c>
      <c r="I41" s="63">
        <v>291353</v>
      </c>
      <c r="J41" s="60">
        <v>2650870</v>
      </c>
      <c r="K41" s="62">
        <v>847915</v>
      </c>
      <c r="L41" s="63">
        <v>1574213</v>
      </c>
      <c r="M41" s="63">
        <v>560892</v>
      </c>
      <c r="N41" s="63">
        <v>5500</v>
      </c>
      <c r="O41" s="135">
        <v>3026795</v>
      </c>
      <c r="P41" s="64">
        <v>18943425</v>
      </c>
    </row>
    <row r="42" spans="2:16" x14ac:dyDescent="0.15">
      <c r="B42" s="4" t="s">
        <v>84</v>
      </c>
      <c r="C42" s="14" t="s">
        <v>85</v>
      </c>
      <c r="D42" s="17">
        <v>9300392</v>
      </c>
      <c r="E42" s="5">
        <v>3243114</v>
      </c>
      <c r="F42" s="5">
        <v>4581329</v>
      </c>
      <c r="G42" s="6">
        <v>1475949</v>
      </c>
      <c r="H42" s="20">
        <v>3202333</v>
      </c>
      <c r="I42" s="20">
        <v>73030</v>
      </c>
      <c r="J42" s="17">
        <v>1998262</v>
      </c>
      <c r="K42" s="6">
        <v>1243085</v>
      </c>
      <c r="L42" s="20">
        <v>2283472</v>
      </c>
      <c r="M42" s="20">
        <v>908419</v>
      </c>
      <c r="N42" s="20">
        <v>30000</v>
      </c>
      <c r="O42" s="132">
        <v>1382911</v>
      </c>
      <c r="P42" s="23">
        <v>19178819</v>
      </c>
    </row>
    <row r="43" spans="2:16" x14ac:dyDescent="0.15">
      <c r="B43" s="4">
        <v>39</v>
      </c>
      <c r="C43" s="14" t="s">
        <v>86</v>
      </c>
      <c r="D43" s="17">
        <v>16518198</v>
      </c>
      <c r="E43" s="5">
        <v>5401641</v>
      </c>
      <c r="F43" s="5">
        <v>8420788</v>
      </c>
      <c r="G43" s="6">
        <v>2695769</v>
      </c>
      <c r="H43" s="20">
        <v>6259862</v>
      </c>
      <c r="I43" s="20">
        <v>180856</v>
      </c>
      <c r="J43" s="17">
        <v>2580849</v>
      </c>
      <c r="K43" s="6">
        <v>1438892</v>
      </c>
      <c r="L43" s="20">
        <v>3385466</v>
      </c>
      <c r="M43" s="20">
        <v>1328669</v>
      </c>
      <c r="N43" s="20">
        <v>51093</v>
      </c>
      <c r="O43" s="132">
        <v>8080344</v>
      </c>
      <c r="P43" s="23">
        <v>38385337</v>
      </c>
    </row>
    <row r="44" spans="2:16" x14ac:dyDescent="0.15">
      <c r="B44" s="7">
        <v>40</v>
      </c>
      <c r="C44" s="15" t="s">
        <v>87</v>
      </c>
      <c r="D44" s="18">
        <v>6158695</v>
      </c>
      <c r="E44" s="8">
        <v>2342462</v>
      </c>
      <c r="F44" s="8">
        <v>2493007</v>
      </c>
      <c r="G44" s="9">
        <v>1323226</v>
      </c>
      <c r="H44" s="21">
        <v>1799189</v>
      </c>
      <c r="I44" s="21">
        <v>78489</v>
      </c>
      <c r="J44" s="18">
        <v>1801698</v>
      </c>
      <c r="K44" s="9">
        <v>1192826</v>
      </c>
      <c r="L44" s="21">
        <v>1662510</v>
      </c>
      <c r="M44" s="21">
        <v>217652</v>
      </c>
      <c r="N44" s="21">
        <v>14600</v>
      </c>
      <c r="O44" s="136">
        <v>1157764</v>
      </c>
      <c r="P44" s="24">
        <v>12890597</v>
      </c>
    </row>
    <row r="45" spans="2:16" x14ac:dyDescent="0.15">
      <c r="B45" s="10">
        <v>41</v>
      </c>
      <c r="C45" s="13" t="s">
        <v>88</v>
      </c>
      <c r="D45" s="16">
        <v>5756236</v>
      </c>
      <c r="E45" s="11">
        <v>2419275</v>
      </c>
      <c r="F45" s="11">
        <v>2146957</v>
      </c>
      <c r="G45" s="12">
        <v>1190004</v>
      </c>
      <c r="H45" s="19">
        <v>2166337</v>
      </c>
      <c r="I45" s="19">
        <v>193597</v>
      </c>
      <c r="J45" s="16">
        <v>626657</v>
      </c>
      <c r="K45" s="12">
        <v>38662</v>
      </c>
      <c r="L45" s="19">
        <v>1144305</v>
      </c>
      <c r="M45" s="19">
        <v>998</v>
      </c>
      <c r="N45" s="19">
        <v>19150</v>
      </c>
      <c r="O45" s="137">
        <v>1322754</v>
      </c>
      <c r="P45" s="22">
        <v>11230034</v>
      </c>
    </row>
    <row r="46" spans="2:16" x14ac:dyDescent="0.15">
      <c r="B46" s="4">
        <v>42</v>
      </c>
      <c r="C46" s="14" t="s">
        <v>89</v>
      </c>
      <c r="D46" s="17">
        <v>5494501</v>
      </c>
      <c r="E46" s="5">
        <v>2227578</v>
      </c>
      <c r="F46" s="5">
        <v>2045515</v>
      </c>
      <c r="G46" s="6">
        <v>1221408</v>
      </c>
      <c r="H46" s="20">
        <v>2044040</v>
      </c>
      <c r="I46" s="20">
        <v>50889</v>
      </c>
      <c r="J46" s="17">
        <v>1285669</v>
      </c>
      <c r="K46" s="6">
        <v>593234</v>
      </c>
      <c r="L46" s="20">
        <v>1286078</v>
      </c>
      <c r="M46" s="20">
        <v>341095</v>
      </c>
      <c r="N46" s="20">
        <v>4202</v>
      </c>
      <c r="O46" s="132">
        <v>4273439</v>
      </c>
      <c r="P46" s="23">
        <v>14779913</v>
      </c>
    </row>
    <row r="47" spans="2:16" x14ac:dyDescent="0.15">
      <c r="B47" s="4">
        <v>43</v>
      </c>
      <c r="C47" s="14" t="s">
        <v>90</v>
      </c>
      <c r="D47" s="17">
        <v>4435427</v>
      </c>
      <c r="E47" s="5">
        <v>1742456</v>
      </c>
      <c r="F47" s="5">
        <v>1885585</v>
      </c>
      <c r="G47" s="6">
        <v>807386</v>
      </c>
      <c r="H47" s="20">
        <v>1153279</v>
      </c>
      <c r="I47" s="20">
        <v>15685</v>
      </c>
      <c r="J47" s="17">
        <v>1467541</v>
      </c>
      <c r="K47" s="6">
        <v>1052413</v>
      </c>
      <c r="L47" s="20">
        <v>1370969</v>
      </c>
      <c r="M47" s="20">
        <v>299956</v>
      </c>
      <c r="N47" s="20">
        <v>32500</v>
      </c>
      <c r="O47" s="132">
        <v>1239980</v>
      </c>
      <c r="P47" s="23">
        <v>10015337</v>
      </c>
    </row>
    <row r="48" spans="2:16" x14ac:dyDescent="0.15">
      <c r="B48" s="4">
        <v>44</v>
      </c>
      <c r="C48" s="14" t="s">
        <v>91</v>
      </c>
      <c r="D48" s="17">
        <v>1693048</v>
      </c>
      <c r="E48" s="5">
        <v>857898</v>
      </c>
      <c r="F48" s="5">
        <v>573839</v>
      </c>
      <c r="G48" s="6">
        <v>261311</v>
      </c>
      <c r="H48" s="20">
        <v>592026</v>
      </c>
      <c r="I48" s="20">
        <v>22582</v>
      </c>
      <c r="J48" s="17">
        <v>702314</v>
      </c>
      <c r="K48" s="6">
        <v>448623</v>
      </c>
      <c r="L48" s="20">
        <v>587623</v>
      </c>
      <c r="M48" s="20">
        <v>6047</v>
      </c>
      <c r="N48" s="20">
        <v>11500</v>
      </c>
      <c r="O48" s="132">
        <v>334445</v>
      </c>
      <c r="P48" s="23">
        <v>3949585</v>
      </c>
    </row>
    <row r="49" spans="2:16" x14ac:dyDescent="0.15">
      <c r="B49" s="4">
        <v>45</v>
      </c>
      <c r="C49" s="14" t="s">
        <v>92</v>
      </c>
      <c r="D49" s="17">
        <v>2703551</v>
      </c>
      <c r="E49" s="5">
        <v>942168</v>
      </c>
      <c r="F49" s="5">
        <v>1153243</v>
      </c>
      <c r="G49" s="6">
        <v>608140</v>
      </c>
      <c r="H49" s="20">
        <v>1227705</v>
      </c>
      <c r="I49" s="20">
        <v>33044</v>
      </c>
      <c r="J49" s="17">
        <v>1019058</v>
      </c>
      <c r="K49" s="6">
        <v>495342</v>
      </c>
      <c r="L49" s="20">
        <v>536965</v>
      </c>
      <c r="M49" s="20">
        <v>50658</v>
      </c>
      <c r="N49" s="20">
        <v>0</v>
      </c>
      <c r="O49" s="132">
        <v>384645</v>
      </c>
      <c r="P49" s="23">
        <v>5955626</v>
      </c>
    </row>
    <row r="50" spans="2:16" x14ac:dyDescent="0.15">
      <c r="B50" s="4">
        <v>46</v>
      </c>
      <c r="C50" s="14" t="s">
        <v>93</v>
      </c>
      <c r="D50" s="17">
        <v>2770124</v>
      </c>
      <c r="E50" s="5">
        <v>1143848</v>
      </c>
      <c r="F50" s="5">
        <v>982665</v>
      </c>
      <c r="G50" s="6">
        <v>643611</v>
      </c>
      <c r="H50" s="20">
        <v>794027</v>
      </c>
      <c r="I50" s="20">
        <v>34266</v>
      </c>
      <c r="J50" s="17">
        <v>824384</v>
      </c>
      <c r="K50" s="6">
        <v>550806</v>
      </c>
      <c r="L50" s="20">
        <v>775735</v>
      </c>
      <c r="M50" s="20">
        <v>311995</v>
      </c>
      <c r="N50" s="20">
        <v>0</v>
      </c>
      <c r="O50" s="132">
        <v>888192</v>
      </c>
      <c r="P50" s="23">
        <v>6398723</v>
      </c>
    </row>
    <row r="51" spans="2:16" x14ac:dyDescent="0.15">
      <c r="B51" s="4">
        <v>47</v>
      </c>
      <c r="C51" s="14" t="s">
        <v>94</v>
      </c>
      <c r="D51" s="17">
        <v>4419084</v>
      </c>
      <c r="E51" s="5">
        <v>2060700</v>
      </c>
      <c r="F51" s="5">
        <v>1529827</v>
      </c>
      <c r="G51" s="6">
        <v>828557</v>
      </c>
      <c r="H51" s="20">
        <v>1329709</v>
      </c>
      <c r="I51" s="20">
        <v>17752</v>
      </c>
      <c r="J51" s="17">
        <v>1294569</v>
      </c>
      <c r="K51" s="6">
        <v>894568</v>
      </c>
      <c r="L51" s="20">
        <v>1265471</v>
      </c>
      <c r="M51" s="20">
        <v>1579</v>
      </c>
      <c r="N51" s="20">
        <v>0</v>
      </c>
      <c r="O51" s="132">
        <v>2269990</v>
      </c>
      <c r="P51" s="23">
        <v>10598154</v>
      </c>
    </row>
    <row r="52" spans="2:16" x14ac:dyDescent="0.15">
      <c r="B52" s="4">
        <v>48</v>
      </c>
      <c r="C52" s="14" t="s">
        <v>95</v>
      </c>
      <c r="D52" s="17">
        <v>2689594</v>
      </c>
      <c r="E52" s="5">
        <v>1331068</v>
      </c>
      <c r="F52" s="5">
        <v>803933</v>
      </c>
      <c r="G52" s="6">
        <v>554593</v>
      </c>
      <c r="H52" s="20">
        <v>1248183</v>
      </c>
      <c r="I52" s="20">
        <v>110477</v>
      </c>
      <c r="J52" s="17">
        <v>887463</v>
      </c>
      <c r="K52" s="6">
        <v>454736</v>
      </c>
      <c r="L52" s="20">
        <v>884894</v>
      </c>
      <c r="M52" s="20">
        <v>11420</v>
      </c>
      <c r="N52" s="20">
        <v>0</v>
      </c>
      <c r="O52" s="132">
        <v>1434592</v>
      </c>
      <c r="P52" s="23">
        <v>7266623</v>
      </c>
    </row>
    <row r="53" spans="2:16" x14ac:dyDescent="0.15">
      <c r="B53" s="4">
        <v>49</v>
      </c>
      <c r="C53" s="14" t="s">
        <v>96</v>
      </c>
      <c r="D53" s="17">
        <v>2740232</v>
      </c>
      <c r="E53" s="5">
        <v>1273025</v>
      </c>
      <c r="F53" s="5">
        <v>876904</v>
      </c>
      <c r="G53" s="6">
        <v>590303</v>
      </c>
      <c r="H53" s="20">
        <v>993492</v>
      </c>
      <c r="I53" s="20">
        <v>53665</v>
      </c>
      <c r="J53" s="17">
        <v>887451</v>
      </c>
      <c r="K53" s="6">
        <v>484113</v>
      </c>
      <c r="L53" s="20">
        <v>930464</v>
      </c>
      <c r="M53" s="20">
        <v>175416</v>
      </c>
      <c r="N53" s="20">
        <v>0</v>
      </c>
      <c r="O53" s="132">
        <v>587819</v>
      </c>
      <c r="P53" s="23">
        <v>6368539</v>
      </c>
    </row>
    <row r="54" spans="2:16" x14ac:dyDescent="0.15">
      <c r="B54" s="4">
        <v>50</v>
      </c>
      <c r="C54" s="14" t="s">
        <v>97</v>
      </c>
      <c r="D54" s="17">
        <v>2169120</v>
      </c>
      <c r="E54" s="5">
        <v>1083219</v>
      </c>
      <c r="F54" s="5">
        <v>662707</v>
      </c>
      <c r="G54" s="6">
        <v>423194</v>
      </c>
      <c r="H54" s="20">
        <v>693907</v>
      </c>
      <c r="I54" s="20">
        <v>17542</v>
      </c>
      <c r="J54" s="17">
        <v>762955</v>
      </c>
      <c r="K54" s="6">
        <v>510301</v>
      </c>
      <c r="L54" s="20">
        <v>665672</v>
      </c>
      <c r="M54" s="20">
        <v>37657</v>
      </c>
      <c r="N54" s="20">
        <v>3000</v>
      </c>
      <c r="O54" s="132">
        <v>950997</v>
      </c>
      <c r="P54" s="23">
        <v>5300850</v>
      </c>
    </row>
    <row r="55" spans="2:16" x14ac:dyDescent="0.15">
      <c r="B55" s="4">
        <v>51</v>
      </c>
      <c r="C55" s="14" t="s">
        <v>98</v>
      </c>
      <c r="D55" s="17">
        <v>2250100</v>
      </c>
      <c r="E55" s="5">
        <v>1091854</v>
      </c>
      <c r="F55" s="5">
        <v>655053</v>
      </c>
      <c r="G55" s="6">
        <v>503193</v>
      </c>
      <c r="H55" s="20">
        <v>1035156</v>
      </c>
      <c r="I55" s="20">
        <v>58171</v>
      </c>
      <c r="J55" s="17">
        <v>803378</v>
      </c>
      <c r="K55" s="6">
        <v>445377</v>
      </c>
      <c r="L55" s="20">
        <v>458299</v>
      </c>
      <c r="M55" s="20">
        <v>218159</v>
      </c>
      <c r="N55" s="20">
        <v>33860</v>
      </c>
      <c r="O55" s="132">
        <v>379322</v>
      </c>
      <c r="P55" s="23">
        <v>5236445</v>
      </c>
    </row>
    <row r="56" spans="2:16" x14ac:dyDescent="0.15">
      <c r="B56" s="4">
        <v>52</v>
      </c>
      <c r="C56" s="14" t="s">
        <v>99</v>
      </c>
      <c r="D56" s="17">
        <v>1289759</v>
      </c>
      <c r="E56" s="5">
        <v>623683</v>
      </c>
      <c r="F56" s="5">
        <v>372555</v>
      </c>
      <c r="G56" s="6">
        <v>293521</v>
      </c>
      <c r="H56" s="20">
        <v>586391</v>
      </c>
      <c r="I56" s="20">
        <v>5438</v>
      </c>
      <c r="J56" s="17">
        <v>707443</v>
      </c>
      <c r="K56" s="6">
        <v>218436</v>
      </c>
      <c r="L56" s="20">
        <v>466257</v>
      </c>
      <c r="M56" s="20">
        <v>13166</v>
      </c>
      <c r="N56" s="20">
        <v>9720</v>
      </c>
      <c r="O56" s="132">
        <v>636832</v>
      </c>
      <c r="P56" s="23">
        <v>3715006</v>
      </c>
    </row>
    <row r="57" spans="2:16" x14ac:dyDescent="0.15">
      <c r="B57" s="4">
        <v>53</v>
      </c>
      <c r="C57" s="14" t="s">
        <v>100</v>
      </c>
      <c r="D57" s="17">
        <v>1607192</v>
      </c>
      <c r="E57" s="5">
        <v>674067</v>
      </c>
      <c r="F57" s="5">
        <v>629583</v>
      </c>
      <c r="G57" s="6">
        <v>303542</v>
      </c>
      <c r="H57" s="20">
        <v>428056</v>
      </c>
      <c r="I57" s="20">
        <v>215405</v>
      </c>
      <c r="J57" s="17">
        <v>770252</v>
      </c>
      <c r="K57" s="6">
        <v>295681</v>
      </c>
      <c r="L57" s="20">
        <v>389867</v>
      </c>
      <c r="M57" s="20">
        <v>30874</v>
      </c>
      <c r="N57" s="20">
        <v>8040</v>
      </c>
      <c r="O57" s="132">
        <v>541339</v>
      </c>
      <c r="P57" s="23">
        <v>3991025</v>
      </c>
    </row>
    <row r="58" spans="2:16" x14ac:dyDescent="0.15">
      <c r="B58" s="4">
        <v>54</v>
      </c>
      <c r="C58" s="14" t="s">
        <v>101</v>
      </c>
      <c r="D58" s="17">
        <v>1389459</v>
      </c>
      <c r="E58" s="5">
        <v>665963</v>
      </c>
      <c r="F58" s="5">
        <v>411476</v>
      </c>
      <c r="G58" s="6">
        <v>312020</v>
      </c>
      <c r="H58" s="20">
        <v>404016</v>
      </c>
      <c r="I58" s="20">
        <v>24176</v>
      </c>
      <c r="J58" s="17">
        <v>735415</v>
      </c>
      <c r="K58" s="6">
        <v>237230</v>
      </c>
      <c r="L58" s="20">
        <v>332879</v>
      </c>
      <c r="M58" s="20">
        <v>268928</v>
      </c>
      <c r="N58" s="20">
        <v>3180</v>
      </c>
      <c r="O58" s="132">
        <v>215902</v>
      </c>
      <c r="P58" s="23">
        <v>3373955</v>
      </c>
    </row>
    <row r="59" spans="2:16" x14ac:dyDescent="0.15">
      <c r="B59" s="4">
        <v>55</v>
      </c>
      <c r="C59" s="14" t="s">
        <v>102</v>
      </c>
      <c r="D59" s="17">
        <v>2662772</v>
      </c>
      <c r="E59" s="5">
        <v>1272619</v>
      </c>
      <c r="F59" s="5">
        <v>677992</v>
      </c>
      <c r="G59" s="6">
        <v>712161</v>
      </c>
      <c r="H59" s="20">
        <v>1242942</v>
      </c>
      <c r="I59" s="20">
        <v>77068</v>
      </c>
      <c r="J59" s="17">
        <v>1084663</v>
      </c>
      <c r="K59" s="6">
        <v>337170</v>
      </c>
      <c r="L59" s="20">
        <v>602807</v>
      </c>
      <c r="M59" s="20">
        <v>4734</v>
      </c>
      <c r="N59" s="20">
        <v>78744</v>
      </c>
      <c r="O59" s="132">
        <v>1332077</v>
      </c>
      <c r="P59" s="23">
        <v>7085807</v>
      </c>
    </row>
    <row r="60" spans="2:16" x14ac:dyDescent="0.15">
      <c r="B60" s="4">
        <v>56</v>
      </c>
      <c r="C60" s="14" t="s">
        <v>103</v>
      </c>
      <c r="D60" s="17">
        <v>625097</v>
      </c>
      <c r="E60" s="5">
        <v>397951</v>
      </c>
      <c r="F60" s="5">
        <v>131422</v>
      </c>
      <c r="G60" s="6">
        <v>95724</v>
      </c>
      <c r="H60" s="20">
        <v>340336</v>
      </c>
      <c r="I60" s="20">
        <v>16573</v>
      </c>
      <c r="J60" s="17">
        <v>311080</v>
      </c>
      <c r="K60" s="6">
        <v>200351</v>
      </c>
      <c r="L60" s="20">
        <v>224210</v>
      </c>
      <c r="M60" s="20">
        <v>121434</v>
      </c>
      <c r="N60" s="20">
        <v>0</v>
      </c>
      <c r="O60" s="132">
        <v>341425</v>
      </c>
      <c r="P60" s="23">
        <v>1980155</v>
      </c>
    </row>
    <row r="61" spans="2:16" x14ac:dyDescent="0.15">
      <c r="B61" s="4">
        <v>57</v>
      </c>
      <c r="C61" s="14" t="s">
        <v>104</v>
      </c>
      <c r="D61" s="17">
        <v>1766247</v>
      </c>
      <c r="E61" s="5">
        <v>739288</v>
      </c>
      <c r="F61" s="5">
        <v>752322</v>
      </c>
      <c r="G61" s="6">
        <v>274637</v>
      </c>
      <c r="H61" s="20">
        <v>493550</v>
      </c>
      <c r="I61" s="20">
        <v>48742</v>
      </c>
      <c r="J61" s="17">
        <v>964927</v>
      </c>
      <c r="K61" s="6">
        <v>382833</v>
      </c>
      <c r="L61" s="20">
        <v>693899</v>
      </c>
      <c r="M61" s="20">
        <v>185631</v>
      </c>
      <c r="N61" s="20">
        <v>2000</v>
      </c>
      <c r="O61" s="132">
        <v>556806</v>
      </c>
      <c r="P61" s="23">
        <v>4711802</v>
      </c>
    </row>
    <row r="62" spans="2:16" x14ac:dyDescent="0.15">
      <c r="B62" s="4">
        <v>58</v>
      </c>
      <c r="C62" s="14" t="s">
        <v>105</v>
      </c>
      <c r="D62" s="17">
        <v>2092448</v>
      </c>
      <c r="E62" s="5">
        <v>1107520</v>
      </c>
      <c r="F62" s="5">
        <v>604765</v>
      </c>
      <c r="G62" s="6">
        <v>380163</v>
      </c>
      <c r="H62" s="20">
        <v>800858</v>
      </c>
      <c r="I62" s="20">
        <v>20874</v>
      </c>
      <c r="J62" s="17">
        <v>1054422</v>
      </c>
      <c r="K62" s="6">
        <v>473990</v>
      </c>
      <c r="L62" s="20">
        <v>661737</v>
      </c>
      <c r="M62" s="20">
        <v>324340</v>
      </c>
      <c r="N62" s="20">
        <v>2400</v>
      </c>
      <c r="O62" s="132">
        <v>1421610</v>
      </c>
      <c r="P62" s="23">
        <v>6378689</v>
      </c>
    </row>
    <row r="63" spans="2:16" x14ac:dyDescent="0.15">
      <c r="B63" s="4">
        <v>59</v>
      </c>
      <c r="C63" s="14" t="s">
        <v>106</v>
      </c>
      <c r="D63" s="17">
        <v>3629488</v>
      </c>
      <c r="E63" s="5">
        <v>1195933</v>
      </c>
      <c r="F63" s="5">
        <v>1738468</v>
      </c>
      <c r="G63" s="6">
        <v>695087</v>
      </c>
      <c r="H63" s="20">
        <v>1152338</v>
      </c>
      <c r="I63" s="20">
        <v>72352</v>
      </c>
      <c r="J63" s="17">
        <v>2080820</v>
      </c>
      <c r="K63" s="6">
        <v>939429</v>
      </c>
      <c r="L63" s="20">
        <v>808985</v>
      </c>
      <c r="M63" s="20">
        <v>702995</v>
      </c>
      <c r="N63" s="20">
        <v>11562</v>
      </c>
      <c r="O63" s="132">
        <v>883636</v>
      </c>
      <c r="P63" s="23">
        <v>9342176</v>
      </c>
    </row>
    <row r="64" spans="2:16" x14ac:dyDescent="0.15">
      <c r="B64" s="4">
        <v>60</v>
      </c>
      <c r="C64" s="14" t="s">
        <v>107</v>
      </c>
      <c r="D64" s="17">
        <v>4709773</v>
      </c>
      <c r="E64" s="5">
        <v>1668019</v>
      </c>
      <c r="F64" s="5">
        <v>2086051</v>
      </c>
      <c r="G64" s="6">
        <v>955703</v>
      </c>
      <c r="H64" s="20">
        <v>1843375</v>
      </c>
      <c r="I64" s="20">
        <v>70826</v>
      </c>
      <c r="J64" s="17">
        <v>1572632</v>
      </c>
      <c r="K64" s="6">
        <v>380124</v>
      </c>
      <c r="L64" s="20">
        <v>1461620</v>
      </c>
      <c r="M64" s="20">
        <v>100374</v>
      </c>
      <c r="N64" s="20">
        <v>13000</v>
      </c>
      <c r="O64" s="132">
        <v>1247949</v>
      </c>
      <c r="P64" s="23">
        <v>11019549</v>
      </c>
    </row>
    <row r="65" spans="2:17" x14ac:dyDescent="0.15">
      <c r="B65" s="4">
        <v>61</v>
      </c>
      <c r="C65" s="14" t="s">
        <v>108</v>
      </c>
      <c r="D65" s="17">
        <v>3833137</v>
      </c>
      <c r="E65" s="5">
        <v>1552448</v>
      </c>
      <c r="F65" s="5">
        <v>1581476</v>
      </c>
      <c r="G65" s="6">
        <v>699213</v>
      </c>
      <c r="H65" s="20">
        <v>1346531</v>
      </c>
      <c r="I65" s="20">
        <v>59843</v>
      </c>
      <c r="J65" s="17">
        <v>1260803</v>
      </c>
      <c r="K65" s="6">
        <v>972978</v>
      </c>
      <c r="L65" s="20">
        <v>1783142</v>
      </c>
      <c r="M65" s="20">
        <v>295911</v>
      </c>
      <c r="N65" s="20">
        <v>13000</v>
      </c>
      <c r="O65" s="132">
        <v>620533</v>
      </c>
      <c r="P65" s="23">
        <v>9212900</v>
      </c>
    </row>
    <row r="66" spans="2:17" x14ac:dyDescent="0.15">
      <c r="B66" s="4">
        <v>62</v>
      </c>
      <c r="C66" s="14" t="s">
        <v>109</v>
      </c>
      <c r="D66" s="17">
        <v>5573723</v>
      </c>
      <c r="E66" s="5">
        <v>2418036</v>
      </c>
      <c r="F66" s="5">
        <v>2050003</v>
      </c>
      <c r="G66" s="6">
        <v>1105684</v>
      </c>
      <c r="H66" s="20">
        <v>2459320</v>
      </c>
      <c r="I66" s="20">
        <v>122813</v>
      </c>
      <c r="J66" s="17">
        <v>1168659</v>
      </c>
      <c r="K66" s="6">
        <v>779069</v>
      </c>
      <c r="L66" s="20">
        <v>1628867</v>
      </c>
      <c r="M66" s="20">
        <v>2062</v>
      </c>
      <c r="N66" s="20">
        <v>8500</v>
      </c>
      <c r="O66" s="132">
        <v>1209593</v>
      </c>
      <c r="P66" s="23">
        <v>12173537</v>
      </c>
    </row>
    <row r="67" spans="2:17" ht="12.75" thickBot="1" x14ac:dyDescent="0.2">
      <c r="B67" s="31">
        <v>63</v>
      </c>
      <c r="C67" s="32" t="s">
        <v>110</v>
      </c>
      <c r="D67" s="33">
        <v>3846788</v>
      </c>
      <c r="E67" s="34">
        <v>1582737</v>
      </c>
      <c r="F67" s="34">
        <v>1562233</v>
      </c>
      <c r="G67" s="35">
        <v>701818</v>
      </c>
      <c r="H67" s="36">
        <v>1288645</v>
      </c>
      <c r="I67" s="36">
        <v>42877</v>
      </c>
      <c r="J67" s="33">
        <v>1074896</v>
      </c>
      <c r="K67" s="35">
        <v>731625</v>
      </c>
      <c r="L67" s="36">
        <v>1044052</v>
      </c>
      <c r="M67" s="36">
        <v>128560</v>
      </c>
      <c r="N67" s="36">
        <v>0</v>
      </c>
      <c r="O67" s="138">
        <v>713402</v>
      </c>
      <c r="P67" s="37">
        <v>8139220</v>
      </c>
    </row>
    <row r="68" spans="2:17" ht="12.75" thickTop="1" x14ac:dyDescent="0.15">
      <c r="B68" s="25"/>
      <c r="C68" s="76" t="s">
        <v>111</v>
      </c>
      <c r="D68" s="26">
        <v>1123410632</v>
      </c>
      <c r="E68" s="27">
        <v>377679177</v>
      </c>
      <c r="F68" s="27">
        <v>538230782</v>
      </c>
      <c r="G68" s="28">
        <v>207500673</v>
      </c>
      <c r="H68" s="29">
        <v>339326903</v>
      </c>
      <c r="I68" s="29">
        <v>23373265</v>
      </c>
      <c r="J68" s="26">
        <v>206169318</v>
      </c>
      <c r="K68" s="28">
        <v>64629519</v>
      </c>
      <c r="L68" s="29">
        <v>225699530</v>
      </c>
      <c r="M68" s="29">
        <v>55213216</v>
      </c>
      <c r="N68" s="29">
        <v>33155243</v>
      </c>
      <c r="O68" s="139">
        <v>299380779</v>
      </c>
      <c r="P68" s="30">
        <v>2305728886</v>
      </c>
    </row>
    <row r="70" spans="2:17" ht="13.5" x14ac:dyDescent="0.15">
      <c r="B70" s="74" t="str">
        <f>+B1</f>
        <v>平成２６年度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3" t="s">
        <v>116</v>
      </c>
      <c r="C72" s="164"/>
      <c r="D72" s="72" t="s">
        <v>1</v>
      </c>
      <c r="E72" s="45"/>
      <c r="F72" s="45"/>
      <c r="G72" s="46"/>
      <c r="H72" s="167" t="s">
        <v>5</v>
      </c>
      <c r="I72" s="167" t="s">
        <v>6</v>
      </c>
      <c r="J72" s="72" t="s">
        <v>7</v>
      </c>
      <c r="K72" s="46"/>
      <c r="L72" s="169" t="s">
        <v>8</v>
      </c>
      <c r="M72" s="169" t="s">
        <v>9</v>
      </c>
      <c r="N72" s="169" t="s">
        <v>115</v>
      </c>
      <c r="O72" s="129" t="s">
        <v>112</v>
      </c>
      <c r="P72" s="161" t="s">
        <v>113</v>
      </c>
      <c r="Q72" s="161" t="s">
        <v>120</v>
      </c>
    </row>
    <row r="73" spans="2:17" ht="22.5" x14ac:dyDescent="0.15">
      <c r="B73" s="165"/>
      <c r="C73" s="166"/>
      <c r="D73" s="47"/>
      <c r="E73" s="48" t="s">
        <v>2</v>
      </c>
      <c r="F73" s="48" t="s">
        <v>3</v>
      </c>
      <c r="G73" s="49" t="s">
        <v>4</v>
      </c>
      <c r="H73" s="168"/>
      <c r="I73" s="168"/>
      <c r="J73" s="47"/>
      <c r="K73" s="50" t="s">
        <v>114</v>
      </c>
      <c r="L73" s="170"/>
      <c r="M73" s="170"/>
      <c r="N73" s="170"/>
      <c r="O73" s="130"/>
      <c r="P73" s="162"/>
      <c r="Q73" s="162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181363.93341470513</v>
      </c>
      <c r="E74" s="41">
        <f t="shared" si="0"/>
        <v>57847.699898245592</v>
      </c>
      <c r="F74" s="41">
        <f t="shared" si="0"/>
        <v>84381.700385207456</v>
      </c>
      <c r="G74" s="42">
        <f t="shared" si="0"/>
        <v>39134.533131252087</v>
      </c>
      <c r="H74" s="43">
        <f t="shared" si="0"/>
        <v>51241.928844877264</v>
      </c>
      <c r="I74" s="43">
        <f t="shared" si="0"/>
        <v>5877.7115012622144</v>
      </c>
      <c r="J74" s="40">
        <f t="shared" si="0"/>
        <v>17783.961823458081</v>
      </c>
      <c r="K74" s="42">
        <f t="shared" si="0"/>
        <v>14.117135744191156</v>
      </c>
      <c r="L74" s="43">
        <f t="shared" si="0"/>
        <v>24025.581360304994</v>
      </c>
      <c r="M74" s="43">
        <f t="shared" si="0"/>
        <v>2708.3185618921402</v>
      </c>
      <c r="N74" s="43">
        <f t="shared" si="0"/>
        <v>17833.820691755514</v>
      </c>
      <c r="O74" s="131">
        <f t="shared" si="0"/>
        <v>57975.663802791547</v>
      </c>
      <c r="P74" s="44">
        <f t="shared" si="0"/>
        <v>358810.92000104691</v>
      </c>
      <c r="Q74" s="44">
        <v>1260879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153575.28235893502</v>
      </c>
      <c r="E75" s="5">
        <f t="shared" si="1"/>
        <v>51952.54709798556</v>
      </c>
      <c r="F75" s="5">
        <f t="shared" si="1"/>
        <v>74200.530657339608</v>
      </c>
      <c r="G75" s="6">
        <f t="shared" si="1"/>
        <v>27422.204603609844</v>
      </c>
      <c r="H75" s="20">
        <f t="shared" si="1"/>
        <v>45947.148933247088</v>
      </c>
      <c r="I75" s="20">
        <f t="shared" si="1"/>
        <v>4523.2527520336143</v>
      </c>
      <c r="J75" s="17">
        <f t="shared" si="1"/>
        <v>29660.645489985058</v>
      </c>
      <c r="K75" s="6">
        <f t="shared" si="1"/>
        <v>11036.5678434246</v>
      </c>
      <c r="L75" s="20">
        <f t="shared" si="1"/>
        <v>23191.943968996329</v>
      </c>
      <c r="M75" s="20">
        <f t="shared" si="1"/>
        <v>2285.7163301638911</v>
      </c>
      <c r="N75" s="20">
        <f t="shared" si="1"/>
        <v>3523.1611606912857</v>
      </c>
      <c r="O75" s="132">
        <f t="shared" si="1"/>
        <v>47976.672830000745</v>
      </c>
      <c r="P75" s="23">
        <f t="shared" si="1"/>
        <v>310683.82382405305</v>
      </c>
      <c r="Q75" s="23">
        <v>349378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158541.6387686173</v>
      </c>
      <c r="E76" s="5">
        <f t="shared" si="2"/>
        <v>59449.151155351217</v>
      </c>
      <c r="F76" s="5">
        <f t="shared" si="2"/>
        <v>75680.464421927623</v>
      </c>
      <c r="G76" s="6">
        <f t="shared" si="2"/>
        <v>23412.023191338463</v>
      </c>
      <c r="H76" s="20">
        <f t="shared" si="2"/>
        <v>37888.700422066489</v>
      </c>
      <c r="I76" s="20">
        <f t="shared" si="2"/>
        <v>2742.8667787548293</v>
      </c>
      <c r="J76" s="17">
        <f t="shared" si="2"/>
        <v>26448.92301130305</v>
      </c>
      <c r="K76" s="6">
        <f t="shared" si="2"/>
        <v>9584.2868266650803</v>
      </c>
      <c r="L76" s="20">
        <f t="shared" si="2"/>
        <v>41977.870027327692</v>
      </c>
      <c r="M76" s="20">
        <f t="shared" si="2"/>
        <v>9261.8498514583862</v>
      </c>
      <c r="N76" s="20">
        <f t="shared" si="2"/>
        <v>5405.7938668928273</v>
      </c>
      <c r="O76" s="132">
        <f t="shared" si="2"/>
        <v>35389.238544440974</v>
      </c>
      <c r="P76" s="23">
        <f t="shared" si="2"/>
        <v>317656.88127086154</v>
      </c>
      <c r="Q76" s="23">
        <v>201627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159973.66960565507</v>
      </c>
      <c r="E77" s="5">
        <f t="shared" si="3"/>
        <v>47612.284349250258</v>
      </c>
      <c r="F77" s="5">
        <f t="shared" si="3"/>
        <v>84394.105616890549</v>
      </c>
      <c r="G77" s="6">
        <f t="shared" si="3"/>
        <v>27967.279639514261</v>
      </c>
      <c r="H77" s="20">
        <f t="shared" si="3"/>
        <v>47968.712078139186</v>
      </c>
      <c r="I77" s="20">
        <f t="shared" si="3"/>
        <v>3951.2291986659993</v>
      </c>
      <c r="J77" s="17">
        <f t="shared" si="3"/>
        <v>23820.447891650612</v>
      </c>
      <c r="K77" s="6">
        <f t="shared" si="3"/>
        <v>12.681494556224065</v>
      </c>
      <c r="L77" s="20">
        <f t="shared" si="3"/>
        <v>34416.932985972628</v>
      </c>
      <c r="M77" s="20">
        <f t="shared" si="3"/>
        <v>10056.46082433109</v>
      </c>
      <c r="N77" s="20">
        <f t="shared" si="3"/>
        <v>641.16224404069885</v>
      </c>
      <c r="O77" s="132">
        <f t="shared" si="3"/>
        <v>23369.514854761925</v>
      </c>
      <c r="P77" s="23">
        <f t="shared" si="3"/>
        <v>304198.12968321721</v>
      </c>
      <c r="Q77" s="23">
        <v>589205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154734.83636191222</v>
      </c>
      <c r="E78" s="5">
        <f t="shared" si="4"/>
        <v>51188.542370470466</v>
      </c>
      <c r="F78" s="5">
        <f t="shared" si="4"/>
        <v>73596.647819541744</v>
      </c>
      <c r="G78" s="6">
        <f t="shared" si="4"/>
        <v>29949.646171900004</v>
      </c>
      <c r="H78" s="20">
        <f t="shared" si="4"/>
        <v>49781.800078233347</v>
      </c>
      <c r="I78" s="20">
        <f t="shared" si="4"/>
        <v>3555.2671194718064</v>
      </c>
      <c r="J78" s="17">
        <f t="shared" si="4"/>
        <v>15601.448502305513</v>
      </c>
      <c r="K78" s="6">
        <f t="shared" si="4"/>
        <v>3899.3160508753836</v>
      </c>
      <c r="L78" s="20">
        <f t="shared" si="4"/>
        <v>41378.09229164444</v>
      </c>
      <c r="M78" s="20">
        <f t="shared" si="4"/>
        <v>3634.4724583051811</v>
      </c>
      <c r="N78" s="20">
        <f t="shared" si="4"/>
        <v>20.506620200798928</v>
      </c>
      <c r="O78" s="132">
        <f t="shared" si="4"/>
        <v>55491.862546376964</v>
      </c>
      <c r="P78" s="23">
        <f t="shared" si="4"/>
        <v>324198.28597845027</v>
      </c>
      <c r="Q78" s="23">
        <v>84363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186213.65762111603</v>
      </c>
      <c r="E79" s="5">
        <f t="shared" si="5"/>
        <v>65267.431477305407</v>
      </c>
      <c r="F79" s="5">
        <f t="shared" si="5"/>
        <v>79383.318450804407</v>
      </c>
      <c r="G79" s="6">
        <f t="shared" si="5"/>
        <v>41562.907693006222</v>
      </c>
      <c r="H79" s="20">
        <f t="shared" si="5"/>
        <v>57105.731539357985</v>
      </c>
      <c r="I79" s="20">
        <f t="shared" si="5"/>
        <v>1929.5930258956002</v>
      </c>
      <c r="J79" s="17">
        <f t="shared" si="5"/>
        <v>53603.40835136894</v>
      </c>
      <c r="K79" s="6">
        <f t="shared" si="5"/>
        <v>21787.341274045375</v>
      </c>
      <c r="L79" s="20">
        <f t="shared" si="5"/>
        <v>45911.552373889484</v>
      </c>
      <c r="M79" s="20">
        <f t="shared" si="5"/>
        <v>16689.373874351095</v>
      </c>
      <c r="N79" s="20">
        <f t="shared" si="5"/>
        <v>3391.3701511964041</v>
      </c>
      <c r="O79" s="132">
        <f t="shared" si="5"/>
        <v>57957.789112042738</v>
      </c>
      <c r="P79" s="23">
        <f t="shared" si="5"/>
        <v>422802.47604921827</v>
      </c>
      <c r="Q79" s="23">
        <v>66073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144815.79676055064</v>
      </c>
      <c r="E80" s="5">
        <f t="shared" si="6"/>
        <v>49121.052340104288</v>
      </c>
      <c r="F80" s="5">
        <f t="shared" si="6"/>
        <v>75830.041127074204</v>
      </c>
      <c r="G80" s="6">
        <f t="shared" si="6"/>
        <v>19864.703293372157</v>
      </c>
      <c r="H80" s="20">
        <f t="shared" si="6"/>
        <v>42588.085098941076</v>
      </c>
      <c r="I80" s="20">
        <f t="shared" si="6"/>
        <v>3069.8489869798273</v>
      </c>
      <c r="J80" s="17">
        <f t="shared" si="6"/>
        <v>30023.23053022155</v>
      </c>
      <c r="K80" s="6">
        <f t="shared" si="6"/>
        <v>11153.117467201813</v>
      </c>
      <c r="L80" s="20">
        <f t="shared" si="6"/>
        <v>28789.972105875255</v>
      </c>
      <c r="M80" s="20">
        <f t="shared" si="6"/>
        <v>17720.26302673114</v>
      </c>
      <c r="N80" s="20">
        <f t="shared" si="6"/>
        <v>0</v>
      </c>
      <c r="O80" s="132">
        <f t="shared" si="6"/>
        <v>16578.39648131793</v>
      </c>
      <c r="P80" s="23">
        <f t="shared" si="6"/>
        <v>283585.59299061744</v>
      </c>
      <c r="Q80" s="23">
        <v>343083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153307.78367543893</v>
      </c>
      <c r="E81" s="5">
        <f t="shared" si="7"/>
        <v>57335.275849696249</v>
      </c>
      <c r="F81" s="5">
        <f t="shared" si="7"/>
        <v>65896.526978706563</v>
      </c>
      <c r="G81" s="6">
        <f t="shared" si="7"/>
        <v>30075.980847036117</v>
      </c>
      <c r="H81" s="20">
        <f t="shared" si="7"/>
        <v>48688.405528129369</v>
      </c>
      <c r="I81" s="20">
        <f t="shared" si="7"/>
        <v>5114.7074471375727</v>
      </c>
      <c r="J81" s="17">
        <f t="shared" si="7"/>
        <v>28615.270405701347</v>
      </c>
      <c r="K81" s="6">
        <f t="shared" si="7"/>
        <v>14508.283533152691</v>
      </c>
      <c r="L81" s="20">
        <f t="shared" si="7"/>
        <v>38186.803261447858</v>
      </c>
      <c r="M81" s="20">
        <f t="shared" si="7"/>
        <v>9525.2465263600716</v>
      </c>
      <c r="N81" s="20">
        <f t="shared" si="7"/>
        <v>1670.8115264219343</v>
      </c>
      <c r="O81" s="132">
        <f t="shared" si="7"/>
        <v>55077.849127104906</v>
      </c>
      <c r="P81" s="23">
        <f t="shared" si="7"/>
        <v>340186.87749774195</v>
      </c>
      <c r="Q81" s="23">
        <v>80823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157455.52917025477</v>
      </c>
      <c r="E82" s="5">
        <f t="shared" si="8"/>
        <v>52457.321051120794</v>
      </c>
      <c r="F82" s="5">
        <f t="shared" si="8"/>
        <v>72341.562067795719</v>
      </c>
      <c r="G82" s="6">
        <f t="shared" si="8"/>
        <v>32656.646051338255</v>
      </c>
      <c r="H82" s="20">
        <f t="shared" si="8"/>
        <v>52833.050633682142</v>
      </c>
      <c r="I82" s="20">
        <f t="shared" si="8"/>
        <v>5908.3792176613342</v>
      </c>
      <c r="J82" s="17">
        <f t="shared" si="8"/>
        <v>34337.256334646801</v>
      </c>
      <c r="K82" s="6">
        <f t="shared" si="8"/>
        <v>12530.657689865435</v>
      </c>
      <c r="L82" s="20">
        <f t="shared" si="8"/>
        <v>31287.918721675669</v>
      </c>
      <c r="M82" s="20">
        <f t="shared" si="8"/>
        <v>10045.684263632647</v>
      </c>
      <c r="N82" s="20">
        <f t="shared" si="8"/>
        <v>4142.889451388708</v>
      </c>
      <c r="O82" s="132">
        <f t="shared" si="8"/>
        <v>29234.692901194296</v>
      </c>
      <c r="P82" s="23">
        <f t="shared" si="8"/>
        <v>325245.40069413639</v>
      </c>
      <c r="Q82" s="23">
        <v>114963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160598.182824927</v>
      </c>
      <c r="E83" s="5">
        <f t="shared" si="9"/>
        <v>48980.733413872949</v>
      </c>
      <c r="F83" s="5">
        <f t="shared" si="9"/>
        <v>80972.478103292058</v>
      </c>
      <c r="G83" s="6">
        <f t="shared" si="9"/>
        <v>30644.971307762007</v>
      </c>
      <c r="H83" s="20">
        <f t="shared" si="9"/>
        <v>31962.511325883417</v>
      </c>
      <c r="I83" s="20">
        <f t="shared" si="9"/>
        <v>2285.7394543441055</v>
      </c>
      <c r="J83" s="17">
        <f t="shared" si="9"/>
        <v>62887.735326688817</v>
      </c>
      <c r="K83" s="6">
        <f t="shared" si="9"/>
        <v>26799.078828148595</v>
      </c>
      <c r="L83" s="20">
        <f t="shared" si="9"/>
        <v>37564.607872747409</v>
      </c>
      <c r="M83" s="20">
        <f t="shared" si="9"/>
        <v>9695.7364341085267</v>
      </c>
      <c r="N83" s="20">
        <f t="shared" si="9"/>
        <v>1594.1432598409342</v>
      </c>
      <c r="O83" s="132">
        <f t="shared" si="9"/>
        <v>91724.667774086382</v>
      </c>
      <c r="P83" s="23">
        <f t="shared" si="9"/>
        <v>398313.3242726266</v>
      </c>
      <c r="Q83" s="23">
        <v>79464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143356.3454956265</v>
      </c>
      <c r="E84" s="5">
        <f t="shared" si="10"/>
        <v>47646.238339187046</v>
      </c>
      <c r="F84" s="5">
        <f t="shared" si="10"/>
        <v>70549.148788617706</v>
      </c>
      <c r="G84" s="6">
        <f t="shared" si="10"/>
        <v>25160.95836782175</v>
      </c>
      <c r="H84" s="20">
        <f t="shared" si="10"/>
        <v>47146.696941902868</v>
      </c>
      <c r="I84" s="20">
        <f t="shared" si="10"/>
        <v>2844.3994541509137</v>
      </c>
      <c r="J84" s="17">
        <f t="shared" si="10"/>
        <v>32347.967606988659</v>
      </c>
      <c r="K84" s="6">
        <f t="shared" si="10"/>
        <v>12444.151137558443</v>
      </c>
      <c r="L84" s="20">
        <f t="shared" si="10"/>
        <v>42469.374286928702</v>
      </c>
      <c r="M84" s="20">
        <f t="shared" si="10"/>
        <v>18691.382743115366</v>
      </c>
      <c r="N84" s="20">
        <f t="shared" si="10"/>
        <v>2806.2012035524931</v>
      </c>
      <c r="O84" s="132">
        <f t="shared" si="10"/>
        <v>36850.797521308246</v>
      </c>
      <c r="P84" s="23">
        <f t="shared" si="10"/>
        <v>326513.16525357374</v>
      </c>
      <c r="Q84" s="23">
        <v>89402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146630.69623048673</v>
      </c>
      <c r="E85" s="5">
        <f t="shared" si="11"/>
        <v>46700.27721339542</v>
      </c>
      <c r="F85" s="5">
        <f t="shared" si="11"/>
        <v>72522.086630237711</v>
      </c>
      <c r="G85" s="6">
        <f t="shared" si="11"/>
        <v>27408.332386853606</v>
      </c>
      <c r="H85" s="20">
        <f t="shared" si="11"/>
        <v>42946.698468385475</v>
      </c>
      <c r="I85" s="20">
        <f t="shared" si="11"/>
        <v>3654.9807969779954</v>
      </c>
      <c r="J85" s="17">
        <f t="shared" si="11"/>
        <v>21808.217967971126</v>
      </c>
      <c r="K85" s="6">
        <f t="shared" si="11"/>
        <v>844.51651712286991</v>
      </c>
      <c r="L85" s="20">
        <f t="shared" si="11"/>
        <v>32113.367238340423</v>
      </c>
      <c r="M85" s="20">
        <f t="shared" si="11"/>
        <v>2424.2206265275131</v>
      </c>
      <c r="N85" s="20">
        <f t="shared" si="11"/>
        <v>5052.4896623380992</v>
      </c>
      <c r="O85" s="132">
        <f t="shared" si="11"/>
        <v>28732.983346163393</v>
      </c>
      <c r="P85" s="23">
        <f t="shared" si="11"/>
        <v>283363.65433719079</v>
      </c>
      <c r="Q85" s="23">
        <v>237723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138322.65633101732</v>
      </c>
      <c r="E86" s="5">
        <f t="shared" si="12"/>
        <v>49818.333246914859</v>
      </c>
      <c r="F86" s="5">
        <f t="shared" si="12"/>
        <v>66807.911179093644</v>
      </c>
      <c r="G86" s="6">
        <f t="shared" si="12"/>
        <v>21696.411905008816</v>
      </c>
      <c r="H86" s="20">
        <f t="shared" si="12"/>
        <v>49135.221144871924</v>
      </c>
      <c r="I86" s="20">
        <f t="shared" si="12"/>
        <v>1675.9631338794982</v>
      </c>
      <c r="J86" s="17">
        <f t="shared" si="12"/>
        <v>31330.848802239965</v>
      </c>
      <c r="K86" s="6">
        <f t="shared" si="12"/>
        <v>12340.207922845588</v>
      </c>
      <c r="L86" s="20">
        <f t="shared" si="12"/>
        <v>26818.462874624081</v>
      </c>
      <c r="M86" s="20">
        <f t="shared" si="12"/>
        <v>7320.9387638701646</v>
      </c>
      <c r="N86" s="20">
        <f t="shared" si="12"/>
        <v>2448.148916312351</v>
      </c>
      <c r="O86" s="132">
        <f t="shared" si="12"/>
        <v>39149.810743544542</v>
      </c>
      <c r="P86" s="23">
        <f t="shared" si="12"/>
        <v>296202.05071035982</v>
      </c>
      <c r="Q86" s="23">
        <v>154288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156592.5992198404</v>
      </c>
      <c r="E87" s="5">
        <f t="shared" si="13"/>
        <v>52884.729628171634</v>
      </c>
      <c r="F87" s="5">
        <f t="shared" si="13"/>
        <v>71164.280857459831</v>
      </c>
      <c r="G87" s="6">
        <f t="shared" si="13"/>
        <v>32543.588734208926</v>
      </c>
      <c r="H87" s="20">
        <f t="shared" si="13"/>
        <v>53711.287263357546</v>
      </c>
      <c r="I87" s="20">
        <f t="shared" si="13"/>
        <v>456.12496868625414</v>
      </c>
      <c r="J87" s="17">
        <f t="shared" si="13"/>
        <v>12836.059120352145</v>
      </c>
      <c r="K87" s="6">
        <f t="shared" si="13"/>
        <v>61.374941845900587</v>
      </c>
      <c r="L87" s="20">
        <f t="shared" si="13"/>
        <v>36354.918942132201</v>
      </c>
      <c r="M87" s="20">
        <f t="shared" si="13"/>
        <v>14687.846687900368</v>
      </c>
      <c r="N87" s="20">
        <f t="shared" si="13"/>
        <v>3056.221593959131</v>
      </c>
      <c r="O87" s="132">
        <f t="shared" si="13"/>
        <v>45778.477615145115</v>
      </c>
      <c r="P87" s="23">
        <f t="shared" si="13"/>
        <v>323473.53541137313</v>
      </c>
      <c r="Q87" s="23">
        <v>55886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144082.16192655551</v>
      </c>
      <c r="E88" s="68">
        <f t="shared" si="14"/>
        <v>48738.979555913196</v>
      </c>
      <c r="F88" s="68">
        <f t="shared" si="14"/>
        <v>58854.217483508102</v>
      </c>
      <c r="G88" s="69">
        <f t="shared" si="14"/>
        <v>36488.964887134221</v>
      </c>
      <c r="H88" s="70">
        <f t="shared" si="14"/>
        <v>46461.538461538461</v>
      </c>
      <c r="I88" s="70">
        <f t="shared" si="14"/>
        <v>2984.308597580909</v>
      </c>
      <c r="J88" s="67">
        <f t="shared" si="14"/>
        <v>41663.037191641313</v>
      </c>
      <c r="K88" s="69">
        <f t="shared" si="14"/>
        <v>18470.566047225086</v>
      </c>
      <c r="L88" s="70">
        <f t="shared" si="14"/>
        <v>22795.777068088282</v>
      </c>
      <c r="M88" s="70">
        <f t="shared" si="14"/>
        <v>7659.6591813983123</v>
      </c>
      <c r="N88" s="70">
        <f t="shared" si="14"/>
        <v>573.8426333392008</v>
      </c>
      <c r="O88" s="133">
        <f t="shared" si="14"/>
        <v>66013.713212797884</v>
      </c>
      <c r="P88" s="71">
        <f t="shared" si="14"/>
        <v>332234.03827293986</v>
      </c>
      <c r="Q88" s="71">
        <v>119301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165504.50598853771</v>
      </c>
      <c r="E89" s="5">
        <f t="shared" si="15"/>
        <v>58124.705720855214</v>
      </c>
      <c r="F89" s="5">
        <f t="shared" si="15"/>
        <v>82376.03212189849</v>
      </c>
      <c r="G89" s="6">
        <f t="shared" si="15"/>
        <v>25003.768145784001</v>
      </c>
      <c r="H89" s="20">
        <f t="shared" si="15"/>
        <v>41561.989086790898</v>
      </c>
      <c r="I89" s="20">
        <f t="shared" si="15"/>
        <v>1164.8237756958029</v>
      </c>
      <c r="J89" s="17">
        <f t="shared" si="15"/>
        <v>61560.568310511684</v>
      </c>
      <c r="K89" s="6">
        <f t="shared" si="15"/>
        <v>8971.9207934383467</v>
      </c>
      <c r="L89" s="20">
        <f t="shared" si="15"/>
        <v>34228.408661930749</v>
      </c>
      <c r="M89" s="20">
        <f t="shared" si="15"/>
        <v>13100.39466007756</v>
      </c>
      <c r="N89" s="20">
        <f t="shared" si="15"/>
        <v>12581.625999519545</v>
      </c>
      <c r="O89" s="132">
        <f t="shared" si="15"/>
        <v>40932.08414839219</v>
      </c>
      <c r="P89" s="23">
        <f t="shared" si="15"/>
        <v>370634.40063145611</v>
      </c>
      <c r="Q89" s="23">
        <v>145695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145030.33387890144</v>
      </c>
      <c r="E90" s="68">
        <f t="shared" si="16"/>
        <v>49673.721023093764</v>
      </c>
      <c r="F90" s="68">
        <f t="shared" si="16"/>
        <v>66848.150699658174</v>
      </c>
      <c r="G90" s="69">
        <f t="shared" si="16"/>
        <v>28508.46215614949</v>
      </c>
      <c r="H90" s="70">
        <f t="shared" si="16"/>
        <v>40613.505223851127</v>
      </c>
      <c r="I90" s="70">
        <f t="shared" si="16"/>
        <v>375.17387240727169</v>
      </c>
      <c r="J90" s="67">
        <f t="shared" si="16"/>
        <v>14439.566997371619</v>
      </c>
      <c r="K90" s="69">
        <f t="shared" si="16"/>
        <v>877.73862753787898</v>
      </c>
      <c r="L90" s="70">
        <f t="shared" si="16"/>
        <v>24713.29591877032</v>
      </c>
      <c r="M90" s="70">
        <f t="shared" si="16"/>
        <v>1431.3395963966177</v>
      </c>
      <c r="N90" s="70">
        <f t="shared" si="16"/>
        <v>962.33824929683146</v>
      </c>
      <c r="O90" s="133">
        <f t="shared" si="16"/>
        <v>23167.141296287358</v>
      </c>
      <c r="P90" s="71">
        <f t="shared" si="16"/>
        <v>250732.69503328257</v>
      </c>
      <c r="Q90" s="71">
        <v>227897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131342.38698556169</v>
      </c>
      <c r="E91" s="5">
        <f t="shared" si="17"/>
        <v>41272.929919434042</v>
      </c>
      <c r="F91" s="5">
        <f t="shared" si="17"/>
        <v>67098.256238054673</v>
      </c>
      <c r="G91" s="6">
        <f t="shared" si="17"/>
        <v>22971.200828072979</v>
      </c>
      <c r="H91" s="20">
        <f t="shared" si="17"/>
        <v>42485.18474748257</v>
      </c>
      <c r="I91" s="20">
        <f t="shared" si="17"/>
        <v>726.31210037939763</v>
      </c>
      <c r="J91" s="17">
        <f t="shared" si="17"/>
        <v>33955.853766876266</v>
      </c>
      <c r="K91" s="6">
        <f t="shared" si="17"/>
        <v>3243.825110335019</v>
      </c>
      <c r="L91" s="20">
        <f t="shared" si="17"/>
        <v>30223.706034092807</v>
      </c>
      <c r="M91" s="20">
        <f t="shared" si="17"/>
        <v>5486.6029039606501</v>
      </c>
      <c r="N91" s="20">
        <f t="shared" si="17"/>
        <v>1566.4760849100815</v>
      </c>
      <c r="O91" s="132">
        <f t="shared" si="17"/>
        <v>22166.702663933593</v>
      </c>
      <c r="P91" s="23">
        <f t="shared" si="17"/>
        <v>267953.22528719704</v>
      </c>
      <c r="Q91" s="23">
        <v>245389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141245.61030275427</v>
      </c>
      <c r="E92" s="5">
        <f t="shared" si="18"/>
        <v>50603.590862238416</v>
      </c>
      <c r="F92" s="5">
        <f t="shared" si="18"/>
        <v>65804.333365294719</v>
      </c>
      <c r="G92" s="6">
        <f t="shared" si="18"/>
        <v>24837.686075221132</v>
      </c>
      <c r="H92" s="20">
        <f t="shared" si="18"/>
        <v>41614.341875014979</v>
      </c>
      <c r="I92" s="20">
        <f t="shared" si="18"/>
        <v>1391.0995517414963</v>
      </c>
      <c r="J92" s="17">
        <f t="shared" si="18"/>
        <v>17075.631636982525</v>
      </c>
      <c r="K92" s="6">
        <f t="shared" si="18"/>
        <v>3289.3694417144088</v>
      </c>
      <c r="L92" s="20">
        <f t="shared" si="18"/>
        <v>32083.443200613659</v>
      </c>
      <c r="M92" s="20">
        <f t="shared" si="18"/>
        <v>5709.4469880384495</v>
      </c>
      <c r="N92" s="20">
        <f t="shared" si="18"/>
        <v>1141.6748567730183</v>
      </c>
      <c r="O92" s="132">
        <f t="shared" si="18"/>
        <v>34414.504278831169</v>
      </c>
      <c r="P92" s="23">
        <f t="shared" si="18"/>
        <v>274675.75269074959</v>
      </c>
      <c r="Q92" s="23">
        <v>333736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157310.54938672789</v>
      </c>
      <c r="E93" s="5">
        <f t="shared" si="19"/>
        <v>51395.895847449421</v>
      </c>
      <c r="F93" s="5">
        <f t="shared" si="19"/>
        <v>85039.617240759428</v>
      </c>
      <c r="G93" s="6">
        <f t="shared" si="19"/>
        <v>20875.036298519022</v>
      </c>
      <c r="H93" s="20">
        <f t="shared" si="19"/>
        <v>42406.916769224386</v>
      </c>
      <c r="I93" s="20">
        <f t="shared" si="19"/>
        <v>711.93495305391536</v>
      </c>
      <c r="J93" s="17">
        <f t="shared" si="19"/>
        <v>26283.08696433757</v>
      </c>
      <c r="K93" s="6">
        <f t="shared" si="19"/>
        <v>7756.9866006609791</v>
      </c>
      <c r="L93" s="20">
        <f t="shared" si="19"/>
        <v>39544.533097335341</v>
      </c>
      <c r="M93" s="20">
        <f t="shared" si="19"/>
        <v>6625.274831644012</v>
      </c>
      <c r="N93" s="20">
        <f t="shared" si="19"/>
        <v>2963.7567930085597</v>
      </c>
      <c r="O93" s="132">
        <f t="shared" si="19"/>
        <v>29333.877234951669</v>
      </c>
      <c r="P93" s="23">
        <f t="shared" si="19"/>
        <v>305179.93003028334</v>
      </c>
      <c r="Q93" s="23">
        <v>72317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164512.45484647804</v>
      </c>
      <c r="E94" s="5">
        <f t="shared" si="20"/>
        <v>51636.115291992777</v>
      </c>
      <c r="F94" s="5">
        <f t="shared" si="20"/>
        <v>97933.421131848285</v>
      </c>
      <c r="G94" s="6">
        <f t="shared" si="20"/>
        <v>14942.918422636965</v>
      </c>
      <c r="H94" s="20">
        <f t="shared" si="20"/>
        <v>64333.571643588199</v>
      </c>
      <c r="I94" s="20">
        <f t="shared" si="20"/>
        <v>1494.8073449729079</v>
      </c>
      <c r="J94" s="17">
        <f t="shared" si="20"/>
        <v>36196.282360024081</v>
      </c>
      <c r="K94" s="6">
        <f t="shared" si="20"/>
        <v>5365.0737507525591</v>
      </c>
      <c r="L94" s="20">
        <f t="shared" si="20"/>
        <v>27568.836544250451</v>
      </c>
      <c r="M94" s="20">
        <f t="shared" si="20"/>
        <v>13177.317880794702</v>
      </c>
      <c r="N94" s="20">
        <f t="shared" si="20"/>
        <v>2385.7615894039736</v>
      </c>
      <c r="O94" s="132">
        <f t="shared" si="20"/>
        <v>83084.060806742928</v>
      </c>
      <c r="P94" s="23">
        <f t="shared" si="20"/>
        <v>392753.09301625524</v>
      </c>
      <c r="Q94" s="23">
        <v>132880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130123.359475032</v>
      </c>
      <c r="E95" s="5">
        <f t="shared" si="21"/>
        <v>44966.415919760992</v>
      </c>
      <c r="F95" s="5">
        <f t="shared" si="21"/>
        <v>65701.884603072976</v>
      </c>
      <c r="G95" s="6">
        <f t="shared" si="21"/>
        <v>19455.058952198036</v>
      </c>
      <c r="H95" s="20">
        <f t="shared" si="21"/>
        <v>43339.148527528807</v>
      </c>
      <c r="I95" s="20">
        <f t="shared" si="21"/>
        <v>2529.2426909944516</v>
      </c>
      <c r="J95" s="17">
        <f t="shared" si="21"/>
        <v>26430.284357661119</v>
      </c>
      <c r="K95" s="6">
        <f t="shared" si="21"/>
        <v>13130.995251813914</v>
      </c>
      <c r="L95" s="20">
        <f t="shared" si="21"/>
        <v>34743.13113529663</v>
      </c>
      <c r="M95" s="20">
        <f t="shared" si="21"/>
        <v>2689.0738369611609</v>
      </c>
      <c r="N95" s="20">
        <f t="shared" si="21"/>
        <v>740.23687580025603</v>
      </c>
      <c r="O95" s="132">
        <f t="shared" si="21"/>
        <v>15149.447823303457</v>
      </c>
      <c r="P95" s="23">
        <f t="shared" si="21"/>
        <v>255743.92472257788</v>
      </c>
      <c r="Q95" s="23">
        <v>149952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150790.02027853159</v>
      </c>
      <c r="E96" s="5">
        <f t="shared" si="22"/>
        <v>49343.855306712787</v>
      </c>
      <c r="F96" s="5">
        <f t="shared" si="22"/>
        <v>77966.003638207141</v>
      </c>
      <c r="G96" s="6">
        <f t="shared" si="22"/>
        <v>23480.161333611664</v>
      </c>
      <c r="H96" s="20">
        <f t="shared" si="22"/>
        <v>52863.365938031195</v>
      </c>
      <c r="I96" s="20">
        <f t="shared" si="22"/>
        <v>2770.0026839232996</v>
      </c>
      <c r="J96" s="17">
        <f t="shared" si="22"/>
        <v>23307.033370113022</v>
      </c>
      <c r="K96" s="6">
        <f t="shared" si="22"/>
        <v>9308.1143947752953</v>
      </c>
      <c r="L96" s="20">
        <f t="shared" si="22"/>
        <v>24864.983747353352</v>
      </c>
      <c r="M96" s="20">
        <f t="shared" si="22"/>
        <v>4915.5160588077415</v>
      </c>
      <c r="N96" s="20">
        <f t="shared" si="22"/>
        <v>891.13708883786126</v>
      </c>
      <c r="O96" s="132">
        <f t="shared" si="22"/>
        <v>12306.936450660543</v>
      </c>
      <c r="P96" s="23">
        <f t="shared" si="22"/>
        <v>272708.99561625859</v>
      </c>
      <c r="Q96" s="23">
        <v>134132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135978.0373895402</v>
      </c>
      <c r="E97" s="5">
        <f t="shared" si="23"/>
        <v>45115.027980883133</v>
      </c>
      <c r="F97" s="5">
        <f t="shared" si="23"/>
        <v>71786.827880124722</v>
      </c>
      <c r="G97" s="6">
        <f t="shared" si="23"/>
        <v>19076.181528532332</v>
      </c>
      <c r="H97" s="20">
        <f t="shared" si="23"/>
        <v>44000.762496085401</v>
      </c>
      <c r="I97" s="20">
        <f t="shared" si="23"/>
        <v>2862.4920005991039</v>
      </c>
      <c r="J97" s="17">
        <f t="shared" si="23"/>
        <v>44766.648965864682</v>
      </c>
      <c r="K97" s="6">
        <f t="shared" si="23"/>
        <v>16159.511457865283</v>
      </c>
      <c r="L97" s="20">
        <f t="shared" si="23"/>
        <v>26511.226393257355</v>
      </c>
      <c r="M97" s="20">
        <f t="shared" si="23"/>
        <v>11933.077352504664</v>
      </c>
      <c r="N97" s="20">
        <f t="shared" si="23"/>
        <v>567.31070353879875</v>
      </c>
      <c r="O97" s="132">
        <f t="shared" si="23"/>
        <v>26786.473864085074</v>
      </c>
      <c r="P97" s="23">
        <f t="shared" si="23"/>
        <v>293406.02916547528</v>
      </c>
      <c r="Q97" s="23">
        <v>73443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136777.00270027004</v>
      </c>
      <c r="E98" s="5">
        <f t="shared" si="24"/>
        <v>44966.521652165218</v>
      </c>
      <c r="F98" s="5">
        <f t="shared" si="24"/>
        <v>71549.292429242923</v>
      </c>
      <c r="G98" s="6">
        <f t="shared" si="24"/>
        <v>20261.188618861885</v>
      </c>
      <c r="H98" s="20">
        <f t="shared" si="24"/>
        <v>58321.282128212821</v>
      </c>
      <c r="I98" s="20">
        <f t="shared" si="24"/>
        <v>790.19151915191514</v>
      </c>
      <c r="J98" s="17">
        <f t="shared" si="24"/>
        <v>27041.554155415542</v>
      </c>
      <c r="K98" s="6">
        <f t="shared" si="24"/>
        <v>10272.789778977898</v>
      </c>
      <c r="L98" s="20">
        <f t="shared" si="24"/>
        <v>23535.403540354037</v>
      </c>
      <c r="M98" s="20">
        <f t="shared" si="24"/>
        <v>12806.780678067807</v>
      </c>
      <c r="N98" s="20">
        <f t="shared" si="24"/>
        <v>0</v>
      </c>
      <c r="O98" s="132">
        <f t="shared" si="24"/>
        <v>32395.364536453646</v>
      </c>
      <c r="P98" s="23">
        <f t="shared" si="24"/>
        <v>291667.5792579258</v>
      </c>
      <c r="Q98" s="23">
        <v>79992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159155.70660668207</v>
      </c>
      <c r="E99" s="5">
        <f t="shared" si="25"/>
        <v>42729.946737111793</v>
      </c>
      <c r="F99" s="5">
        <f t="shared" si="25"/>
        <v>88870.599988967413</v>
      </c>
      <c r="G99" s="6">
        <f t="shared" si="25"/>
        <v>27555.159880602871</v>
      </c>
      <c r="H99" s="20">
        <f t="shared" si="25"/>
        <v>33413.654667704548</v>
      </c>
      <c r="I99" s="20">
        <f t="shared" si="25"/>
        <v>2828.73131355231</v>
      </c>
      <c r="J99" s="17">
        <f t="shared" si="25"/>
        <v>32154.106881270953</v>
      </c>
      <c r="K99" s="6">
        <f t="shared" si="25"/>
        <v>13729.811894356832</v>
      </c>
      <c r="L99" s="20">
        <f t="shared" si="25"/>
        <v>34367.703934343837</v>
      </c>
      <c r="M99" s="20">
        <f t="shared" si="25"/>
        <v>19500.425980521351</v>
      </c>
      <c r="N99" s="20">
        <f t="shared" si="25"/>
        <v>527.41904837790298</v>
      </c>
      <c r="O99" s="132">
        <f t="shared" si="25"/>
        <v>39993.227216171326</v>
      </c>
      <c r="P99" s="23">
        <f t="shared" si="25"/>
        <v>321940.9756486243</v>
      </c>
      <c r="Q99" s="23">
        <v>163153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140353.38465834298</v>
      </c>
      <c r="E100" s="68">
        <f t="shared" si="26"/>
        <v>45353.025649208183</v>
      </c>
      <c r="F100" s="68">
        <f t="shared" si="26"/>
        <v>66231.135399630351</v>
      </c>
      <c r="G100" s="69">
        <f t="shared" si="26"/>
        <v>28769.223609504435</v>
      </c>
      <c r="H100" s="70">
        <f t="shared" si="26"/>
        <v>43988.152698551996</v>
      </c>
      <c r="I100" s="70">
        <f t="shared" si="26"/>
        <v>1998.7634129801747</v>
      </c>
      <c r="J100" s="67">
        <f t="shared" si="26"/>
        <v>24839.629289826746</v>
      </c>
      <c r="K100" s="69">
        <f t="shared" si="26"/>
        <v>13788.290983552062</v>
      </c>
      <c r="L100" s="70">
        <f t="shared" si="26"/>
        <v>31531.386706024707</v>
      </c>
      <c r="M100" s="70">
        <f t="shared" si="26"/>
        <v>164.43948036751897</v>
      </c>
      <c r="N100" s="70">
        <f t="shared" si="26"/>
        <v>1397.6092650950045</v>
      </c>
      <c r="O100" s="133">
        <f t="shared" si="26"/>
        <v>49744.305716223222</v>
      </c>
      <c r="P100" s="71">
        <f t="shared" si="26"/>
        <v>294017.67122741236</v>
      </c>
      <c r="Q100" s="71">
        <v>75207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147643.87112622338</v>
      </c>
      <c r="E101" s="5">
        <f t="shared" si="27"/>
        <v>48256.150852651037</v>
      </c>
      <c r="F101" s="5">
        <f t="shared" si="27"/>
        <v>66186.096422614966</v>
      </c>
      <c r="G101" s="6">
        <f t="shared" si="27"/>
        <v>33201.623850957374</v>
      </c>
      <c r="H101" s="20">
        <f t="shared" si="27"/>
        <v>38132.364539025431</v>
      </c>
      <c r="I101" s="20">
        <f t="shared" si="27"/>
        <v>2218.0304342767013</v>
      </c>
      <c r="J101" s="17">
        <f t="shared" si="27"/>
        <v>41211.404450075635</v>
      </c>
      <c r="K101" s="6">
        <f t="shared" si="27"/>
        <v>30683.904999547492</v>
      </c>
      <c r="L101" s="20">
        <f t="shared" si="27"/>
        <v>39386.550221728059</v>
      </c>
      <c r="M101" s="20">
        <f t="shared" si="27"/>
        <v>8252.0782965079452</v>
      </c>
      <c r="N101" s="20">
        <f t="shared" si="27"/>
        <v>157.16188087450064</v>
      </c>
      <c r="O101" s="132">
        <f t="shared" si="27"/>
        <v>30325.701061450349</v>
      </c>
      <c r="P101" s="23">
        <f t="shared" si="27"/>
        <v>307327.16201016202</v>
      </c>
      <c r="Q101" s="23">
        <v>154694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133582.19846483241</v>
      </c>
      <c r="E102" s="54">
        <f t="shared" si="28"/>
        <v>48402.901379320392</v>
      </c>
      <c r="F102" s="54">
        <f t="shared" si="28"/>
        <v>59453.005520194587</v>
      </c>
      <c r="G102" s="55">
        <f t="shared" si="28"/>
        <v>25726.291565317446</v>
      </c>
      <c r="H102" s="56">
        <f t="shared" si="28"/>
        <v>48525.030222701251</v>
      </c>
      <c r="I102" s="56">
        <f t="shared" si="28"/>
        <v>527.71021163173452</v>
      </c>
      <c r="J102" s="53">
        <f t="shared" si="28"/>
        <v>29390.127736428916</v>
      </c>
      <c r="K102" s="55">
        <f t="shared" si="28"/>
        <v>16949.662816610104</v>
      </c>
      <c r="L102" s="56">
        <f t="shared" si="28"/>
        <v>27177.418180229255</v>
      </c>
      <c r="M102" s="56">
        <f t="shared" si="28"/>
        <v>9703.9049186535976</v>
      </c>
      <c r="N102" s="56">
        <f t="shared" si="28"/>
        <v>383.06363517194166</v>
      </c>
      <c r="O102" s="134">
        <f t="shared" si="28"/>
        <v>58214.209767394437</v>
      </c>
      <c r="P102" s="57">
        <f t="shared" si="28"/>
        <v>307503.66313704359</v>
      </c>
      <c r="Q102" s="57">
        <v>68657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169893.17767494041</v>
      </c>
      <c r="E103" s="5">
        <f t="shared" si="29"/>
        <v>60371.944093862476</v>
      </c>
      <c r="F103" s="5">
        <f t="shared" si="29"/>
        <v>71925.758425653257</v>
      </c>
      <c r="G103" s="6">
        <f t="shared" si="29"/>
        <v>37595.475155424669</v>
      </c>
      <c r="H103" s="20">
        <f t="shared" si="29"/>
        <v>49871.651942224089</v>
      </c>
      <c r="I103" s="20">
        <f t="shared" si="29"/>
        <v>2577.2799513859673</v>
      </c>
      <c r="J103" s="17">
        <f t="shared" si="29"/>
        <v>21519.422240919928</v>
      </c>
      <c r="K103" s="6">
        <f t="shared" si="29"/>
        <v>4563.5020801196652</v>
      </c>
      <c r="L103" s="20">
        <f t="shared" si="29"/>
        <v>37252.05674753424</v>
      </c>
      <c r="M103" s="20">
        <f t="shared" si="29"/>
        <v>6554.0246809704113</v>
      </c>
      <c r="N103" s="20">
        <f t="shared" si="29"/>
        <v>2655.1442060487075</v>
      </c>
      <c r="O103" s="132">
        <f t="shared" si="29"/>
        <v>61293.168326087973</v>
      </c>
      <c r="P103" s="23">
        <f t="shared" si="29"/>
        <v>351615.92577011173</v>
      </c>
      <c r="Q103" s="23">
        <v>85572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145780.91678575354</v>
      </c>
      <c r="E104" s="5">
        <f t="shared" si="30"/>
        <v>44152.028141145434</v>
      </c>
      <c r="F104" s="5">
        <f t="shared" si="30"/>
        <v>75684.227400974676</v>
      </c>
      <c r="G104" s="6">
        <f t="shared" si="30"/>
        <v>25944.661243633433</v>
      </c>
      <c r="H104" s="20">
        <f t="shared" si="30"/>
        <v>40751.767982118647</v>
      </c>
      <c r="I104" s="20">
        <f t="shared" si="30"/>
        <v>840.74420138507196</v>
      </c>
      <c r="J104" s="17">
        <f t="shared" si="30"/>
        <v>32849.675717269427</v>
      </c>
      <c r="K104" s="6">
        <f t="shared" si="30"/>
        <v>15699.104100252831</v>
      </c>
      <c r="L104" s="20">
        <f t="shared" si="30"/>
        <v>25672.419478949105</v>
      </c>
      <c r="M104" s="20">
        <f t="shared" si="30"/>
        <v>548.23934630464259</v>
      </c>
      <c r="N104" s="20">
        <f t="shared" si="30"/>
        <v>362.83939760360556</v>
      </c>
      <c r="O104" s="132">
        <f t="shared" si="30"/>
        <v>54284.104649884575</v>
      </c>
      <c r="P104" s="23">
        <f t="shared" si="30"/>
        <v>301090.70755926863</v>
      </c>
      <c r="Q104" s="23">
        <v>109164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162580.49825289843</v>
      </c>
      <c r="E105" s="5">
        <f t="shared" si="31"/>
        <v>51592.472112165386</v>
      </c>
      <c r="F105" s="5">
        <f t="shared" si="31"/>
        <v>79481.973420664042</v>
      </c>
      <c r="G105" s="6">
        <f t="shared" si="31"/>
        <v>31506.052720069009</v>
      </c>
      <c r="H105" s="20">
        <f t="shared" si="31"/>
        <v>47524.693343469931</v>
      </c>
      <c r="I105" s="20">
        <f t="shared" si="31"/>
        <v>5945.1965672012748</v>
      </c>
      <c r="J105" s="17">
        <f t="shared" si="31"/>
        <v>13497.916636208132</v>
      </c>
      <c r="K105" s="6">
        <f t="shared" si="31"/>
        <v>3997.5730639336834</v>
      </c>
      <c r="L105" s="20">
        <f t="shared" si="31"/>
        <v>32213.489963303557</v>
      </c>
      <c r="M105" s="20">
        <f t="shared" si="31"/>
        <v>11818.46225822015</v>
      </c>
      <c r="N105" s="20">
        <f t="shared" si="31"/>
        <v>2529.2767438120441</v>
      </c>
      <c r="O105" s="132">
        <f t="shared" si="31"/>
        <v>42142.238921621662</v>
      </c>
      <c r="P105" s="23">
        <f t="shared" si="31"/>
        <v>318251.7726867352</v>
      </c>
      <c r="Q105" s="23">
        <v>136798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143263.82361843469</v>
      </c>
      <c r="E106" s="61">
        <f t="shared" si="32"/>
        <v>59082.997467063862</v>
      </c>
      <c r="F106" s="61">
        <f t="shared" si="32"/>
        <v>58725.996845777641</v>
      </c>
      <c r="G106" s="62">
        <f t="shared" si="32"/>
        <v>25454.829305593168</v>
      </c>
      <c r="H106" s="63">
        <f t="shared" si="32"/>
        <v>31198.954964714128</v>
      </c>
      <c r="I106" s="63">
        <f t="shared" si="32"/>
        <v>606.56651745177066</v>
      </c>
      <c r="J106" s="60">
        <f t="shared" si="32"/>
        <v>21145.110158826246</v>
      </c>
      <c r="K106" s="62">
        <f t="shared" si="32"/>
        <v>10711.165628534562</v>
      </c>
      <c r="L106" s="63">
        <f t="shared" si="32"/>
        <v>35889.777452089271</v>
      </c>
      <c r="M106" s="63">
        <f t="shared" si="32"/>
        <v>10832.778423844647</v>
      </c>
      <c r="N106" s="63">
        <f t="shared" si="32"/>
        <v>219.63264460835072</v>
      </c>
      <c r="O106" s="135">
        <f t="shared" si="32"/>
        <v>42234.06560145285</v>
      </c>
      <c r="P106" s="64">
        <f t="shared" si="32"/>
        <v>285390.70938142197</v>
      </c>
      <c r="Q106" s="64">
        <v>62773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131798.58524585306</v>
      </c>
      <c r="E107" s="5">
        <f t="shared" si="33"/>
        <v>48712.257580098601</v>
      </c>
      <c r="F107" s="5">
        <f t="shared" si="33"/>
        <v>59197.20605815114</v>
      </c>
      <c r="G107" s="6">
        <f t="shared" si="33"/>
        <v>23889.121607603316</v>
      </c>
      <c r="H107" s="20">
        <f t="shared" si="33"/>
        <v>44318.655588377675</v>
      </c>
      <c r="I107" s="20">
        <f t="shared" si="33"/>
        <v>3663.9761309635542</v>
      </c>
      <c r="J107" s="17">
        <f t="shared" si="33"/>
        <v>23542.892144755431</v>
      </c>
      <c r="K107" s="6">
        <f t="shared" si="33"/>
        <v>14242.503877730465</v>
      </c>
      <c r="L107" s="20">
        <f t="shared" si="33"/>
        <v>30514.28091563837</v>
      </c>
      <c r="M107" s="20">
        <f t="shared" si="33"/>
        <v>8912.7436548474107</v>
      </c>
      <c r="N107" s="20">
        <f t="shared" si="33"/>
        <v>221.52955472786729</v>
      </c>
      <c r="O107" s="132">
        <f t="shared" si="33"/>
        <v>24548.800126458471</v>
      </c>
      <c r="P107" s="23">
        <f t="shared" si="33"/>
        <v>267521.46336162183</v>
      </c>
      <c r="Q107" s="23">
        <v>101219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138572.99984932953</v>
      </c>
      <c r="E108" s="5">
        <f t="shared" si="34"/>
        <v>45000.301340967308</v>
      </c>
      <c r="F108" s="5">
        <f t="shared" si="34"/>
        <v>69507.759529908086</v>
      </c>
      <c r="G108" s="6">
        <f t="shared" si="34"/>
        <v>24064.93897845412</v>
      </c>
      <c r="H108" s="20">
        <f t="shared" si="34"/>
        <v>42649.879463613077</v>
      </c>
      <c r="I108" s="20">
        <f t="shared" si="34"/>
        <v>1942.8393852644267</v>
      </c>
      <c r="J108" s="17">
        <f t="shared" si="34"/>
        <v>33998.606298026214</v>
      </c>
      <c r="K108" s="6">
        <f t="shared" si="34"/>
        <v>15747.005424137411</v>
      </c>
      <c r="L108" s="20">
        <f t="shared" si="34"/>
        <v>35388.334337803222</v>
      </c>
      <c r="M108" s="20">
        <f t="shared" si="34"/>
        <v>17659.239867409975</v>
      </c>
      <c r="N108" s="20">
        <f t="shared" si="34"/>
        <v>620.57405454271509</v>
      </c>
      <c r="O108" s="132">
        <f t="shared" si="34"/>
        <v>47812.038571643818</v>
      </c>
      <c r="P108" s="23">
        <f t="shared" si="34"/>
        <v>318644.51182763296</v>
      </c>
      <c r="Q108" s="23">
        <v>53096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141785.72039211215</v>
      </c>
      <c r="E109" s="61">
        <f t="shared" si="35"/>
        <v>55953.807135529467</v>
      </c>
      <c r="F109" s="61">
        <f t="shared" si="35"/>
        <v>62811.523994072726</v>
      </c>
      <c r="G109" s="62">
        <f t="shared" si="35"/>
        <v>23020.389262509972</v>
      </c>
      <c r="H109" s="63">
        <f t="shared" si="35"/>
        <v>40593.155135073524</v>
      </c>
      <c r="I109" s="63">
        <f t="shared" si="35"/>
        <v>2468.0553972415364</v>
      </c>
      <c r="J109" s="60">
        <f t="shared" si="35"/>
        <v>39660.948364299555</v>
      </c>
      <c r="K109" s="62">
        <f t="shared" si="35"/>
        <v>24572.765872563548</v>
      </c>
      <c r="L109" s="63">
        <f t="shared" si="35"/>
        <v>29420.879402712868</v>
      </c>
      <c r="M109" s="63">
        <f t="shared" si="35"/>
        <v>9798.7717998404187</v>
      </c>
      <c r="N109" s="63">
        <f t="shared" si="35"/>
        <v>525.76085717542458</v>
      </c>
      <c r="O109" s="135">
        <f t="shared" si="35"/>
        <v>27128.476575857745</v>
      </c>
      <c r="P109" s="64">
        <f t="shared" si="35"/>
        <v>291381.76792431326</v>
      </c>
      <c r="Q109" s="64">
        <v>70184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142762.05697916122</v>
      </c>
      <c r="E110" s="61">
        <f t="shared" si="36"/>
        <v>49036.908941640904</v>
      </c>
      <c r="F110" s="61">
        <f t="shared" si="36"/>
        <v>71921.71042288949</v>
      </c>
      <c r="G110" s="62">
        <f t="shared" si="36"/>
        <v>21803.437614630824</v>
      </c>
      <c r="H110" s="63">
        <f t="shared" si="36"/>
        <v>46477.964680605772</v>
      </c>
      <c r="I110" s="63">
        <f t="shared" si="36"/>
        <v>5089.2242659260428</v>
      </c>
      <c r="J110" s="60">
        <f t="shared" si="36"/>
        <v>46304.214920784645</v>
      </c>
      <c r="K110" s="62">
        <f t="shared" si="36"/>
        <v>14811.001065520795</v>
      </c>
      <c r="L110" s="63">
        <f t="shared" si="36"/>
        <v>27497.650613984522</v>
      </c>
      <c r="M110" s="63">
        <f t="shared" si="36"/>
        <v>9797.4113084944711</v>
      </c>
      <c r="N110" s="63">
        <f t="shared" si="36"/>
        <v>96.071547101259412</v>
      </c>
      <c r="O110" s="135">
        <f t="shared" si="36"/>
        <v>52870.705165155727</v>
      </c>
      <c r="P110" s="64">
        <f t="shared" si="36"/>
        <v>330895.29948121362</v>
      </c>
      <c r="Q110" s="64">
        <v>57249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133108.04196304618</v>
      </c>
      <c r="E111" s="5">
        <f t="shared" si="37"/>
        <v>46415.737573528357</v>
      </c>
      <c r="F111" s="5">
        <f t="shared" si="37"/>
        <v>65568.390319302722</v>
      </c>
      <c r="G111" s="6">
        <f t="shared" si="37"/>
        <v>21123.914070215109</v>
      </c>
      <c r="H111" s="20">
        <f t="shared" si="37"/>
        <v>45832.07625481244</v>
      </c>
      <c r="I111" s="20">
        <f t="shared" si="37"/>
        <v>1045.2118904838917</v>
      </c>
      <c r="J111" s="17">
        <f t="shared" si="37"/>
        <v>28599.304432454093</v>
      </c>
      <c r="K111" s="6">
        <f t="shared" si="37"/>
        <v>17791.143679065706</v>
      </c>
      <c r="L111" s="20">
        <f t="shared" si="37"/>
        <v>32681.255456484094</v>
      </c>
      <c r="M111" s="20">
        <f t="shared" si="37"/>
        <v>13001.373960584506</v>
      </c>
      <c r="N111" s="20">
        <f t="shared" si="37"/>
        <v>429.36268265804125</v>
      </c>
      <c r="O111" s="132">
        <f t="shared" si="37"/>
        <v>19792.345894577149</v>
      </c>
      <c r="P111" s="23">
        <f t="shared" si="37"/>
        <v>274488.97253510042</v>
      </c>
      <c r="Q111" s="23">
        <v>69871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147589.33166547533</v>
      </c>
      <c r="E112" s="5">
        <f t="shared" si="38"/>
        <v>48263.411365260901</v>
      </c>
      <c r="F112" s="5">
        <f t="shared" si="38"/>
        <v>75239.349535382411</v>
      </c>
      <c r="G112" s="6">
        <f t="shared" si="38"/>
        <v>24086.570764832024</v>
      </c>
      <c r="H112" s="20">
        <f t="shared" si="38"/>
        <v>55931.576125804146</v>
      </c>
      <c r="I112" s="20">
        <f t="shared" si="38"/>
        <v>1615.9399571122231</v>
      </c>
      <c r="J112" s="17">
        <f t="shared" si="38"/>
        <v>23059.765904217296</v>
      </c>
      <c r="K112" s="6">
        <f t="shared" si="38"/>
        <v>12856.433166547535</v>
      </c>
      <c r="L112" s="20">
        <f t="shared" si="38"/>
        <v>30248.981415296639</v>
      </c>
      <c r="M112" s="20">
        <f t="shared" si="38"/>
        <v>11871.59578270193</v>
      </c>
      <c r="N112" s="20">
        <f t="shared" si="38"/>
        <v>456.51358112937811</v>
      </c>
      <c r="O112" s="132">
        <f t="shared" si="38"/>
        <v>72197.498213009298</v>
      </c>
      <c r="P112" s="23">
        <f t="shared" si="38"/>
        <v>342971.20264474623</v>
      </c>
      <c r="Q112" s="23">
        <v>111920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119151.35041015323</v>
      </c>
      <c r="E113" s="8">
        <f t="shared" si="39"/>
        <v>45319.261724191303</v>
      </c>
      <c r="F113" s="8">
        <f t="shared" si="39"/>
        <v>48231.833307537534</v>
      </c>
      <c r="G113" s="9">
        <f t="shared" si="39"/>
        <v>25600.255378424394</v>
      </c>
      <c r="H113" s="21">
        <f t="shared" si="39"/>
        <v>34808.64030335861</v>
      </c>
      <c r="I113" s="21">
        <f t="shared" si="39"/>
        <v>1518.514935768457</v>
      </c>
      <c r="J113" s="18">
        <f t="shared" si="39"/>
        <v>34857.181550843525</v>
      </c>
      <c r="K113" s="9">
        <f t="shared" si="39"/>
        <v>23077.426095031729</v>
      </c>
      <c r="L113" s="21">
        <f t="shared" si="39"/>
        <v>32164.332146726512</v>
      </c>
      <c r="M113" s="21">
        <f t="shared" si="39"/>
        <v>4210.8806686271473</v>
      </c>
      <c r="N113" s="21">
        <f t="shared" si="39"/>
        <v>282.46401485838106</v>
      </c>
      <c r="O113" s="136">
        <f t="shared" si="39"/>
        <v>22399.086828664294</v>
      </c>
      <c r="P113" s="24">
        <f t="shared" si="39"/>
        <v>249392.45085900015</v>
      </c>
      <c r="Q113" s="24">
        <v>51688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130562.42061331881</v>
      </c>
      <c r="E114" s="11">
        <f t="shared" si="40"/>
        <v>54873.775176918891</v>
      </c>
      <c r="F114" s="11">
        <f t="shared" si="40"/>
        <v>48697.083106514241</v>
      </c>
      <c r="G114" s="12">
        <f t="shared" si="40"/>
        <v>26991.562329885684</v>
      </c>
      <c r="H114" s="19">
        <f t="shared" si="40"/>
        <v>49136.65850117946</v>
      </c>
      <c r="I114" s="19">
        <f t="shared" si="40"/>
        <v>4391.1495191435315</v>
      </c>
      <c r="J114" s="16">
        <f t="shared" si="40"/>
        <v>14213.776991471603</v>
      </c>
      <c r="K114" s="12">
        <f t="shared" si="40"/>
        <v>876.92796225730353</v>
      </c>
      <c r="L114" s="19">
        <f t="shared" si="40"/>
        <v>25955.021774632554</v>
      </c>
      <c r="M114" s="19">
        <f t="shared" si="40"/>
        <v>22.636545091634911</v>
      </c>
      <c r="N114" s="19">
        <f t="shared" si="40"/>
        <v>434.35855561604063</v>
      </c>
      <c r="O114" s="137">
        <f t="shared" si="40"/>
        <v>30002.585737615678</v>
      </c>
      <c r="P114" s="22">
        <f t="shared" si="40"/>
        <v>254718.60823806931</v>
      </c>
      <c r="Q114" s="22">
        <v>44088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143710.95650354406</v>
      </c>
      <c r="E115" s="5">
        <f t="shared" si="41"/>
        <v>58263.228101378387</v>
      </c>
      <c r="F115" s="5">
        <f t="shared" si="41"/>
        <v>53501.2946930662</v>
      </c>
      <c r="G115" s="6">
        <f t="shared" si="41"/>
        <v>31946.43370909947</v>
      </c>
      <c r="H115" s="20">
        <f t="shared" si="41"/>
        <v>53462.715455235004</v>
      </c>
      <c r="I115" s="20">
        <f t="shared" si="41"/>
        <v>1331.0229382993748</v>
      </c>
      <c r="J115" s="17">
        <f t="shared" si="41"/>
        <v>33627.206863181025</v>
      </c>
      <c r="K115" s="6">
        <f t="shared" si="41"/>
        <v>15516.281746135537</v>
      </c>
      <c r="L115" s="20">
        <f t="shared" si="41"/>
        <v>33637.90442811184</v>
      </c>
      <c r="M115" s="20">
        <f t="shared" si="41"/>
        <v>8921.4814427327183</v>
      </c>
      <c r="N115" s="20">
        <f t="shared" si="41"/>
        <v>109.90505584181204</v>
      </c>
      <c r="O115" s="132">
        <f t="shared" si="41"/>
        <v>111773.57256820025</v>
      </c>
      <c r="P115" s="23">
        <f t="shared" si="41"/>
        <v>386574.76525514608</v>
      </c>
      <c r="Q115" s="23">
        <v>38233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125635.2537956039</v>
      </c>
      <c r="E116" s="5">
        <f t="shared" si="42"/>
        <v>49355.767051892137</v>
      </c>
      <c r="F116" s="5">
        <f t="shared" si="42"/>
        <v>53409.953546340359</v>
      </c>
      <c r="G116" s="6">
        <f t="shared" si="42"/>
        <v>22869.533197371402</v>
      </c>
      <c r="H116" s="20">
        <f t="shared" si="42"/>
        <v>32667.091547699976</v>
      </c>
      <c r="I116" s="20">
        <f t="shared" si="42"/>
        <v>444.2839338318604</v>
      </c>
      <c r="J116" s="17">
        <f t="shared" si="42"/>
        <v>41568.689100385229</v>
      </c>
      <c r="K116" s="6">
        <f t="shared" si="42"/>
        <v>29810.021527305689</v>
      </c>
      <c r="L116" s="20">
        <f t="shared" si="42"/>
        <v>38833.248357126671</v>
      </c>
      <c r="M116" s="20">
        <f t="shared" si="42"/>
        <v>8496.3743485157484</v>
      </c>
      <c r="N116" s="20">
        <f t="shared" si="42"/>
        <v>920.5755721731249</v>
      </c>
      <c r="O116" s="132">
        <f t="shared" si="42"/>
        <v>35122.932245637887</v>
      </c>
      <c r="P116" s="23">
        <f t="shared" si="42"/>
        <v>283688.44890097441</v>
      </c>
      <c r="Q116" s="23">
        <v>35304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137545.53578682264</v>
      </c>
      <c r="E117" s="5">
        <f t="shared" si="43"/>
        <v>69696.807214233486</v>
      </c>
      <c r="F117" s="5">
        <f t="shared" si="43"/>
        <v>46619.465431797871</v>
      </c>
      <c r="G117" s="6">
        <f t="shared" si="43"/>
        <v>21229.263140791292</v>
      </c>
      <c r="H117" s="20">
        <f t="shared" si="43"/>
        <v>48097.002193516935</v>
      </c>
      <c r="I117" s="20">
        <f t="shared" si="43"/>
        <v>1834.5925745389552</v>
      </c>
      <c r="J117" s="17">
        <f t="shared" si="43"/>
        <v>57056.950199041348</v>
      </c>
      <c r="K117" s="6">
        <f t="shared" si="43"/>
        <v>36446.746283207409</v>
      </c>
      <c r="L117" s="20">
        <f t="shared" si="43"/>
        <v>47739.296449752212</v>
      </c>
      <c r="M117" s="20">
        <f t="shared" si="43"/>
        <v>491.26655292875131</v>
      </c>
      <c r="N117" s="20">
        <f t="shared" si="43"/>
        <v>934.27573320334716</v>
      </c>
      <c r="O117" s="132">
        <f t="shared" si="43"/>
        <v>27170.769355755951</v>
      </c>
      <c r="P117" s="23">
        <f t="shared" si="43"/>
        <v>320869.68884556019</v>
      </c>
      <c r="Q117" s="23">
        <v>12309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152329.89632634664</v>
      </c>
      <c r="E118" s="5">
        <f t="shared" si="44"/>
        <v>53085.868830290739</v>
      </c>
      <c r="F118" s="5">
        <f t="shared" si="44"/>
        <v>64978.758169934641</v>
      </c>
      <c r="G118" s="6">
        <f t="shared" si="44"/>
        <v>34265.269326121255</v>
      </c>
      <c r="H118" s="20">
        <f t="shared" si="44"/>
        <v>69174.273157538875</v>
      </c>
      <c r="I118" s="20">
        <f t="shared" si="44"/>
        <v>1861.8435880099166</v>
      </c>
      <c r="J118" s="17">
        <f t="shared" si="44"/>
        <v>57418.187964841112</v>
      </c>
      <c r="K118" s="6">
        <f t="shared" si="44"/>
        <v>27909.736308316431</v>
      </c>
      <c r="L118" s="20">
        <f t="shared" si="44"/>
        <v>30254.958305161144</v>
      </c>
      <c r="M118" s="20">
        <f t="shared" si="44"/>
        <v>2854.2934415145369</v>
      </c>
      <c r="N118" s="20">
        <f t="shared" si="44"/>
        <v>0</v>
      </c>
      <c r="O118" s="132">
        <f t="shared" si="44"/>
        <v>21672.582826233942</v>
      </c>
      <c r="P118" s="23">
        <f t="shared" si="44"/>
        <v>335566.03560964618</v>
      </c>
      <c r="Q118" s="23">
        <v>17748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151588.26748385685</v>
      </c>
      <c r="E119" s="5">
        <f t="shared" si="45"/>
        <v>62594.286965087005</v>
      </c>
      <c r="F119" s="5">
        <f t="shared" si="45"/>
        <v>53773.941118529059</v>
      </c>
      <c r="G119" s="6">
        <f t="shared" si="45"/>
        <v>35220.039400240777</v>
      </c>
      <c r="H119" s="20">
        <f t="shared" si="45"/>
        <v>43451.187479479042</v>
      </c>
      <c r="I119" s="20">
        <f t="shared" si="45"/>
        <v>1875.123125752435</v>
      </c>
      <c r="J119" s="17">
        <f t="shared" si="45"/>
        <v>45112.400131334136</v>
      </c>
      <c r="K119" s="6">
        <f t="shared" si="45"/>
        <v>30141.512531465469</v>
      </c>
      <c r="L119" s="20">
        <f t="shared" si="45"/>
        <v>42450.202473459562</v>
      </c>
      <c r="M119" s="20">
        <f t="shared" si="45"/>
        <v>17073.1640582248</v>
      </c>
      <c r="N119" s="20">
        <f t="shared" si="45"/>
        <v>0</v>
      </c>
      <c r="O119" s="132">
        <f t="shared" si="45"/>
        <v>48604.137025281823</v>
      </c>
      <c r="P119" s="23">
        <f t="shared" si="45"/>
        <v>350154.48177738866</v>
      </c>
      <c r="Q119" s="23">
        <v>18274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137161.95915326837</v>
      </c>
      <c r="E120" s="5">
        <f t="shared" si="46"/>
        <v>63961.139735551558</v>
      </c>
      <c r="F120" s="5">
        <f t="shared" si="46"/>
        <v>47483.611645663914</v>
      </c>
      <c r="G120" s="6">
        <f t="shared" si="46"/>
        <v>25717.207772052891</v>
      </c>
      <c r="H120" s="20">
        <f t="shared" si="46"/>
        <v>41272.23912098827</v>
      </c>
      <c r="I120" s="20">
        <f t="shared" si="46"/>
        <v>550.9963374511143</v>
      </c>
      <c r="J120" s="17">
        <f t="shared" si="46"/>
        <v>40181.54447824198</v>
      </c>
      <c r="K120" s="6">
        <f t="shared" si="46"/>
        <v>27766.093488112234</v>
      </c>
      <c r="L120" s="20">
        <f t="shared" si="46"/>
        <v>39278.384753864302</v>
      </c>
      <c r="M120" s="20">
        <f t="shared" si="46"/>
        <v>49.009870258861504</v>
      </c>
      <c r="N120" s="20">
        <f t="shared" si="46"/>
        <v>0</v>
      </c>
      <c r="O120" s="132">
        <f t="shared" si="46"/>
        <v>70457.19783971693</v>
      </c>
      <c r="P120" s="23">
        <f t="shared" si="46"/>
        <v>328951.33155378979</v>
      </c>
      <c r="Q120" s="23">
        <v>32218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126694.33322342079</v>
      </c>
      <c r="E121" s="5">
        <f t="shared" si="47"/>
        <v>62700.456922134814</v>
      </c>
      <c r="F121" s="5">
        <f t="shared" si="47"/>
        <v>37869.565217391304</v>
      </c>
      <c r="G121" s="6">
        <f t="shared" si="47"/>
        <v>26124.311083894674</v>
      </c>
      <c r="H121" s="20">
        <f t="shared" si="47"/>
        <v>58796.127938197751</v>
      </c>
      <c r="I121" s="20">
        <f t="shared" si="47"/>
        <v>5204.0604833011448</v>
      </c>
      <c r="J121" s="17">
        <f t="shared" si="47"/>
        <v>41804.27716802487</v>
      </c>
      <c r="K121" s="6">
        <f t="shared" si="47"/>
        <v>21420.509680154504</v>
      </c>
      <c r="L121" s="20">
        <f t="shared" si="47"/>
        <v>41683.263460360824</v>
      </c>
      <c r="M121" s="20">
        <f t="shared" si="47"/>
        <v>537.94337933958263</v>
      </c>
      <c r="N121" s="20">
        <f t="shared" si="47"/>
        <v>0</v>
      </c>
      <c r="O121" s="132">
        <f t="shared" si="47"/>
        <v>67576.993734985168</v>
      </c>
      <c r="P121" s="23">
        <f t="shared" si="47"/>
        <v>342296.99938763015</v>
      </c>
      <c r="Q121" s="23">
        <v>21229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134443.72485526445</v>
      </c>
      <c r="E122" s="5">
        <f t="shared" si="48"/>
        <v>62458.29653615936</v>
      </c>
      <c r="F122" s="5">
        <f t="shared" si="48"/>
        <v>43023.45206554803</v>
      </c>
      <c r="G122" s="6">
        <f t="shared" si="48"/>
        <v>28961.976253557059</v>
      </c>
      <c r="H122" s="20">
        <f t="shared" si="48"/>
        <v>48743.597291727994</v>
      </c>
      <c r="I122" s="20">
        <f t="shared" si="48"/>
        <v>2632.9604553036993</v>
      </c>
      <c r="J122" s="17">
        <f t="shared" si="48"/>
        <v>43540.918457462467</v>
      </c>
      <c r="K122" s="6">
        <f t="shared" si="48"/>
        <v>23751.987047394759</v>
      </c>
      <c r="L122" s="20">
        <f t="shared" si="48"/>
        <v>45651.260916494946</v>
      </c>
      <c r="M122" s="20">
        <f t="shared" si="48"/>
        <v>8606.4174271415959</v>
      </c>
      <c r="N122" s="20">
        <f t="shared" si="48"/>
        <v>0</v>
      </c>
      <c r="O122" s="132">
        <f t="shared" si="48"/>
        <v>28840.10401334511</v>
      </c>
      <c r="P122" s="23">
        <f t="shared" si="48"/>
        <v>312458.98341674026</v>
      </c>
      <c r="Q122" s="23">
        <v>20382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149904.63026952316</v>
      </c>
      <c r="E123" s="5">
        <f t="shared" si="49"/>
        <v>74859.640635798205</v>
      </c>
      <c r="F123" s="5">
        <f t="shared" si="49"/>
        <v>45798.686938493433</v>
      </c>
      <c r="G123" s="6">
        <f t="shared" si="49"/>
        <v>29246.302695231512</v>
      </c>
      <c r="H123" s="20">
        <f t="shared" si="49"/>
        <v>47954.872149274364</v>
      </c>
      <c r="I123" s="20">
        <f t="shared" si="49"/>
        <v>1212.3013130615066</v>
      </c>
      <c r="J123" s="17">
        <f t="shared" si="49"/>
        <v>52726.675881133378</v>
      </c>
      <c r="K123" s="6">
        <f t="shared" si="49"/>
        <v>35266.136834830686</v>
      </c>
      <c r="L123" s="20">
        <f t="shared" si="49"/>
        <v>46003.593642017971</v>
      </c>
      <c r="M123" s="20">
        <f t="shared" si="49"/>
        <v>2602.418797512094</v>
      </c>
      <c r="N123" s="20">
        <f t="shared" si="49"/>
        <v>207.32550103662751</v>
      </c>
      <c r="O123" s="132">
        <f t="shared" si="49"/>
        <v>65721.97650310988</v>
      </c>
      <c r="P123" s="23">
        <f t="shared" si="49"/>
        <v>366333.79405666899</v>
      </c>
      <c r="Q123" s="23">
        <v>14470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186544.51998010281</v>
      </c>
      <c r="E124" s="5">
        <f t="shared" si="50"/>
        <v>90520.145912783948</v>
      </c>
      <c r="F124" s="5">
        <f t="shared" si="50"/>
        <v>54307.16299121207</v>
      </c>
      <c r="G124" s="6">
        <f t="shared" si="50"/>
        <v>41717.211076106782</v>
      </c>
      <c r="H124" s="20">
        <f t="shared" si="50"/>
        <v>85819.598739844136</v>
      </c>
      <c r="I124" s="20">
        <f t="shared" si="50"/>
        <v>4822.6662245067155</v>
      </c>
      <c r="J124" s="17">
        <f t="shared" si="50"/>
        <v>66604.045763554968</v>
      </c>
      <c r="K124" s="6">
        <f t="shared" si="50"/>
        <v>36923.976123362627</v>
      </c>
      <c r="L124" s="20">
        <f t="shared" si="50"/>
        <v>37995.274415519816</v>
      </c>
      <c r="M124" s="20">
        <f t="shared" si="50"/>
        <v>18086.469905488309</v>
      </c>
      <c r="N124" s="20">
        <f t="shared" si="50"/>
        <v>2807.1629912120711</v>
      </c>
      <c r="O124" s="132">
        <f t="shared" si="50"/>
        <v>31447.686950754436</v>
      </c>
      <c r="P124" s="23">
        <f t="shared" si="50"/>
        <v>434127.42497098324</v>
      </c>
      <c r="Q124" s="23">
        <v>12062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146696.88353048224</v>
      </c>
      <c r="E125" s="5">
        <f t="shared" si="51"/>
        <v>70937.556869881708</v>
      </c>
      <c r="F125" s="5">
        <f t="shared" si="51"/>
        <v>42374.31756141947</v>
      </c>
      <c r="G125" s="6">
        <f t="shared" si="51"/>
        <v>33385.009099181072</v>
      </c>
      <c r="H125" s="20">
        <f t="shared" si="51"/>
        <v>66695.973612374888</v>
      </c>
      <c r="I125" s="20">
        <f t="shared" si="51"/>
        <v>618.51683348498636</v>
      </c>
      <c r="J125" s="17">
        <f t="shared" si="51"/>
        <v>80464.39945404914</v>
      </c>
      <c r="K125" s="6">
        <f t="shared" si="51"/>
        <v>24844.858962693357</v>
      </c>
      <c r="L125" s="20">
        <f t="shared" si="51"/>
        <v>53031.960873521384</v>
      </c>
      <c r="M125" s="20">
        <f t="shared" si="51"/>
        <v>1497.4977252047315</v>
      </c>
      <c r="N125" s="20">
        <f t="shared" si="51"/>
        <v>1105.5505004549591</v>
      </c>
      <c r="O125" s="132">
        <f t="shared" si="51"/>
        <v>72433.121019108279</v>
      </c>
      <c r="P125" s="23">
        <f t="shared" si="51"/>
        <v>422543.9035486806</v>
      </c>
      <c r="Q125" s="23">
        <v>8792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154034.11922560859</v>
      </c>
      <c r="E126" s="5">
        <f t="shared" si="52"/>
        <v>64602.932719953998</v>
      </c>
      <c r="F126" s="5">
        <f t="shared" si="52"/>
        <v>60339.56296722254</v>
      </c>
      <c r="G126" s="6">
        <f t="shared" si="52"/>
        <v>29091.62353843205</v>
      </c>
      <c r="H126" s="20">
        <f t="shared" si="52"/>
        <v>41025.110216599576</v>
      </c>
      <c r="I126" s="20">
        <f t="shared" si="52"/>
        <v>20644.527506229635</v>
      </c>
      <c r="J126" s="17">
        <f t="shared" si="52"/>
        <v>73821.35326816178</v>
      </c>
      <c r="K126" s="6">
        <f t="shared" si="52"/>
        <v>28338.221199923326</v>
      </c>
      <c r="L126" s="20">
        <f t="shared" si="52"/>
        <v>37365.05654590761</v>
      </c>
      <c r="M126" s="20">
        <f t="shared" si="52"/>
        <v>2958.9802568525974</v>
      </c>
      <c r="N126" s="20">
        <f t="shared" si="52"/>
        <v>770.55779183438756</v>
      </c>
      <c r="O126" s="132">
        <f t="shared" si="52"/>
        <v>51882.211999233274</v>
      </c>
      <c r="P126" s="23">
        <f t="shared" si="52"/>
        <v>382501.91681042744</v>
      </c>
      <c r="Q126" s="23">
        <v>10434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182559.32203389829</v>
      </c>
      <c r="E127" s="5">
        <f t="shared" si="53"/>
        <v>87500.065694389705</v>
      </c>
      <c r="F127" s="5">
        <f t="shared" si="53"/>
        <v>54063.329391669955</v>
      </c>
      <c r="G127" s="6">
        <f t="shared" si="53"/>
        <v>40995.926947838656</v>
      </c>
      <c r="H127" s="20">
        <f t="shared" si="53"/>
        <v>53083.169097359088</v>
      </c>
      <c r="I127" s="20">
        <f t="shared" si="53"/>
        <v>3176.4551307318357</v>
      </c>
      <c r="J127" s="17">
        <f t="shared" si="53"/>
        <v>96625.279201156227</v>
      </c>
      <c r="K127" s="6">
        <f t="shared" si="53"/>
        <v>31169.360136644329</v>
      </c>
      <c r="L127" s="20">
        <f t="shared" si="53"/>
        <v>43736.565497306532</v>
      </c>
      <c r="M127" s="20">
        <f t="shared" si="53"/>
        <v>35334.12166600972</v>
      </c>
      <c r="N127" s="20">
        <f t="shared" si="53"/>
        <v>417.81631848640126</v>
      </c>
      <c r="O127" s="132">
        <f t="shared" si="53"/>
        <v>28367.100249638679</v>
      </c>
      <c r="P127" s="23">
        <f t="shared" si="53"/>
        <v>443299.82919458678</v>
      </c>
      <c r="Q127" s="23">
        <v>7611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208224.27275570849</v>
      </c>
      <c r="E128" s="5">
        <f t="shared" si="54"/>
        <v>99516.656240225217</v>
      </c>
      <c r="F128" s="5">
        <f t="shared" si="54"/>
        <v>53017.82921488896</v>
      </c>
      <c r="G128" s="6">
        <f t="shared" si="54"/>
        <v>55689.787300594304</v>
      </c>
      <c r="H128" s="20">
        <f t="shared" si="54"/>
        <v>97195.964967156702</v>
      </c>
      <c r="I128" s="20">
        <f t="shared" si="54"/>
        <v>6026.5874257116047</v>
      </c>
      <c r="J128" s="17">
        <f t="shared" si="54"/>
        <v>84818.8145136065</v>
      </c>
      <c r="K128" s="6">
        <f t="shared" si="54"/>
        <v>26366.12449171098</v>
      </c>
      <c r="L128" s="20">
        <f t="shared" si="54"/>
        <v>47138.489208633095</v>
      </c>
      <c r="M128" s="20">
        <f t="shared" si="54"/>
        <v>370.19080387863625</v>
      </c>
      <c r="N128" s="20">
        <f t="shared" si="54"/>
        <v>6157.6477948076317</v>
      </c>
      <c r="O128" s="132">
        <f t="shared" si="54"/>
        <v>104166.17141069753</v>
      </c>
      <c r="P128" s="23">
        <f t="shared" si="54"/>
        <v>554098.13888020022</v>
      </c>
      <c r="Q128" s="23">
        <v>12788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199392.98245614034</v>
      </c>
      <c r="E129" s="5">
        <f t="shared" si="55"/>
        <v>126938.11802232855</v>
      </c>
      <c r="F129" s="5">
        <f t="shared" si="55"/>
        <v>41920.893141945773</v>
      </c>
      <c r="G129" s="6">
        <f t="shared" si="55"/>
        <v>30533.97129186603</v>
      </c>
      <c r="H129" s="20">
        <f t="shared" si="55"/>
        <v>108560.12759170654</v>
      </c>
      <c r="I129" s="20">
        <f t="shared" si="55"/>
        <v>5286.4433811802237</v>
      </c>
      <c r="J129" s="17">
        <f t="shared" si="55"/>
        <v>99228.070175438595</v>
      </c>
      <c r="K129" s="6">
        <f t="shared" si="55"/>
        <v>63907.814992025516</v>
      </c>
      <c r="L129" s="20">
        <f t="shared" si="55"/>
        <v>71518.34130781499</v>
      </c>
      <c r="M129" s="20">
        <f t="shared" si="55"/>
        <v>38734.928229665071</v>
      </c>
      <c r="N129" s="20">
        <f t="shared" si="55"/>
        <v>0</v>
      </c>
      <c r="O129" s="132">
        <f t="shared" si="55"/>
        <v>108907.49601275918</v>
      </c>
      <c r="P129" s="23">
        <f t="shared" si="55"/>
        <v>631628.38915470499</v>
      </c>
      <c r="Q129" s="23">
        <v>3135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152407.19647942015</v>
      </c>
      <c r="E130" s="5">
        <f t="shared" si="56"/>
        <v>63792.216757269824</v>
      </c>
      <c r="F130" s="5">
        <f t="shared" si="56"/>
        <v>64916.903960652344</v>
      </c>
      <c r="G130" s="6">
        <f t="shared" si="56"/>
        <v>23698.075761497974</v>
      </c>
      <c r="H130" s="20">
        <f t="shared" si="56"/>
        <v>42587.798774700146</v>
      </c>
      <c r="I130" s="20">
        <f t="shared" si="56"/>
        <v>4205.8848908447662</v>
      </c>
      <c r="J130" s="17">
        <f t="shared" si="56"/>
        <v>83262.317715074634</v>
      </c>
      <c r="K130" s="6">
        <f t="shared" si="56"/>
        <v>33034.170333937356</v>
      </c>
      <c r="L130" s="20">
        <f t="shared" si="56"/>
        <v>59875.657951505738</v>
      </c>
      <c r="M130" s="20">
        <f t="shared" si="56"/>
        <v>16017.861765467253</v>
      </c>
      <c r="N130" s="20">
        <f t="shared" si="56"/>
        <v>172.57744412805246</v>
      </c>
      <c r="O130" s="132">
        <f t="shared" si="56"/>
        <v>48046.078177582189</v>
      </c>
      <c r="P130" s="23">
        <f t="shared" si="56"/>
        <v>406575.37319872295</v>
      </c>
      <c r="Q130" s="23">
        <v>11589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148463.74343692351</v>
      </c>
      <c r="E131" s="5">
        <f t="shared" si="57"/>
        <v>78580.956435362561</v>
      </c>
      <c r="F131" s="5">
        <f t="shared" si="57"/>
        <v>42909.394068397902</v>
      </c>
      <c r="G131" s="6">
        <f t="shared" si="57"/>
        <v>26973.39293316305</v>
      </c>
      <c r="H131" s="20">
        <f t="shared" si="57"/>
        <v>56822.619554420322</v>
      </c>
      <c r="I131" s="20">
        <f t="shared" si="57"/>
        <v>1481.0557684120902</v>
      </c>
      <c r="J131" s="17">
        <f t="shared" si="57"/>
        <v>74813.53767560664</v>
      </c>
      <c r="K131" s="6">
        <f t="shared" si="57"/>
        <v>33630.622960124878</v>
      </c>
      <c r="L131" s="20">
        <f t="shared" si="57"/>
        <v>46951.681566624095</v>
      </c>
      <c r="M131" s="20">
        <f t="shared" si="57"/>
        <v>23012.629487725273</v>
      </c>
      <c r="N131" s="20">
        <f t="shared" si="57"/>
        <v>170.28522775649213</v>
      </c>
      <c r="O131" s="132">
        <f t="shared" si="57"/>
        <v>100866.32609621115</v>
      </c>
      <c r="P131" s="23">
        <f t="shared" si="57"/>
        <v>452581.87881367956</v>
      </c>
      <c r="Q131" s="23">
        <v>14094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115196.24210492906</v>
      </c>
      <c r="E132" s="5">
        <f t="shared" si="58"/>
        <v>37957.69194147332</v>
      </c>
      <c r="F132" s="5">
        <f t="shared" si="58"/>
        <v>55177.198717745261</v>
      </c>
      <c r="G132" s="6">
        <f t="shared" si="58"/>
        <v>22061.351445710476</v>
      </c>
      <c r="H132" s="20">
        <f t="shared" si="58"/>
        <v>36574.031167677022</v>
      </c>
      <c r="I132" s="20">
        <f t="shared" si="58"/>
        <v>2296.3785825372138</v>
      </c>
      <c r="J132" s="17">
        <f t="shared" si="58"/>
        <v>66043.101532992674</v>
      </c>
      <c r="K132" s="6">
        <f t="shared" si="58"/>
        <v>29816.516964484083</v>
      </c>
      <c r="L132" s="20">
        <f t="shared" si="58"/>
        <v>25676.357634811313</v>
      </c>
      <c r="M132" s="20">
        <f t="shared" si="58"/>
        <v>22312.343288792967</v>
      </c>
      <c r="N132" s="20">
        <f t="shared" si="58"/>
        <v>366.96607103183419</v>
      </c>
      <c r="O132" s="132">
        <f t="shared" si="58"/>
        <v>28045.70412924112</v>
      </c>
      <c r="P132" s="23">
        <f t="shared" si="58"/>
        <v>296511.12451201322</v>
      </c>
      <c r="Q132" s="23">
        <v>31507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133750.97265214552</v>
      </c>
      <c r="E133" s="5">
        <f t="shared" si="59"/>
        <v>47369.409025075969</v>
      </c>
      <c r="F133" s="5">
        <f t="shared" si="59"/>
        <v>59240.933746059694</v>
      </c>
      <c r="G133" s="6">
        <f t="shared" si="59"/>
        <v>27140.629881009856</v>
      </c>
      <c r="H133" s="20">
        <f t="shared" si="59"/>
        <v>52349.274415698746</v>
      </c>
      <c r="I133" s="20">
        <f t="shared" si="59"/>
        <v>2011.359441115497</v>
      </c>
      <c r="J133" s="17">
        <f t="shared" si="59"/>
        <v>44660.55150086616</v>
      </c>
      <c r="K133" s="6">
        <f t="shared" si="59"/>
        <v>10794.990486468067</v>
      </c>
      <c r="L133" s="20">
        <f t="shared" si="59"/>
        <v>41507.965808082241</v>
      </c>
      <c r="M133" s="20">
        <f t="shared" si="59"/>
        <v>2850.4813563172693</v>
      </c>
      <c r="N133" s="20">
        <f t="shared" si="59"/>
        <v>369.18183625365634</v>
      </c>
      <c r="O133" s="132">
        <f t="shared" si="59"/>
        <v>35440.007951608779</v>
      </c>
      <c r="P133" s="23">
        <f t="shared" si="59"/>
        <v>312939.79496208788</v>
      </c>
      <c r="Q133" s="23">
        <v>35213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114792.07594633446</v>
      </c>
      <c r="E134" s="5">
        <f t="shared" si="60"/>
        <v>46491.614758025877</v>
      </c>
      <c r="F134" s="5">
        <f t="shared" si="60"/>
        <v>47360.924772400576</v>
      </c>
      <c r="G134" s="6">
        <f t="shared" si="60"/>
        <v>20939.536415908002</v>
      </c>
      <c r="H134" s="20">
        <f t="shared" si="60"/>
        <v>40324.958073790127</v>
      </c>
      <c r="I134" s="20">
        <f t="shared" si="60"/>
        <v>1792.1358409199809</v>
      </c>
      <c r="J134" s="17">
        <f t="shared" si="60"/>
        <v>37757.636559655009</v>
      </c>
      <c r="K134" s="6">
        <f t="shared" si="60"/>
        <v>29138.057019645425</v>
      </c>
      <c r="L134" s="20">
        <f t="shared" si="60"/>
        <v>53400.275515093439</v>
      </c>
      <c r="M134" s="20">
        <f t="shared" si="60"/>
        <v>8861.7333493052229</v>
      </c>
      <c r="N134" s="20">
        <f t="shared" si="60"/>
        <v>389.31480594154289</v>
      </c>
      <c r="O134" s="132">
        <f t="shared" si="60"/>
        <v>18583.283421178727</v>
      </c>
      <c r="P134" s="23">
        <f t="shared" si="60"/>
        <v>275901.41351221851</v>
      </c>
      <c r="Q134" s="23">
        <v>33392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120387.98652209599</v>
      </c>
      <c r="E135" s="5">
        <f t="shared" si="61"/>
        <v>52227.655622273101</v>
      </c>
      <c r="F135" s="5">
        <f t="shared" si="61"/>
        <v>44278.435353578985</v>
      </c>
      <c r="G135" s="6">
        <f t="shared" si="61"/>
        <v>23881.895546243897</v>
      </c>
      <c r="H135" s="20">
        <f t="shared" si="61"/>
        <v>53119.357207654757</v>
      </c>
      <c r="I135" s="20">
        <f t="shared" si="61"/>
        <v>2652.6631819949025</v>
      </c>
      <c r="J135" s="17">
        <f t="shared" si="61"/>
        <v>25242.105490517948</v>
      </c>
      <c r="K135" s="6">
        <f t="shared" si="61"/>
        <v>16827.271156421444</v>
      </c>
      <c r="L135" s="20">
        <f t="shared" si="61"/>
        <v>35182.232493844225</v>
      </c>
      <c r="M135" s="20">
        <f t="shared" si="61"/>
        <v>44.537561017754548</v>
      </c>
      <c r="N135" s="20">
        <f t="shared" si="61"/>
        <v>183.59324376862932</v>
      </c>
      <c r="O135" s="132">
        <f t="shared" si="61"/>
        <v>26126.24735409737</v>
      </c>
      <c r="P135" s="23">
        <f t="shared" si="61"/>
        <v>262938.72305499157</v>
      </c>
      <c r="Q135" s="23">
        <v>46298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125753.12193527297</v>
      </c>
      <c r="E136" s="34">
        <f t="shared" si="62"/>
        <v>51740.339980385746</v>
      </c>
      <c r="F136" s="34">
        <f t="shared" si="62"/>
        <v>51070.055573716898</v>
      </c>
      <c r="G136" s="35">
        <f t="shared" si="62"/>
        <v>22942.726381170316</v>
      </c>
      <c r="H136" s="36">
        <f t="shared" si="62"/>
        <v>42126.348479895394</v>
      </c>
      <c r="I136" s="36">
        <f t="shared" si="62"/>
        <v>1401.6672115070285</v>
      </c>
      <c r="J136" s="33">
        <f t="shared" si="62"/>
        <v>35138.803530565543</v>
      </c>
      <c r="K136" s="35">
        <f t="shared" si="62"/>
        <v>23917.129780974174</v>
      </c>
      <c r="L136" s="36">
        <f t="shared" si="62"/>
        <v>34130.50016345211</v>
      </c>
      <c r="M136" s="36">
        <f t="shared" si="62"/>
        <v>4202.6806145799283</v>
      </c>
      <c r="N136" s="36">
        <f t="shared" si="62"/>
        <v>0</v>
      </c>
      <c r="O136" s="138">
        <f t="shared" si="62"/>
        <v>23321.412226217719</v>
      </c>
      <c r="P136" s="37">
        <f t="shared" si="62"/>
        <v>266074.53416149068</v>
      </c>
      <c r="Q136" s="37">
        <v>30590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153788.72361769422</v>
      </c>
      <c r="E137" s="27">
        <f t="shared" si="63"/>
        <v>51702.197676736258</v>
      </c>
      <c r="F137" s="27">
        <f t="shared" si="63"/>
        <v>73680.827488851312</v>
      </c>
      <c r="G137" s="28">
        <f t="shared" si="63"/>
        <v>28405.698452106641</v>
      </c>
      <c r="H137" s="29">
        <f t="shared" si="63"/>
        <v>46451.982752389631</v>
      </c>
      <c r="I137" s="29">
        <f t="shared" si="63"/>
        <v>3199.6711520602071</v>
      </c>
      <c r="J137" s="26">
        <f t="shared" si="63"/>
        <v>28223.443290636857</v>
      </c>
      <c r="K137" s="28">
        <f t="shared" si="63"/>
        <v>8847.4249325383953</v>
      </c>
      <c r="L137" s="29">
        <f t="shared" si="63"/>
        <v>30897.021668754765</v>
      </c>
      <c r="M137" s="29">
        <f t="shared" si="63"/>
        <v>7558.3849516817218</v>
      </c>
      <c r="N137" s="29">
        <f t="shared" si="63"/>
        <v>4538.7700249257487</v>
      </c>
      <c r="O137" s="139">
        <f t="shared" si="63"/>
        <v>40983.578547867073</v>
      </c>
      <c r="P137" s="30">
        <f t="shared" si="63"/>
        <v>315641.57600601023</v>
      </c>
      <c r="Q137" s="30">
        <v>7304896</v>
      </c>
    </row>
    <row r="139" spans="2:17" ht="13.5" x14ac:dyDescent="0.15">
      <c r="B139" s="74" t="str">
        <f>+B70</f>
        <v>平成２６年度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3" t="s">
        <v>116</v>
      </c>
      <c r="C141" s="164"/>
      <c r="D141" s="72" t="s">
        <v>1</v>
      </c>
      <c r="E141" s="45"/>
      <c r="F141" s="45"/>
      <c r="G141" s="46"/>
      <c r="H141" s="167" t="s">
        <v>5</v>
      </c>
      <c r="I141" s="167" t="s">
        <v>6</v>
      </c>
      <c r="J141" s="72" t="s">
        <v>7</v>
      </c>
      <c r="K141" s="46"/>
      <c r="L141" s="169" t="s">
        <v>8</v>
      </c>
      <c r="M141" s="169" t="s">
        <v>9</v>
      </c>
      <c r="N141" s="169" t="s">
        <v>115</v>
      </c>
      <c r="O141" s="129" t="s">
        <v>112</v>
      </c>
      <c r="P141" s="161" t="s">
        <v>113</v>
      </c>
      <c r="Q141" s="161" t="s">
        <v>120</v>
      </c>
    </row>
    <row r="142" spans="2:17" ht="22.5" x14ac:dyDescent="0.15">
      <c r="B142" s="165"/>
      <c r="C142" s="166"/>
      <c r="D142" s="47"/>
      <c r="E142" s="48" t="s">
        <v>2</v>
      </c>
      <c r="F142" s="48" t="s">
        <v>3</v>
      </c>
      <c r="G142" s="49" t="s">
        <v>4</v>
      </c>
      <c r="H142" s="168"/>
      <c r="I142" s="168"/>
      <c r="J142" s="47"/>
      <c r="K142" s="50" t="s">
        <v>114</v>
      </c>
      <c r="L142" s="170"/>
      <c r="M142" s="170"/>
      <c r="N142" s="170"/>
      <c r="O142" s="130"/>
      <c r="P142" s="162"/>
      <c r="Q142" s="162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21</v>
      </c>
      <c r="F143" s="41">
        <f t="shared" si="64"/>
        <v>5</v>
      </c>
      <c r="G143" s="42">
        <f t="shared" si="64"/>
        <v>5</v>
      </c>
      <c r="H143" s="43">
        <f t="shared" si="64"/>
        <v>19</v>
      </c>
      <c r="I143" s="43">
        <f t="shared" si="64"/>
        <v>5</v>
      </c>
      <c r="J143" s="40">
        <f t="shared" si="64"/>
        <v>57</v>
      </c>
      <c r="K143" s="42">
        <f t="shared" si="64"/>
        <v>62</v>
      </c>
      <c r="L143" s="43">
        <f t="shared" si="64"/>
        <v>60</v>
      </c>
      <c r="M143" s="43">
        <f t="shared" si="64"/>
        <v>49</v>
      </c>
      <c r="N143" s="43">
        <f t="shared" si="64"/>
        <v>1</v>
      </c>
      <c r="O143" s="131">
        <f t="shared" si="64"/>
        <v>15</v>
      </c>
      <c r="P143" s="44">
        <f t="shared" si="64"/>
        <v>15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20</v>
      </c>
      <c r="E144" s="5">
        <f t="shared" si="65"/>
        <v>29</v>
      </c>
      <c r="F144" s="5">
        <f t="shared" si="65"/>
        <v>15</v>
      </c>
      <c r="G144" s="6">
        <f t="shared" si="65"/>
        <v>27</v>
      </c>
      <c r="H144" s="20">
        <f t="shared" si="65"/>
        <v>34</v>
      </c>
      <c r="I144" s="20">
        <f t="shared" si="65"/>
        <v>11</v>
      </c>
      <c r="J144" s="17">
        <f t="shared" si="65"/>
        <v>40</v>
      </c>
      <c r="K144" s="6">
        <f t="shared" si="65"/>
        <v>44</v>
      </c>
      <c r="L144" s="20">
        <f t="shared" si="65"/>
        <v>62</v>
      </c>
      <c r="M144" s="20">
        <f t="shared" si="65"/>
        <v>53</v>
      </c>
      <c r="N144" s="20">
        <f t="shared" si="65"/>
        <v>7</v>
      </c>
      <c r="O144" s="132">
        <f t="shared" si="65"/>
        <v>25</v>
      </c>
      <c r="P144" s="23">
        <f t="shared" si="65"/>
        <v>36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14</v>
      </c>
      <c r="E145" s="5">
        <f t="shared" si="65"/>
        <v>17</v>
      </c>
      <c r="F145" s="5">
        <f t="shared" si="65"/>
        <v>13</v>
      </c>
      <c r="G145" s="6">
        <f t="shared" si="65"/>
        <v>47</v>
      </c>
      <c r="H145" s="20">
        <f t="shared" si="65"/>
        <v>57</v>
      </c>
      <c r="I145" s="20">
        <f t="shared" si="65"/>
        <v>25</v>
      </c>
      <c r="J145" s="17">
        <f t="shared" si="65"/>
        <v>45</v>
      </c>
      <c r="K145" s="6">
        <f t="shared" si="65"/>
        <v>48</v>
      </c>
      <c r="L145" s="20">
        <f t="shared" si="65"/>
        <v>14</v>
      </c>
      <c r="M145" s="20">
        <f t="shared" si="65"/>
        <v>29</v>
      </c>
      <c r="N145" s="20">
        <f t="shared" si="65"/>
        <v>4</v>
      </c>
      <c r="O145" s="132">
        <f t="shared" si="65"/>
        <v>35</v>
      </c>
      <c r="P145" s="23">
        <f t="shared" si="65"/>
        <v>33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12</v>
      </c>
      <c r="E146" s="5">
        <f t="shared" si="65"/>
        <v>49</v>
      </c>
      <c r="F146" s="5">
        <f t="shared" si="65"/>
        <v>4</v>
      </c>
      <c r="G146" s="6">
        <f t="shared" si="65"/>
        <v>25</v>
      </c>
      <c r="H146" s="20">
        <f t="shared" si="65"/>
        <v>28</v>
      </c>
      <c r="I146" s="20">
        <f t="shared" si="65"/>
        <v>14</v>
      </c>
      <c r="J146" s="17">
        <f t="shared" si="65"/>
        <v>50</v>
      </c>
      <c r="K146" s="6">
        <f t="shared" si="65"/>
        <v>63</v>
      </c>
      <c r="L146" s="20">
        <f t="shared" si="65"/>
        <v>32</v>
      </c>
      <c r="M146" s="20">
        <f t="shared" si="65"/>
        <v>22</v>
      </c>
      <c r="N146" s="20">
        <f t="shared" si="65"/>
        <v>29</v>
      </c>
      <c r="O146" s="132">
        <f t="shared" si="65"/>
        <v>53</v>
      </c>
      <c r="P146" s="23">
        <f t="shared" si="65"/>
        <v>40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18</v>
      </c>
      <c r="E147" s="5">
        <f t="shared" si="65"/>
        <v>34</v>
      </c>
      <c r="F147" s="5">
        <f t="shared" si="65"/>
        <v>16</v>
      </c>
      <c r="G147" s="6">
        <f t="shared" si="65"/>
        <v>19</v>
      </c>
      <c r="H147" s="20">
        <f t="shared" si="65"/>
        <v>21</v>
      </c>
      <c r="I147" s="20">
        <f t="shared" si="65"/>
        <v>17</v>
      </c>
      <c r="J147" s="17">
        <f t="shared" si="65"/>
        <v>59</v>
      </c>
      <c r="K147" s="6">
        <f t="shared" si="65"/>
        <v>55</v>
      </c>
      <c r="L147" s="20">
        <f t="shared" si="65"/>
        <v>17</v>
      </c>
      <c r="M147" s="20">
        <f t="shared" si="65"/>
        <v>45</v>
      </c>
      <c r="N147" s="20">
        <f t="shared" si="65"/>
        <v>54</v>
      </c>
      <c r="O147" s="132">
        <f t="shared" si="65"/>
        <v>17</v>
      </c>
      <c r="P147" s="23">
        <f t="shared" si="65"/>
        <v>27</v>
      </c>
      <c r="Q147" s="23">
        <f t="shared" si="65"/>
        <v>25</v>
      </c>
    </row>
    <row r="148" spans="2:17" x14ac:dyDescent="0.15">
      <c r="B148" s="4" t="s">
        <v>20</v>
      </c>
      <c r="C148" s="14" t="s">
        <v>21</v>
      </c>
      <c r="D148" s="17">
        <f t="shared" si="65"/>
        <v>4</v>
      </c>
      <c r="E148" s="5">
        <f t="shared" si="65"/>
        <v>9</v>
      </c>
      <c r="F148" s="5">
        <f t="shared" si="65"/>
        <v>9</v>
      </c>
      <c r="G148" s="6">
        <f t="shared" si="65"/>
        <v>3</v>
      </c>
      <c r="H148" s="20">
        <f t="shared" si="65"/>
        <v>9</v>
      </c>
      <c r="I148" s="20">
        <f t="shared" si="65"/>
        <v>37</v>
      </c>
      <c r="J148" s="17">
        <f t="shared" si="65"/>
        <v>14</v>
      </c>
      <c r="K148" s="6">
        <f t="shared" si="65"/>
        <v>23</v>
      </c>
      <c r="L148" s="20">
        <f t="shared" si="65"/>
        <v>9</v>
      </c>
      <c r="M148" s="20">
        <f t="shared" si="65"/>
        <v>11</v>
      </c>
      <c r="N148" s="20">
        <f t="shared" si="65"/>
        <v>8</v>
      </c>
      <c r="O148" s="132">
        <f t="shared" si="65"/>
        <v>16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34</v>
      </c>
      <c r="E149" s="5">
        <f t="shared" si="65"/>
        <v>40</v>
      </c>
      <c r="F149" s="5">
        <f t="shared" si="65"/>
        <v>11</v>
      </c>
      <c r="G149" s="6">
        <f t="shared" si="65"/>
        <v>60</v>
      </c>
      <c r="H149" s="20">
        <f t="shared" si="65"/>
        <v>43</v>
      </c>
      <c r="I149" s="20">
        <f t="shared" si="65"/>
        <v>19</v>
      </c>
      <c r="J149" s="17">
        <f t="shared" si="65"/>
        <v>39</v>
      </c>
      <c r="K149" s="6">
        <f t="shared" si="65"/>
        <v>43</v>
      </c>
      <c r="L149" s="20">
        <f t="shared" si="65"/>
        <v>49</v>
      </c>
      <c r="M149" s="20">
        <f t="shared" si="65"/>
        <v>8</v>
      </c>
      <c r="N149" s="20">
        <f t="shared" si="65"/>
        <v>55</v>
      </c>
      <c r="O149" s="132">
        <f t="shared" si="65"/>
        <v>61</v>
      </c>
      <c r="P149" s="23">
        <f t="shared" si="65"/>
        <v>50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21</v>
      </c>
      <c r="E150" s="5">
        <f t="shared" si="65"/>
        <v>22</v>
      </c>
      <c r="F150" s="5">
        <f t="shared" si="65"/>
        <v>31</v>
      </c>
      <c r="G150" s="6">
        <f t="shared" si="65"/>
        <v>18</v>
      </c>
      <c r="H150" s="20">
        <f t="shared" si="65"/>
        <v>25</v>
      </c>
      <c r="I150" s="20">
        <f t="shared" si="65"/>
        <v>8</v>
      </c>
      <c r="J150" s="17">
        <f t="shared" si="65"/>
        <v>42</v>
      </c>
      <c r="K150" s="6">
        <f t="shared" si="65"/>
        <v>34</v>
      </c>
      <c r="L150" s="20">
        <f t="shared" si="65"/>
        <v>22</v>
      </c>
      <c r="M150" s="20">
        <f t="shared" si="65"/>
        <v>28</v>
      </c>
      <c r="N150" s="20">
        <f t="shared" si="65"/>
        <v>17</v>
      </c>
      <c r="O150" s="132">
        <f t="shared" si="65"/>
        <v>18</v>
      </c>
      <c r="P150" s="23">
        <f t="shared" si="65"/>
        <v>20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15</v>
      </c>
      <c r="E151" s="5">
        <f t="shared" si="65"/>
        <v>27</v>
      </c>
      <c r="F151" s="5">
        <f t="shared" si="65"/>
        <v>18</v>
      </c>
      <c r="G151" s="6">
        <f t="shared" si="65"/>
        <v>12</v>
      </c>
      <c r="H151" s="20">
        <f t="shared" si="65"/>
        <v>17</v>
      </c>
      <c r="I151" s="20">
        <f t="shared" si="65"/>
        <v>4</v>
      </c>
      <c r="J151" s="17">
        <f t="shared" si="65"/>
        <v>31</v>
      </c>
      <c r="K151" s="6">
        <f t="shared" si="65"/>
        <v>40</v>
      </c>
      <c r="L151" s="20">
        <f t="shared" si="65"/>
        <v>43</v>
      </c>
      <c r="M151" s="20">
        <f t="shared" si="65"/>
        <v>23</v>
      </c>
      <c r="N151" s="20">
        <f t="shared" si="65"/>
        <v>6</v>
      </c>
      <c r="O151" s="132">
        <f t="shared" si="65"/>
        <v>43</v>
      </c>
      <c r="P151" s="23">
        <f t="shared" si="65"/>
        <v>26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11</v>
      </c>
      <c r="E152" s="5">
        <f t="shared" si="65"/>
        <v>42</v>
      </c>
      <c r="F152" s="5">
        <f t="shared" si="65"/>
        <v>7</v>
      </c>
      <c r="G152" s="6">
        <f t="shared" si="65"/>
        <v>16</v>
      </c>
      <c r="H152" s="20">
        <f t="shared" si="65"/>
        <v>62</v>
      </c>
      <c r="I152" s="20">
        <f t="shared" si="65"/>
        <v>32</v>
      </c>
      <c r="J152" s="17">
        <f t="shared" si="65"/>
        <v>10</v>
      </c>
      <c r="K152" s="6">
        <f t="shared" si="65"/>
        <v>16</v>
      </c>
      <c r="L152" s="20">
        <f t="shared" si="65"/>
        <v>24</v>
      </c>
      <c r="M152" s="20">
        <f t="shared" si="65"/>
        <v>27</v>
      </c>
      <c r="N152" s="20">
        <f t="shared" si="65"/>
        <v>18</v>
      </c>
      <c r="O152" s="132">
        <f t="shared" si="65"/>
        <v>5</v>
      </c>
      <c r="P152" s="23">
        <f t="shared" si="65"/>
        <v>9</v>
      </c>
      <c r="Q152" s="23">
        <f t="shared" si="65"/>
        <v>28</v>
      </c>
    </row>
    <row r="153" spans="2:17" x14ac:dyDescent="0.15">
      <c r="B153" s="4" t="s">
        <v>30</v>
      </c>
      <c r="C153" s="14" t="s">
        <v>31</v>
      </c>
      <c r="D153" s="17">
        <f t="shared" si="65"/>
        <v>37</v>
      </c>
      <c r="E153" s="5">
        <f t="shared" si="65"/>
        <v>48</v>
      </c>
      <c r="F153" s="5">
        <f t="shared" si="65"/>
        <v>24</v>
      </c>
      <c r="G153" s="6">
        <f t="shared" si="65"/>
        <v>38</v>
      </c>
      <c r="H153" s="20">
        <f t="shared" si="65"/>
        <v>31</v>
      </c>
      <c r="I153" s="20">
        <f t="shared" si="65"/>
        <v>22</v>
      </c>
      <c r="J153" s="17">
        <f t="shared" si="65"/>
        <v>36</v>
      </c>
      <c r="K153" s="6">
        <f t="shared" si="65"/>
        <v>41</v>
      </c>
      <c r="L153" s="20">
        <f t="shared" si="65"/>
        <v>12</v>
      </c>
      <c r="M153" s="20">
        <f t="shared" si="65"/>
        <v>6</v>
      </c>
      <c r="N153" s="20">
        <f t="shared" si="65"/>
        <v>12</v>
      </c>
      <c r="O153" s="132">
        <f t="shared" si="65"/>
        <v>33</v>
      </c>
      <c r="P153" s="23">
        <f t="shared" si="65"/>
        <v>25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31</v>
      </c>
      <c r="E154" s="5">
        <f t="shared" si="65"/>
        <v>51</v>
      </c>
      <c r="F154" s="5">
        <f t="shared" si="65"/>
        <v>17</v>
      </c>
      <c r="G154" s="6">
        <f t="shared" si="65"/>
        <v>28</v>
      </c>
      <c r="H154" s="20">
        <f t="shared" si="65"/>
        <v>41</v>
      </c>
      <c r="I154" s="20">
        <f t="shared" si="65"/>
        <v>16</v>
      </c>
      <c r="J154" s="17">
        <f t="shared" si="65"/>
        <v>54</v>
      </c>
      <c r="K154" s="6">
        <f t="shared" si="65"/>
        <v>60</v>
      </c>
      <c r="L154" s="20">
        <f t="shared" si="65"/>
        <v>40</v>
      </c>
      <c r="M154" s="20">
        <f t="shared" si="65"/>
        <v>52</v>
      </c>
      <c r="N154" s="20">
        <f t="shared" si="65"/>
        <v>5</v>
      </c>
      <c r="O154" s="132">
        <f t="shared" si="65"/>
        <v>45</v>
      </c>
      <c r="P154" s="23">
        <f t="shared" si="65"/>
        <v>51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44</v>
      </c>
      <c r="E155" s="5">
        <f t="shared" si="65"/>
        <v>36</v>
      </c>
      <c r="F155" s="5">
        <f t="shared" si="65"/>
        <v>28</v>
      </c>
      <c r="G155" s="6">
        <f t="shared" si="65"/>
        <v>54</v>
      </c>
      <c r="H155" s="20">
        <f t="shared" si="65"/>
        <v>23</v>
      </c>
      <c r="I155" s="20">
        <f t="shared" si="65"/>
        <v>42</v>
      </c>
      <c r="J155" s="17">
        <f t="shared" si="65"/>
        <v>38</v>
      </c>
      <c r="K155" s="6">
        <f t="shared" si="65"/>
        <v>42</v>
      </c>
      <c r="L155" s="20">
        <f t="shared" si="65"/>
        <v>53</v>
      </c>
      <c r="M155" s="20">
        <f t="shared" si="65"/>
        <v>37</v>
      </c>
      <c r="N155" s="20">
        <f t="shared" si="65"/>
        <v>15</v>
      </c>
      <c r="O155" s="132">
        <f t="shared" si="65"/>
        <v>32</v>
      </c>
      <c r="P155" s="23">
        <f t="shared" si="65"/>
        <v>43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17</v>
      </c>
      <c r="E156" s="5">
        <f t="shared" si="65"/>
        <v>26</v>
      </c>
      <c r="F156" s="5">
        <f t="shared" si="65"/>
        <v>23</v>
      </c>
      <c r="G156" s="6">
        <f t="shared" si="65"/>
        <v>13</v>
      </c>
      <c r="H156" s="20">
        <f t="shared" si="65"/>
        <v>12</v>
      </c>
      <c r="I156" s="20">
        <f t="shared" si="65"/>
        <v>61</v>
      </c>
      <c r="J156" s="17">
        <f t="shared" si="65"/>
        <v>63</v>
      </c>
      <c r="K156" s="6">
        <f t="shared" si="65"/>
        <v>61</v>
      </c>
      <c r="L156" s="20">
        <f t="shared" si="65"/>
        <v>27</v>
      </c>
      <c r="M156" s="20">
        <f t="shared" si="65"/>
        <v>13</v>
      </c>
      <c r="N156" s="20">
        <f t="shared" si="65"/>
        <v>9</v>
      </c>
      <c r="O156" s="132">
        <f t="shared" si="65"/>
        <v>27</v>
      </c>
      <c r="P156" s="23">
        <f t="shared" si="65"/>
        <v>28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35</v>
      </c>
      <c r="E157" s="68">
        <f t="shared" si="65"/>
        <v>43</v>
      </c>
      <c r="F157" s="68">
        <f t="shared" si="65"/>
        <v>42</v>
      </c>
      <c r="G157" s="69">
        <f t="shared" si="65"/>
        <v>7</v>
      </c>
      <c r="H157" s="70">
        <f t="shared" si="65"/>
        <v>33</v>
      </c>
      <c r="I157" s="70">
        <f t="shared" si="65"/>
        <v>20</v>
      </c>
      <c r="J157" s="67">
        <f t="shared" si="65"/>
        <v>22</v>
      </c>
      <c r="K157" s="69">
        <f t="shared" si="65"/>
        <v>25</v>
      </c>
      <c r="L157" s="70">
        <f t="shared" si="65"/>
        <v>63</v>
      </c>
      <c r="M157" s="70">
        <f t="shared" si="65"/>
        <v>36</v>
      </c>
      <c r="N157" s="70">
        <f t="shared" si="65"/>
        <v>31</v>
      </c>
      <c r="O157" s="133">
        <f t="shared" si="65"/>
        <v>11</v>
      </c>
      <c r="P157" s="71">
        <f t="shared" si="65"/>
        <v>22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20</v>
      </c>
      <c r="F158" s="5">
        <f t="shared" si="65"/>
        <v>6</v>
      </c>
      <c r="G158" s="6">
        <f t="shared" si="65"/>
        <v>39</v>
      </c>
      <c r="H158" s="20">
        <f t="shared" si="65"/>
        <v>49</v>
      </c>
      <c r="I158" s="20">
        <f t="shared" si="65"/>
        <v>51</v>
      </c>
      <c r="J158" s="17">
        <f t="shared" si="65"/>
        <v>11</v>
      </c>
      <c r="K158" s="6">
        <f t="shared" si="65"/>
        <v>50</v>
      </c>
      <c r="L158" s="20">
        <f t="shared" si="65"/>
        <v>34</v>
      </c>
      <c r="M158" s="20">
        <f t="shared" si="65"/>
        <v>15</v>
      </c>
      <c r="N158" s="20">
        <f t="shared" si="65"/>
        <v>2</v>
      </c>
      <c r="O158" s="132">
        <f t="shared" si="65"/>
        <v>30</v>
      </c>
      <c r="P158" s="23">
        <f t="shared" si="65"/>
        <v>13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37</v>
      </c>
      <c r="F159" s="68">
        <f t="shared" si="65"/>
        <v>27</v>
      </c>
      <c r="G159" s="69">
        <f t="shared" si="65"/>
        <v>24</v>
      </c>
      <c r="H159" s="70">
        <f t="shared" si="65"/>
        <v>53</v>
      </c>
      <c r="I159" s="70">
        <f t="shared" si="65"/>
        <v>63</v>
      </c>
      <c r="J159" s="67">
        <f t="shared" si="65"/>
        <v>60</v>
      </c>
      <c r="K159" s="69">
        <f t="shared" si="65"/>
        <v>58</v>
      </c>
      <c r="L159" s="70">
        <f t="shared" si="65"/>
        <v>59</v>
      </c>
      <c r="M159" s="70">
        <f t="shared" si="65"/>
        <v>55</v>
      </c>
      <c r="N159" s="70">
        <f t="shared" si="65"/>
        <v>23</v>
      </c>
      <c r="O159" s="133">
        <f t="shared" si="65"/>
        <v>55</v>
      </c>
      <c r="P159" s="71">
        <f t="shared" si="65"/>
        <v>62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54</v>
      </c>
      <c r="E160" s="5">
        <f t="shared" si="66"/>
        <v>62</v>
      </c>
      <c r="F160" s="5">
        <f t="shared" si="66"/>
        <v>26</v>
      </c>
      <c r="G160" s="6">
        <f t="shared" si="66"/>
        <v>49</v>
      </c>
      <c r="H160" s="20">
        <f t="shared" si="66"/>
        <v>45</v>
      </c>
      <c r="I160" s="20">
        <f t="shared" si="66"/>
        <v>55</v>
      </c>
      <c r="J160" s="17">
        <f t="shared" si="66"/>
        <v>33</v>
      </c>
      <c r="K160" s="6">
        <f t="shared" si="66"/>
        <v>57</v>
      </c>
      <c r="L160" s="20">
        <f t="shared" si="66"/>
        <v>47</v>
      </c>
      <c r="M160" s="20">
        <f t="shared" si="66"/>
        <v>41</v>
      </c>
      <c r="N160" s="20">
        <f t="shared" si="66"/>
        <v>19</v>
      </c>
      <c r="O160" s="132">
        <f t="shared" si="66"/>
        <v>57</v>
      </c>
      <c r="P160" s="23">
        <f t="shared" si="66"/>
        <v>56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41</v>
      </c>
      <c r="E161" s="5">
        <f t="shared" si="66"/>
        <v>35</v>
      </c>
      <c r="F161" s="5">
        <f t="shared" si="66"/>
        <v>32</v>
      </c>
      <c r="G161" s="6">
        <f t="shared" si="66"/>
        <v>40</v>
      </c>
      <c r="H161" s="20">
        <f t="shared" si="66"/>
        <v>48</v>
      </c>
      <c r="I161" s="20">
        <f t="shared" si="66"/>
        <v>48</v>
      </c>
      <c r="J161" s="17">
        <f t="shared" si="66"/>
        <v>58</v>
      </c>
      <c r="K161" s="6">
        <f t="shared" si="66"/>
        <v>56</v>
      </c>
      <c r="L161" s="20">
        <f t="shared" si="66"/>
        <v>41</v>
      </c>
      <c r="M161" s="20">
        <f t="shared" si="66"/>
        <v>40</v>
      </c>
      <c r="N161" s="20">
        <f t="shared" si="66"/>
        <v>21</v>
      </c>
      <c r="O161" s="132">
        <f t="shared" si="66"/>
        <v>37</v>
      </c>
      <c r="P161" s="23">
        <f t="shared" si="66"/>
        <v>53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16</v>
      </c>
      <c r="E162" s="5">
        <f t="shared" si="66"/>
        <v>33</v>
      </c>
      <c r="F162" s="5">
        <f t="shared" si="66"/>
        <v>3</v>
      </c>
      <c r="G162" s="6">
        <f t="shared" si="66"/>
        <v>58</v>
      </c>
      <c r="H162" s="20">
        <f t="shared" si="66"/>
        <v>46</v>
      </c>
      <c r="I162" s="20">
        <f t="shared" si="66"/>
        <v>56</v>
      </c>
      <c r="J162" s="17">
        <f t="shared" si="66"/>
        <v>47</v>
      </c>
      <c r="K162" s="6">
        <f t="shared" si="66"/>
        <v>51</v>
      </c>
      <c r="L162" s="20">
        <f t="shared" si="66"/>
        <v>18</v>
      </c>
      <c r="M162" s="20">
        <f t="shared" si="66"/>
        <v>38</v>
      </c>
      <c r="N162" s="20">
        <f t="shared" si="66"/>
        <v>10</v>
      </c>
      <c r="O162" s="132">
        <f t="shared" si="66"/>
        <v>42</v>
      </c>
      <c r="P162" s="23">
        <f t="shared" si="66"/>
        <v>39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9</v>
      </c>
      <c r="E163" s="5">
        <f t="shared" si="66"/>
        <v>31</v>
      </c>
      <c r="F163" s="5">
        <f t="shared" si="66"/>
        <v>1</v>
      </c>
      <c r="G163" s="6">
        <f t="shared" si="66"/>
        <v>63</v>
      </c>
      <c r="H163" s="20">
        <f t="shared" si="66"/>
        <v>6</v>
      </c>
      <c r="I163" s="20">
        <f t="shared" si="66"/>
        <v>45</v>
      </c>
      <c r="J163" s="17">
        <f t="shared" si="66"/>
        <v>28</v>
      </c>
      <c r="K163" s="6">
        <f t="shared" si="66"/>
        <v>52</v>
      </c>
      <c r="L163" s="20">
        <f t="shared" si="66"/>
        <v>50</v>
      </c>
      <c r="M163" s="20">
        <f t="shared" si="66"/>
        <v>14</v>
      </c>
      <c r="N163" s="20">
        <f t="shared" si="66"/>
        <v>16</v>
      </c>
      <c r="O163" s="132">
        <f t="shared" si="66"/>
        <v>6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59</v>
      </c>
      <c r="F164" s="5">
        <f t="shared" si="66"/>
        <v>33</v>
      </c>
      <c r="G164" s="6">
        <f t="shared" si="66"/>
        <v>61</v>
      </c>
      <c r="H164" s="20">
        <f t="shared" si="66"/>
        <v>40</v>
      </c>
      <c r="I164" s="20">
        <f t="shared" si="66"/>
        <v>29</v>
      </c>
      <c r="J164" s="17">
        <f t="shared" si="66"/>
        <v>46</v>
      </c>
      <c r="K164" s="6">
        <f t="shared" si="66"/>
        <v>38</v>
      </c>
      <c r="L164" s="20">
        <f t="shared" si="66"/>
        <v>31</v>
      </c>
      <c r="M164" s="20">
        <f t="shared" si="66"/>
        <v>50</v>
      </c>
      <c r="N164" s="20">
        <f t="shared" si="66"/>
        <v>28</v>
      </c>
      <c r="O164" s="132">
        <f t="shared" si="66"/>
        <v>62</v>
      </c>
      <c r="P164" s="23">
        <f t="shared" si="66"/>
        <v>60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25</v>
      </c>
      <c r="E165" s="5">
        <f t="shared" si="66"/>
        <v>39</v>
      </c>
      <c r="F165" s="5">
        <f t="shared" si="66"/>
        <v>10</v>
      </c>
      <c r="G165" s="6">
        <f t="shared" si="66"/>
        <v>46</v>
      </c>
      <c r="H165" s="20">
        <f t="shared" si="66"/>
        <v>16</v>
      </c>
      <c r="I165" s="20">
        <f t="shared" si="66"/>
        <v>24</v>
      </c>
      <c r="J165" s="17">
        <f t="shared" si="66"/>
        <v>52</v>
      </c>
      <c r="K165" s="6">
        <f t="shared" si="66"/>
        <v>49</v>
      </c>
      <c r="L165" s="20">
        <f t="shared" si="66"/>
        <v>58</v>
      </c>
      <c r="M165" s="20">
        <f t="shared" si="66"/>
        <v>42</v>
      </c>
      <c r="N165" s="20">
        <f t="shared" si="66"/>
        <v>26</v>
      </c>
      <c r="O165" s="132">
        <f t="shared" si="66"/>
        <v>63</v>
      </c>
      <c r="P165" s="23">
        <f t="shared" si="66"/>
        <v>55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48</v>
      </c>
      <c r="E166" s="5">
        <f t="shared" si="66"/>
        <v>56</v>
      </c>
      <c r="F166" s="5">
        <f t="shared" si="66"/>
        <v>21</v>
      </c>
      <c r="G166" s="6">
        <f t="shared" si="66"/>
        <v>62</v>
      </c>
      <c r="H166" s="20">
        <f t="shared" si="66"/>
        <v>37</v>
      </c>
      <c r="I166" s="20">
        <f t="shared" si="66"/>
        <v>21</v>
      </c>
      <c r="J166" s="17">
        <f t="shared" si="66"/>
        <v>18</v>
      </c>
      <c r="K166" s="6">
        <f t="shared" si="66"/>
        <v>29</v>
      </c>
      <c r="L166" s="20">
        <f t="shared" si="66"/>
        <v>54</v>
      </c>
      <c r="M166" s="20">
        <f t="shared" si="66"/>
        <v>18</v>
      </c>
      <c r="N166" s="20">
        <f t="shared" si="66"/>
        <v>32</v>
      </c>
      <c r="O166" s="132">
        <f t="shared" si="66"/>
        <v>50</v>
      </c>
      <c r="P166" s="23">
        <f t="shared" si="66"/>
        <v>45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58</v>
      </c>
      <c r="F167" s="5">
        <f t="shared" si="66"/>
        <v>22</v>
      </c>
      <c r="G167" s="6">
        <f t="shared" si="66"/>
        <v>59</v>
      </c>
      <c r="H167" s="20">
        <f t="shared" si="66"/>
        <v>8</v>
      </c>
      <c r="I167" s="20">
        <f t="shared" si="66"/>
        <v>54</v>
      </c>
      <c r="J167" s="17">
        <f t="shared" si="66"/>
        <v>44</v>
      </c>
      <c r="K167" s="6">
        <f t="shared" si="66"/>
        <v>47</v>
      </c>
      <c r="L167" s="20">
        <f t="shared" si="66"/>
        <v>61</v>
      </c>
      <c r="M167" s="20">
        <f t="shared" si="66"/>
        <v>17</v>
      </c>
      <c r="N167" s="20">
        <f t="shared" si="66"/>
        <v>55</v>
      </c>
      <c r="O167" s="132">
        <f t="shared" si="66"/>
        <v>38</v>
      </c>
      <c r="P167" s="23">
        <f t="shared" si="66"/>
        <v>46</v>
      </c>
      <c r="Q167" s="23">
        <f t="shared" si="66"/>
        <v>27</v>
      </c>
    </row>
    <row r="168" spans="2:17" x14ac:dyDescent="0.15">
      <c r="B168" s="4" t="s">
        <v>60</v>
      </c>
      <c r="C168" s="14" t="s">
        <v>61</v>
      </c>
      <c r="D168" s="17">
        <f t="shared" si="66"/>
        <v>13</v>
      </c>
      <c r="E168" s="5">
        <f t="shared" si="66"/>
        <v>61</v>
      </c>
      <c r="F168" s="5">
        <f t="shared" si="66"/>
        <v>2</v>
      </c>
      <c r="G168" s="6">
        <f t="shared" si="66"/>
        <v>26</v>
      </c>
      <c r="H168" s="20">
        <f t="shared" si="66"/>
        <v>60</v>
      </c>
      <c r="I168" s="20">
        <f t="shared" si="66"/>
        <v>23</v>
      </c>
      <c r="J168" s="17">
        <f t="shared" si="66"/>
        <v>37</v>
      </c>
      <c r="K168" s="6">
        <f t="shared" si="66"/>
        <v>37</v>
      </c>
      <c r="L168" s="20">
        <f t="shared" si="66"/>
        <v>33</v>
      </c>
      <c r="M168" s="20">
        <f t="shared" si="66"/>
        <v>5</v>
      </c>
      <c r="N168" s="20">
        <f t="shared" si="66"/>
        <v>33</v>
      </c>
      <c r="O168" s="132">
        <f t="shared" si="66"/>
        <v>31</v>
      </c>
      <c r="P168" s="23">
        <f t="shared" si="66"/>
        <v>29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42</v>
      </c>
      <c r="E169" s="68">
        <f t="shared" si="66"/>
        <v>54</v>
      </c>
      <c r="F169" s="68">
        <f t="shared" si="66"/>
        <v>29</v>
      </c>
      <c r="G169" s="69">
        <f t="shared" si="66"/>
        <v>23</v>
      </c>
      <c r="H169" s="70">
        <f t="shared" si="66"/>
        <v>38</v>
      </c>
      <c r="I169" s="70">
        <f t="shared" si="66"/>
        <v>35</v>
      </c>
      <c r="J169" s="67">
        <f t="shared" si="66"/>
        <v>49</v>
      </c>
      <c r="K169" s="69">
        <f t="shared" si="66"/>
        <v>36</v>
      </c>
      <c r="L169" s="70">
        <f t="shared" si="66"/>
        <v>42</v>
      </c>
      <c r="M169" s="70">
        <f t="shared" si="66"/>
        <v>60</v>
      </c>
      <c r="N169" s="70">
        <f t="shared" si="66"/>
        <v>20</v>
      </c>
      <c r="O169" s="133">
        <f t="shared" si="66"/>
        <v>22</v>
      </c>
      <c r="P169" s="71">
        <f t="shared" si="66"/>
        <v>44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28</v>
      </c>
      <c r="E170" s="5">
        <f t="shared" si="66"/>
        <v>47</v>
      </c>
      <c r="F170" s="5">
        <f t="shared" si="66"/>
        <v>30</v>
      </c>
      <c r="G170" s="6">
        <f t="shared" si="66"/>
        <v>11</v>
      </c>
      <c r="H170" s="20">
        <f t="shared" si="66"/>
        <v>56</v>
      </c>
      <c r="I170" s="20">
        <f t="shared" si="66"/>
        <v>33</v>
      </c>
      <c r="J170" s="17">
        <f t="shared" si="66"/>
        <v>24</v>
      </c>
      <c r="K170" s="6">
        <f t="shared" si="66"/>
        <v>8</v>
      </c>
      <c r="L170" s="20">
        <f t="shared" si="66"/>
        <v>19</v>
      </c>
      <c r="M170" s="20">
        <f t="shared" si="66"/>
        <v>35</v>
      </c>
      <c r="N170" s="20">
        <f t="shared" si="66"/>
        <v>51</v>
      </c>
      <c r="O170" s="132">
        <f t="shared" si="66"/>
        <v>40</v>
      </c>
      <c r="P170" s="23">
        <f t="shared" si="66"/>
        <v>38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51</v>
      </c>
      <c r="E171" s="54">
        <f t="shared" si="66"/>
        <v>45</v>
      </c>
      <c r="F171" s="54">
        <f t="shared" si="66"/>
        <v>39</v>
      </c>
      <c r="G171" s="55">
        <f t="shared" si="66"/>
        <v>34</v>
      </c>
      <c r="H171" s="56">
        <f t="shared" si="66"/>
        <v>26</v>
      </c>
      <c r="I171" s="56">
        <f t="shared" si="66"/>
        <v>60</v>
      </c>
      <c r="J171" s="53">
        <f t="shared" si="66"/>
        <v>41</v>
      </c>
      <c r="K171" s="55">
        <f t="shared" si="66"/>
        <v>27</v>
      </c>
      <c r="L171" s="56">
        <f t="shared" si="66"/>
        <v>52</v>
      </c>
      <c r="M171" s="56">
        <f t="shared" si="66"/>
        <v>26</v>
      </c>
      <c r="N171" s="56">
        <f t="shared" si="66"/>
        <v>40</v>
      </c>
      <c r="O171" s="134">
        <f t="shared" si="66"/>
        <v>14</v>
      </c>
      <c r="P171" s="57">
        <f t="shared" si="66"/>
        <v>37</v>
      </c>
      <c r="Q171" s="57">
        <f t="shared" si="66"/>
        <v>34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16</v>
      </c>
      <c r="F172" s="5">
        <f t="shared" si="66"/>
        <v>19</v>
      </c>
      <c r="G172" s="6">
        <f t="shared" si="66"/>
        <v>6</v>
      </c>
      <c r="H172" s="20">
        <f t="shared" si="66"/>
        <v>20</v>
      </c>
      <c r="I172" s="20">
        <f t="shared" si="66"/>
        <v>28</v>
      </c>
      <c r="J172" s="17">
        <f t="shared" si="66"/>
        <v>55</v>
      </c>
      <c r="K172" s="6">
        <f t="shared" si="66"/>
        <v>53</v>
      </c>
      <c r="L172" s="20">
        <f t="shared" si="66"/>
        <v>26</v>
      </c>
      <c r="M172" s="20">
        <f t="shared" si="66"/>
        <v>39</v>
      </c>
      <c r="N172" s="20">
        <f t="shared" si="66"/>
        <v>13</v>
      </c>
      <c r="O172" s="132">
        <f t="shared" si="66"/>
        <v>13</v>
      </c>
      <c r="P172" s="23">
        <f t="shared" si="66"/>
        <v>16</v>
      </c>
      <c r="Q172" s="23">
        <f t="shared" si="66"/>
        <v>24</v>
      </c>
    </row>
    <row r="173" spans="2:17" x14ac:dyDescent="0.15">
      <c r="B173" s="4" t="s">
        <v>70</v>
      </c>
      <c r="C173" s="14" t="s">
        <v>71</v>
      </c>
      <c r="D173" s="17">
        <f t="shared" si="66"/>
        <v>32</v>
      </c>
      <c r="E173" s="5">
        <f t="shared" si="66"/>
        <v>60</v>
      </c>
      <c r="F173" s="5">
        <f t="shared" si="66"/>
        <v>12</v>
      </c>
      <c r="G173" s="6">
        <f t="shared" si="66"/>
        <v>33</v>
      </c>
      <c r="H173" s="20">
        <f t="shared" si="66"/>
        <v>52</v>
      </c>
      <c r="I173" s="20">
        <f t="shared" si="66"/>
        <v>53</v>
      </c>
      <c r="J173" s="17">
        <f t="shared" si="66"/>
        <v>35</v>
      </c>
      <c r="K173" s="6">
        <f t="shared" si="66"/>
        <v>31</v>
      </c>
      <c r="L173" s="20">
        <f t="shared" si="66"/>
        <v>57</v>
      </c>
      <c r="M173" s="20">
        <f t="shared" si="66"/>
        <v>56</v>
      </c>
      <c r="N173" s="20">
        <f t="shared" si="66"/>
        <v>43</v>
      </c>
      <c r="O173" s="132">
        <f t="shared" si="66"/>
        <v>19</v>
      </c>
      <c r="P173" s="23">
        <f t="shared" si="66"/>
        <v>41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10</v>
      </c>
      <c r="E174" s="5">
        <f t="shared" si="66"/>
        <v>32</v>
      </c>
      <c r="F174" s="5">
        <f t="shared" si="66"/>
        <v>8</v>
      </c>
      <c r="G174" s="6">
        <f t="shared" si="66"/>
        <v>15</v>
      </c>
      <c r="H174" s="20">
        <f t="shared" si="66"/>
        <v>30</v>
      </c>
      <c r="I174" s="20">
        <f t="shared" si="66"/>
        <v>3</v>
      </c>
      <c r="J174" s="17">
        <f t="shared" si="66"/>
        <v>62</v>
      </c>
      <c r="K174" s="6">
        <f t="shared" si="66"/>
        <v>54</v>
      </c>
      <c r="L174" s="20">
        <f t="shared" si="66"/>
        <v>38</v>
      </c>
      <c r="M174" s="20">
        <f t="shared" si="66"/>
        <v>20</v>
      </c>
      <c r="N174" s="20">
        <f t="shared" si="66"/>
        <v>14</v>
      </c>
      <c r="O174" s="132">
        <f t="shared" si="66"/>
        <v>29</v>
      </c>
      <c r="P174" s="23">
        <f t="shared" si="66"/>
        <v>32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38</v>
      </c>
      <c r="E175" s="61">
        <f t="shared" si="66"/>
        <v>18</v>
      </c>
      <c r="F175" s="61">
        <f t="shared" si="66"/>
        <v>43</v>
      </c>
      <c r="G175" s="62">
        <f t="shared" si="66"/>
        <v>37</v>
      </c>
      <c r="H175" s="63">
        <f t="shared" si="66"/>
        <v>63</v>
      </c>
      <c r="I175" s="63">
        <f t="shared" si="66"/>
        <v>58</v>
      </c>
      <c r="J175" s="60">
        <f t="shared" si="66"/>
        <v>56</v>
      </c>
      <c r="K175" s="62">
        <f t="shared" si="66"/>
        <v>46</v>
      </c>
      <c r="L175" s="63">
        <f t="shared" si="66"/>
        <v>28</v>
      </c>
      <c r="M175" s="63">
        <f t="shared" si="66"/>
        <v>21</v>
      </c>
      <c r="N175" s="63">
        <f t="shared" si="66"/>
        <v>46</v>
      </c>
      <c r="O175" s="135">
        <f t="shared" si="66"/>
        <v>28</v>
      </c>
      <c r="P175" s="64">
        <f t="shared" si="66"/>
        <v>48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44</v>
      </c>
      <c r="F176" s="5">
        <f t="shared" si="67"/>
        <v>41</v>
      </c>
      <c r="G176" s="6">
        <f t="shared" si="67"/>
        <v>43</v>
      </c>
      <c r="H176" s="20">
        <f t="shared" si="67"/>
        <v>36</v>
      </c>
      <c r="I176" s="20">
        <f t="shared" si="67"/>
        <v>15</v>
      </c>
      <c r="J176" s="17">
        <f t="shared" si="67"/>
        <v>51</v>
      </c>
      <c r="K176" s="6">
        <f t="shared" si="67"/>
        <v>35</v>
      </c>
      <c r="L176" s="20">
        <f t="shared" si="67"/>
        <v>44</v>
      </c>
      <c r="M176" s="20">
        <f t="shared" si="67"/>
        <v>31</v>
      </c>
      <c r="N176" s="20">
        <f t="shared" si="67"/>
        <v>45</v>
      </c>
      <c r="O176" s="132">
        <f t="shared" si="67"/>
        <v>52</v>
      </c>
      <c r="P176" s="23">
        <f t="shared" si="67"/>
        <v>57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43</v>
      </c>
      <c r="E177" s="5">
        <f t="shared" si="67"/>
        <v>57</v>
      </c>
      <c r="F177" s="5">
        <f t="shared" si="67"/>
        <v>25</v>
      </c>
      <c r="G177" s="6">
        <f t="shared" si="67"/>
        <v>42</v>
      </c>
      <c r="H177" s="20">
        <f t="shared" si="67"/>
        <v>42</v>
      </c>
      <c r="I177" s="20">
        <f t="shared" si="67"/>
        <v>36</v>
      </c>
      <c r="J177" s="17">
        <f t="shared" si="67"/>
        <v>32</v>
      </c>
      <c r="K177" s="6">
        <f t="shared" si="67"/>
        <v>30</v>
      </c>
      <c r="L177" s="20">
        <f t="shared" si="67"/>
        <v>29</v>
      </c>
      <c r="M177" s="20">
        <f t="shared" si="67"/>
        <v>9</v>
      </c>
      <c r="N177" s="20">
        <f t="shared" si="67"/>
        <v>30</v>
      </c>
      <c r="O177" s="132">
        <f t="shared" si="67"/>
        <v>26</v>
      </c>
      <c r="P177" s="23">
        <f t="shared" si="67"/>
        <v>31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40</v>
      </c>
      <c r="E178" s="61">
        <f t="shared" si="67"/>
        <v>23</v>
      </c>
      <c r="F178" s="61">
        <f t="shared" si="67"/>
        <v>37</v>
      </c>
      <c r="G178" s="62">
        <f t="shared" si="67"/>
        <v>48</v>
      </c>
      <c r="H178" s="63">
        <f t="shared" si="67"/>
        <v>54</v>
      </c>
      <c r="I178" s="63">
        <f t="shared" si="67"/>
        <v>30</v>
      </c>
      <c r="J178" s="60">
        <f t="shared" si="67"/>
        <v>26</v>
      </c>
      <c r="K178" s="62">
        <f t="shared" si="67"/>
        <v>19</v>
      </c>
      <c r="L178" s="63">
        <f t="shared" si="67"/>
        <v>48</v>
      </c>
      <c r="M178" s="63">
        <f t="shared" si="67"/>
        <v>24</v>
      </c>
      <c r="N178" s="63">
        <f t="shared" si="67"/>
        <v>34</v>
      </c>
      <c r="O178" s="135">
        <f t="shared" si="67"/>
        <v>49</v>
      </c>
      <c r="P178" s="64">
        <f t="shared" si="67"/>
        <v>47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39</v>
      </c>
      <c r="E179" s="61">
        <f t="shared" si="67"/>
        <v>41</v>
      </c>
      <c r="F179" s="61">
        <f t="shared" si="67"/>
        <v>20</v>
      </c>
      <c r="G179" s="62">
        <f t="shared" si="67"/>
        <v>53</v>
      </c>
      <c r="H179" s="63">
        <f t="shared" si="67"/>
        <v>32</v>
      </c>
      <c r="I179" s="63">
        <f t="shared" si="67"/>
        <v>9</v>
      </c>
      <c r="J179" s="60">
        <f t="shared" si="67"/>
        <v>16</v>
      </c>
      <c r="K179" s="62">
        <f t="shared" si="67"/>
        <v>33</v>
      </c>
      <c r="L179" s="63">
        <f t="shared" si="67"/>
        <v>51</v>
      </c>
      <c r="M179" s="63">
        <f t="shared" si="67"/>
        <v>25</v>
      </c>
      <c r="N179" s="63">
        <f t="shared" si="67"/>
        <v>53</v>
      </c>
      <c r="O179" s="135">
        <f t="shared" si="67"/>
        <v>20</v>
      </c>
      <c r="P179" s="64">
        <f t="shared" si="67"/>
        <v>23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52</v>
      </c>
      <c r="E180" s="5">
        <f t="shared" si="67"/>
        <v>53</v>
      </c>
      <c r="F180" s="5">
        <f t="shared" si="67"/>
        <v>34</v>
      </c>
      <c r="G180" s="6">
        <f t="shared" si="67"/>
        <v>56</v>
      </c>
      <c r="H180" s="20">
        <f t="shared" si="67"/>
        <v>35</v>
      </c>
      <c r="I180" s="20">
        <f t="shared" si="67"/>
        <v>52</v>
      </c>
      <c r="J180" s="17">
        <f t="shared" si="67"/>
        <v>43</v>
      </c>
      <c r="K180" s="6">
        <f t="shared" si="67"/>
        <v>26</v>
      </c>
      <c r="L180" s="20">
        <f t="shared" si="67"/>
        <v>37</v>
      </c>
      <c r="M180" s="20">
        <f t="shared" si="67"/>
        <v>16</v>
      </c>
      <c r="N180" s="20">
        <f t="shared" si="67"/>
        <v>37</v>
      </c>
      <c r="O180" s="132">
        <f t="shared" si="67"/>
        <v>59</v>
      </c>
      <c r="P180" s="23">
        <f t="shared" si="67"/>
        <v>54</v>
      </c>
      <c r="Q180" s="23">
        <f t="shared" si="67"/>
        <v>33</v>
      </c>
    </row>
    <row r="181" spans="2:17" x14ac:dyDescent="0.15">
      <c r="B181" s="4">
        <v>39</v>
      </c>
      <c r="C181" s="14" t="s">
        <v>86</v>
      </c>
      <c r="D181" s="17">
        <f t="shared" si="67"/>
        <v>29</v>
      </c>
      <c r="E181" s="5">
        <f t="shared" si="67"/>
        <v>46</v>
      </c>
      <c r="F181" s="5">
        <f t="shared" si="67"/>
        <v>14</v>
      </c>
      <c r="G181" s="6">
        <f t="shared" si="67"/>
        <v>41</v>
      </c>
      <c r="H181" s="20">
        <f t="shared" si="67"/>
        <v>11</v>
      </c>
      <c r="I181" s="20">
        <f t="shared" si="67"/>
        <v>43</v>
      </c>
      <c r="J181" s="17">
        <f t="shared" si="67"/>
        <v>53</v>
      </c>
      <c r="K181" s="6">
        <f t="shared" si="67"/>
        <v>39</v>
      </c>
      <c r="L181" s="20">
        <f t="shared" si="67"/>
        <v>46</v>
      </c>
      <c r="M181" s="20">
        <f t="shared" si="67"/>
        <v>19</v>
      </c>
      <c r="N181" s="20">
        <f t="shared" si="67"/>
        <v>35</v>
      </c>
      <c r="O181" s="132">
        <f t="shared" si="67"/>
        <v>8</v>
      </c>
      <c r="P181" s="23">
        <f t="shared" si="67"/>
        <v>18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61</v>
      </c>
      <c r="E182" s="8">
        <f t="shared" si="67"/>
        <v>55</v>
      </c>
      <c r="F182" s="8">
        <f t="shared" si="67"/>
        <v>53</v>
      </c>
      <c r="G182" s="9">
        <f t="shared" si="67"/>
        <v>36</v>
      </c>
      <c r="H182" s="21">
        <f t="shared" si="67"/>
        <v>59</v>
      </c>
      <c r="I182" s="21">
        <f t="shared" si="67"/>
        <v>44</v>
      </c>
      <c r="J182" s="18">
        <f t="shared" si="67"/>
        <v>30</v>
      </c>
      <c r="K182" s="9">
        <f t="shared" si="67"/>
        <v>22</v>
      </c>
      <c r="L182" s="21">
        <f t="shared" si="67"/>
        <v>39</v>
      </c>
      <c r="M182" s="21">
        <f t="shared" si="67"/>
        <v>43</v>
      </c>
      <c r="N182" s="21">
        <f t="shared" si="67"/>
        <v>44</v>
      </c>
      <c r="O182" s="136">
        <f t="shared" si="67"/>
        <v>56</v>
      </c>
      <c r="P182" s="24">
        <f t="shared" si="67"/>
        <v>63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55</v>
      </c>
      <c r="E183" s="11">
        <f t="shared" si="67"/>
        <v>24</v>
      </c>
      <c r="F183" s="11">
        <f t="shared" si="67"/>
        <v>52</v>
      </c>
      <c r="G183" s="12">
        <f t="shared" si="67"/>
        <v>30</v>
      </c>
      <c r="H183" s="19">
        <f t="shared" si="67"/>
        <v>22</v>
      </c>
      <c r="I183" s="19">
        <f t="shared" si="67"/>
        <v>12</v>
      </c>
      <c r="J183" s="16">
        <f t="shared" si="67"/>
        <v>61</v>
      </c>
      <c r="K183" s="12">
        <f t="shared" si="67"/>
        <v>59</v>
      </c>
      <c r="L183" s="19">
        <f t="shared" si="67"/>
        <v>55</v>
      </c>
      <c r="M183" s="19">
        <f t="shared" si="67"/>
        <v>63</v>
      </c>
      <c r="N183" s="19">
        <f t="shared" si="67"/>
        <v>36</v>
      </c>
      <c r="O183" s="137">
        <f t="shared" si="67"/>
        <v>41</v>
      </c>
      <c r="P183" s="22">
        <f t="shared" si="67"/>
        <v>61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36</v>
      </c>
      <c r="E184" s="5">
        <f t="shared" si="67"/>
        <v>19</v>
      </c>
      <c r="F184" s="5">
        <f t="shared" si="67"/>
        <v>48</v>
      </c>
      <c r="G184" s="6">
        <f t="shared" si="67"/>
        <v>14</v>
      </c>
      <c r="H184" s="20">
        <f t="shared" si="67"/>
        <v>13</v>
      </c>
      <c r="I184" s="20">
        <f t="shared" si="67"/>
        <v>49</v>
      </c>
      <c r="J184" s="17">
        <f t="shared" si="67"/>
        <v>34</v>
      </c>
      <c r="K184" s="6">
        <f t="shared" si="67"/>
        <v>32</v>
      </c>
      <c r="L184" s="20">
        <f t="shared" si="67"/>
        <v>36</v>
      </c>
      <c r="M184" s="20">
        <f t="shared" si="67"/>
        <v>30</v>
      </c>
      <c r="N184" s="20">
        <f t="shared" si="67"/>
        <v>52</v>
      </c>
      <c r="O184" s="132">
        <f t="shared" si="67"/>
        <v>1</v>
      </c>
      <c r="P184" s="23">
        <f t="shared" si="67"/>
        <v>11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38</v>
      </c>
      <c r="F185" s="5">
        <f t="shared" si="67"/>
        <v>49</v>
      </c>
      <c r="G185" s="6">
        <f t="shared" si="67"/>
        <v>51</v>
      </c>
      <c r="H185" s="20">
        <f t="shared" si="67"/>
        <v>61</v>
      </c>
      <c r="I185" s="20">
        <f t="shared" si="67"/>
        <v>62</v>
      </c>
      <c r="J185" s="17">
        <f t="shared" si="67"/>
        <v>23</v>
      </c>
      <c r="K185" s="6">
        <f t="shared" si="67"/>
        <v>11</v>
      </c>
      <c r="L185" s="20">
        <f t="shared" si="67"/>
        <v>21</v>
      </c>
      <c r="M185" s="20">
        <f t="shared" si="67"/>
        <v>34</v>
      </c>
      <c r="N185" s="20">
        <f t="shared" si="67"/>
        <v>25</v>
      </c>
      <c r="O185" s="132">
        <f t="shared" si="67"/>
        <v>36</v>
      </c>
      <c r="P185" s="23">
        <f t="shared" si="67"/>
        <v>49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45</v>
      </c>
      <c r="E186" s="5">
        <f t="shared" si="67"/>
        <v>8</v>
      </c>
      <c r="F186" s="5">
        <f t="shared" si="67"/>
        <v>56</v>
      </c>
      <c r="G186" s="6">
        <f t="shared" si="67"/>
        <v>55</v>
      </c>
      <c r="H186" s="20">
        <f t="shared" si="67"/>
        <v>27</v>
      </c>
      <c r="I186" s="20">
        <f t="shared" si="67"/>
        <v>40</v>
      </c>
      <c r="J186" s="17">
        <f t="shared" si="67"/>
        <v>13</v>
      </c>
      <c r="K186" s="6">
        <f t="shared" si="67"/>
        <v>3</v>
      </c>
      <c r="L186" s="20">
        <f t="shared" si="67"/>
        <v>5</v>
      </c>
      <c r="M186" s="20">
        <f t="shared" si="67"/>
        <v>58</v>
      </c>
      <c r="N186" s="20">
        <f t="shared" si="67"/>
        <v>24</v>
      </c>
      <c r="O186" s="132">
        <f t="shared" si="67"/>
        <v>48</v>
      </c>
      <c r="P186" s="23">
        <f t="shared" si="67"/>
        <v>30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23</v>
      </c>
      <c r="E187" s="5">
        <f t="shared" si="67"/>
        <v>25</v>
      </c>
      <c r="F187" s="5">
        <f t="shared" si="67"/>
        <v>35</v>
      </c>
      <c r="G187" s="6">
        <f t="shared" si="67"/>
        <v>9</v>
      </c>
      <c r="H187" s="20">
        <f t="shared" si="67"/>
        <v>4</v>
      </c>
      <c r="I187" s="20">
        <f t="shared" si="67"/>
        <v>39</v>
      </c>
      <c r="J187" s="17">
        <f t="shared" si="67"/>
        <v>12</v>
      </c>
      <c r="K187" s="6">
        <f t="shared" si="67"/>
        <v>14</v>
      </c>
      <c r="L187" s="20">
        <f t="shared" si="67"/>
        <v>45</v>
      </c>
      <c r="M187" s="20">
        <f t="shared" si="67"/>
        <v>47</v>
      </c>
      <c r="N187" s="20">
        <f t="shared" si="67"/>
        <v>55</v>
      </c>
      <c r="O187" s="132">
        <f t="shared" si="67"/>
        <v>58</v>
      </c>
      <c r="P187" s="23">
        <f t="shared" si="67"/>
        <v>21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24</v>
      </c>
      <c r="E188" s="5">
        <f t="shared" si="67"/>
        <v>14</v>
      </c>
      <c r="F188" s="5">
        <f t="shared" si="67"/>
        <v>47</v>
      </c>
      <c r="G188" s="6">
        <f t="shared" si="67"/>
        <v>8</v>
      </c>
      <c r="H188" s="20">
        <f t="shared" si="67"/>
        <v>39</v>
      </c>
      <c r="I188" s="20">
        <f t="shared" si="67"/>
        <v>38</v>
      </c>
      <c r="J188" s="17">
        <f t="shared" si="67"/>
        <v>17</v>
      </c>
      <c r="K188" s="6">
        <f t="shared" si="67"/>
        <v>9</v>
      </c>
      <c r="L188" s="20">
        <f t="shared" si="67"/>
        <v>13</v>
      </c>
      <c r="M188" s="20">
        <f t="shared" si="67"/>
        <v>10</v>
      </c>
      <c r="N188" s="20">
        <f t="shared" si="67"/>
        <v>55</v>
      </c>
      <c r="O188" s="132">
        <f t="shared" si="67"/>
        <v>23</v>
      </c>
      <c r="P188" s="23">
        <f t="shared" si="67"/>
        <v>17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54</v>
      </c>
      <c r="G189" s="6">
        <f t="shared" si="67"/>
        <v>35</v>
      </c>
      <c r="H189" s="20">
        <f t="shared" si="67"/>
        <v>50</v>
      </c>
      <c r="I189" s="20">
        <f t="shared" si="67"/>
        <v>59</v>
      </c>
      <c r="J189" s="17">
        <f t="shared" si="67"/>
        <v>25</v>
      </c>
      <c r="K189" s="6">
        <f t="shared" si="67"/>
        <v>15</v>
      </c>
      <c r="L189" s="20">
        <f t="shared" si="67"/>
        <v>20</v>
      </c>
      <c r="M189" s="20">
        <f t="shared" si="67"/>
        <v>61</v>
      </c>
      <c r="N189" s="20">
        <f t="shared" si="67"/>
        <v>55</v>
      </c>
      <c r="O189" s="132">
        <f t="shared" si="67"/>
        <v>9</v>
      </c>
      <c r="P189" s="23">
        <f t="shared" si="67"/>
        <v>24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13</v>
      </c>
      <c r="F190" s="5">
        <f t="shared" si="67"/>
        <v>63</v>
      </c>
      <c r="G190" s="6">
        <f t="shared" si="67"/>
        <v>32</v>
      </c>
      <c r="H190" s="20">
        <f t="shared" si="67"/>
        <v>7</v>
      </c>
      <c r="I190" s="20">
        <f t="shared" si="67"/>
        <v>7</v>
      </c>
      <c r="J190" s="17">
        <f t="shared" si="67"/>
        <v>21</v>
      </c>
      <c r="K190" s="6">
        <f t="shared" si="67"/>
        <v>24</v>
      </c>
      <c r="L190" s="20">
        <f t="shared" si="67"/>
        <v>15</v>
      </c>
      <c r="M190" s="20">
        <f t="shared" si="67"/>
        <v>57</v>
      </c>
      <c r="N190" s="20">
        <f t="shared" si="67"/>
        <v>55</v>
      </c>
      <c r="O190" s="132">
        <f t="shared" si="67"/>
        <v>10</v>
      </c>
      <c r="P190" s="23">
        <f t="shared" si="67"/>
        <v>19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49</v>
      </c>
      <c r="E191" s="5">
        <f t="shared" si="67"/>
        <v>15</v>
      </c>
      <c r="F191" s="5">
        <f t="shared" si="67"/>
        <v>59</v>
      </c>
      <c r="G191" s="6">
        <f t="shared" si="67"/>
        <v>22</v>
      </c>
      <c r="H191" s="20">
        <f t="shared" si="67"/>
        <v>24</v>
      </c>
      <c r="I191" s="20">
        <f t="shared" si="67"/>
        <v>27</v>
      </c>
      <c r="J191" s="17">
        <f t="shared" si="67"/>
        <v>20</v>
      </c>
      <c r="K191" s="6">
        <f t="shared" si="67"/>
        <v>21</v>
      </c>
      <c r="L191" s="20">
        <f t="shared" si="67"/>
        <v>10</v>
      </c>
      <c r="M191" s="20">
        <f t="shared" si="67"/>
        <v>33</v>
      </c>
      <c r="N191" s="20">
        <f t="shared" si="67"/>
        <v>55</v>
      </c>
      <c r="O191" s="132">
        <f t="shared" si="67"/>
        <v>44</v>
      </c>
      <c r="P191" s="23">
        <f t="shared" si="67"/>
        <v>35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26</v>
      </c>
      <c r="E192" s="5">
        <f t="shared" si="68"/>
        <v>6</v>
      </c>
      <c r="F192" s="5">
        <f t="shared" si="68"/>
        <v>57</v>
      </c>
      <c r="G192" s="6">
        <f t="shared" si="68"/>
        <v>20</v>
      </c>
      <c r="H192" s="20">
        <f t="shared" si="68"/>
        <v>29</v>
      </c>
      <c r="I192" s="20">
        <f t="shared" si="68"/>
        <v>50</v>
      </c>
      <c r="J192" s="17">
        <f t="shared" si="68"/>
        <v>15</v>
      </c>
      <c r="K192" s="6">
        <f t="shared" si="68"/>
        <v>4</v>
      </c>
      <c r="L192" s="20">
        <f t="shared" si="68"/>
        <v>8</v>
      </c>
      <c r="M192" s="20">
        <f t="shared" si="68"/>
        <v>51</v>
      </c>
      <c r="N192" s="20">
        <f t="shared" si="68"/>
        <v>47</v>
      </c>
      <c r="O192" s="132">
        <f t="shared" si="68"/>
        <v>12</v>
      </c>
      <c r="P192" s="23">
        <f t="shared" si="68"/>
        <v>14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3</v>
      </c>
      <c r="E193" s="5">
        <f t="shared" si="68"/>
        <v>3</v>
      </c>
      <c r="F193" s="5">
        <f t="shared" si="68"/>
        <v>45</v>
      </c>
      <c r="G193" s="6">
        <f t="shared" si="68"/>
        <v>2</v>
      </c>
      <c r="H193" s="20">
        <f t="shared" si="68"/>
        <v>3</v>
      </c>
      <c r="I193" s="20">
        <f t="shared" si="68"/>
        <v>10</v>
      </c>
      <c r="J193" s="17">
        <f t="shared" si="68"/>
        <v>8</v>
      </c>
      <c r="K193" s="6">
        <f t="shared" si="68"/>
        <v>2</v>
      </c>
      <c r="L193" s="20">
        <f t="shared" si="68"/>
        <v>23</v>
      </c>
      <c r="M193" s="20">
        <f t="shared" si="68"/>
        <v>7</v>
      </c>
      <c r="N193" s="20">
        <f t="shared" si="68"/>
        <v>11</v>
      </c>
      <c r="O193" s="132">
        <f t="shared" si="68"/>
        <v>39</v>
      </c>
      <c r="P193" s="23">
        <f t="shared" si="68"/>
        <v>5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30</v>
      </c>
      <c r="E194" s="5">
        <f t="shared" si="68"/>
        <v>7</v>
      </c>
      <c r="F194" s="5">
        <f t="shared" si="68"/>
        <v>61</v>
      </c>
      <c r="G194" s="6">
        <f t="shared" si="68"/>
        <v>10</v>
      </c>
      <c r="H194" s="20">
        <f t="shared" si="68"/>
        <v>5</v>
      </c>
      <c r="I194" s="20">
        <f t="shared" si="68"/>
        <v>57</v>
      </c>
      <c r="J194" s="17">
        <f t="shared" si="68"/>
        <v>5</v>
      </c>
      <c r="K194" s="6">
        <f t="shared" si="68"/>
        <v>18</v>
      </c>
      <c r="L194" s="20">
        <f t="shared" si="68"/>
        <v>4</v>
      </c>
      <c r="M194" s="20">
        <f t="shared" si="68"/>
        <v>54</v>
      </c>
      <c r="N194" s="20">
        <f t="shared" si="68"/>
        <v>22</v>
      </c>
      <c r="O194" s="132">
        <f t="shared" si="68"/>
        <v>7</v>
      </c>
      <c r="P194" s="23">
        <f t="shared" si="68"/>
        <v>7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19</v>
      </c>
      <c r="E195" s="5">
        <f t="shared" si="68"/>
        <v>10</v>
      </c>
      <c r="F195" s="5">
        <f t="shared" si="68"/>
        <v>38</v>
      </c>
      <c r="G195" s="6">
        <f t="shared" si="68"/>
        <v>21</v>
      </c>
      <c r="H195" s="20">
        <f t="shared" si="68"/>
        <v>51</v>
      </c>
      <c r="I195" s="20">
        <f t="shared" si="68"/>
        <v>1</v>
      </c>
      <c r="J195" s="17">
        <f t="shared" si="68"/>
        <v>7</v>
      </c>
      <c r="K195" s="6">
        <f t="shared" si="68"/>
        <v>13</v>
      </c>
      <c r="L195" s="20">
        <f t="shared" si="68"/>
        <v>25</v>
      </c>
      <c r="M195" s="20">
        <f t="shared" si="68"/>
        <v>46</v>
      </c>
      <c r="N195" s="20">
        <f t="shared" si="68"/>
        <v>27</v>
      </c>
      <c r="O195" s="132">
        <f t="shared" si="68"/>
        <v>21</v>
      </c>
      <c r="P195" s="23">
        <f t="shared" si="68"/>
        <v>12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5</v>
      </c>
      <c r="E196" s="5">
        <f t="shared" si="68"/>
        <v>4</v>
      </c>
      <c r="F196" s="5">
        <f t="shared" si="68"/>
        <v>46</v>
      </c>
      <c r="G196" s="6">
        <f t="shared" si="68"/>
        <v>4</v>
      </c>
      <c r="H196" s="20">
        <f t="shared" si="68"/>
        <v>15</v>
      </c>
      <c r="I196" s="20">
        <f t="shared" si="68"/>
        <v>18</v>
      </c>
      <c r="J196" s="17">
        <f t="shared" si="68"/>
        <v>2</v>
      </c>
      <c r="K196" s="6">
        <f t="shared" si="68"/>
        <v>7</v>
      </c>
      <c r="L196" s="20">
        <f t="shared" si="68"/>
        <v>11</v>
      </c>
      <c r="M196" s="20">
        <f t="shared" si="68"/>
        <v>2</v>
      </c>
      <c r="N196" s="20">
        <f t="shared" si="68"/>
        <v>38</v>
      </c>
      <c r="O196" s="132">
        <f t="shared" si="68"/>
        <v>46</v>
      </c>
      <c r="P196" s="23">
        <f t="shared" si="68"/>
        <v>4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50</v>
      </c>
      <c r="G197" s="6">
        <f t="shared" si="68"/>
        <v>1</v>
      </c>
      <c r="H197" s="20">
        <f t="shared" si="68"/>
        <v>2</v>
      </c>
      <c r="I197" s="20">
        <f t="shared" si="68"/>
        <v>2</v>
      </c>
      <c r="J197" s="17">
        <f t="shared" si="68"/>
        <v>3</v>
      </c>
      <c r="K197" s="6">
        <f t="shared" si="68"/>
        <v>17</v>
      </c>
      <c r="L197" s="20">
        <f t="shared" si="68"/>
        <v>6</v>
      </c>
      <c r="M197" s="20">
        <f t="shared" si="68"/>
        <v>59</v>
      </c>
      <c r="N197" s="20">
        <f t="shared" si="68"/>
        <v>3</v>
      </c>
      <c r="O197" s="132">
        <f t="shared" si="68"/>
        <v>3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62</v>
      </c>
      <c r="G198" s="6">
        <f t="shared" si="68"/>
        <v>17</v>
      </c>
      <c r="H198" s="20">
        <f t="shared" si="68"/>
        <v>1</v>
      </c>
      <c r="I198" s="20">
        <f t="shared" si="68"/>
        <v>6</v>
      </c>
      <c r="J198" s="17">
        <f t="shared" si="68"/>
        <v>1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2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22</v>
      </c>
      <c r="E199" s="5">
        <f t="shared" si="68"/>
        <v>12</v>
      </c>
      <c r="F199" s="5">
        <f t="shared" si="68"/>
        <v>36</v>
      </c>
      <c r="G199" s="6">
        <f t="shared" si="68"/>
        <v>45</v>
      </c>
      <c r="H199" s="20">
        <f t="shared" si="68"/>
        <v>44</v>
      </c>
      <c r="I199" s="20">
        <f t="shared" si="68"/>
        <v>13</v>
      </c>
      <c r="J199" s="17">
        <f t="shared" si="68"/>
        <v>4</v>
      </c>
      <c r="K199" s="6">
        <f t="shared" si="68"/>
        <v>6</v>
      </c>
      <c r="L199" s="20">
        <f t="shared" si="68"/>
        <v>2</v>
      </c>
      <c r="M199" s="20">
        <f t="shared" si="68"/>
        <v>12</v>
      </c>
      <c r="N199" s="20">
        <f t="shared" si="68"/>
        <v>49</v>
      </c>
      <c r="O199" s="132">
        <f t="shared" si="68"/>
        <v>24</v>
      </c>
      <c r="P199" s="23">
        <f t="shared" si="68"/>
        <v>8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27</v>
      </c>
      <c r="E200" s="5">
        <f t="shared" si="68"/>
        <v>5</v>
      </c>
      <c r="F200" s="5">
        <f t="shared" si="68"/>
        <v>60</v>
      </c>
      <c r="G200" s="6">
        <f t="shared" si="68"/>
        <v>31</v>
      </c>
      <c r="H200" s="20">
        <f t="shared" si="68"/>
        <v>10</v>
      </c>
      <c r="I200" s="20">
        <f t="shared" si="68"/>
        <v>46</v>
      </c>
      <c r="J200" s="17">
        <f t="shared" si="68"/>
        <v>6</v>
      </c>
      <c r="K200" s="6">
        <f t="shared" si="68"/>
        <v>5</v>
      </c>
      <c r="L200" s="20">
        <f t="shared" si="68"/>
        <v>7</v>
      </c>
      <c r="M200" s="20">
        <f t="shared" si="68"/>
        <v>3</v>
      </c>
      <c r="N200" s="20">
        <f t="shared" si="68"/>
        <v>50</v>
      </c>
      <c r="O200" s="132">
        <f t="shared" si="68"/>
        <v>4</v>
      </c>
      <c r="P200" s="23">
        <f t="shared" si="68"/>
        <v>3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58</v>
      </c>
      <c r="I201" s="20">
        <f t="shared" si="68"/>
        <v>31</v>
      </c>
      <c r="J201" s="17">
        <f t="shared" si="68"/>
        <v>9</v>
      </c>
      <c r="K201" s="6">
        <f t="shared" si="68"/>
        <v>10</v>
      </c>
      <c r="L201" s="20">
        <f t="shared" si="68"/>
        <v>56</v>
      </c>
      <c r="M201" s="20">
        <f t="shared" si="68"/>
        <v>4</v>
      </c>
      <c r="N201" s="20">
        <f t="shared" si="68"/>
        <v>42</v>
      </c>
      <c r="O201" s="132">
        <f t="shared" si="68"/>
        <v>47</v>
      </c>
      <c r="P201" s="23">
        <f t="shared" si="68"/>
        <v>42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50</v>
      </c>
      <c r="F202" s="5">
        <f t="shared" si="68"/>
        <v>40</v>
      </c>
      <c r="G202" s="6">
        <f t="shared" si="68"/>
        <v>29</v>
      </c>
      <c r="H202" s="20">
        <f t="shared" si="68"/>
        <v>18</v>
      </c>
      <c r="I202" s="20">
        <f t="shared" si="68"/>
        <v>34</v>
      </c>
      <c r="J202" s="17">
        <f t="shared" si="68"/>
        <v>19</v>
      </c>
      <c r="K202" s="6">
        <f t="shared" si="68"/>
        <v>45</v>
      </c>
      <c r="L202" s="20">
        <f t="shared" si="68"/>
        <v>16</v>
      </c>
      <c r="M202" s="20">
        <f t="shared" si="68"/>
        <v>48</v>
      </c>
      <c r="N202" s="20">
        <f t="shared" si="68"/>
        <v>41</v>
      </c>
      <c r="O202" s="132">
        <f t="shared" si="68"/>
        <v>34</v>
      </c>
      <c r="P202" s="23">
        <f t="shared" si="68"/>
        <v>34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52</v>
      </c>
      <c r="F203" s="5">
        <f t="shared" si="68"/>
        <v>55</v>
      </c>
      <c r="G203" s="6">
        <f t="shared" si="68"/>
        <v>57</v>
      </c>
      <c r="H203" s="20">
        <f t="shared" si="68"/>
        <v>55</v>
      </c>
      <c r="I203" s="20">
        <f t="shared" si="68"/>
        <v>41</v>
      </c>
      <c r="J203" s="17">
        <f t="shared" si="68"/>
        <v>27</v>
      </c>
      <c r="K203" s="6">
        <f t="shared" si="68"/>
        <v>12</v>
      </c>
      <c r="L203" s="20">
        <f t="shared" si="68"/>
        <v>3</v>
      </c>
      <c r="M203" s="20">
        <f t="shared" si="68"/>
        <v>32</v>
      </c>
      <c r="N203" s="20">
        <f t="shared" si="68"/>
        <v>39</v>
      </c>
      <c r="O203" s="132">
        <f t="shared" si="68"/>
        <v>60</v>
      </c>
      <c r="P203" s="23">
        <f t="shared" si="68"/>
        <v>52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60</v>
      </c>
      <c r="E204" s="5">
        <f t="shared" si="68"/>
        <v>28</v>
      </c>
      <c r="F204" s="5">
        <f t="shared" si="68"/>
        <v>58</v>
      </c>
      <c r="G204" s="6">
        <f t="shared" si="68"/>
        <v>44</v>
      </c>
      <c r="H204" s="20">
        <f t="shared" si="68"/>
        <v>14</v>
      </c>
      <c r="I204" s="20">
        <f t="shared" si="68"/>
        <v>26</v>
      </c>
      <c r="J204" s="17">
        <f t="shared" si="68"/>
        <v>48</v>
      </c>
      <c r="K204" s="6">
        <f t="shared" si="68"/>
        <v>28</v>
      </c>
      <c r="L204" s="20">
        <f t="shared" si="68"/>
        <v>30</v>
      </c>
      <c r="M204" s="20">
        <f t="shared" si="68"/>
        <v>62</v>
      </c>
      <c r="N204" s="20">
        <f t="shared" si="68"/>
        <v>48</v>
      </c>
      <c r="O204" s="132">
        <f t="shared" si="68"/>
        <v>51</v>
      </c>
      <c r="P204" s="23">
        <f t="shared" si="68"/>
        <v>59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30</v>
      </c>
      <c r="F205" s="8">
        <f t="shared" si="68"/>
        <v>51</v>
      </c>
      <c r="G205" s="9">
        <f t="shared" si="68"/>
        <v>50</v>
      </c>
      <c r="H205" s="21">
        <f t="shared" si="68"/>
        <v>47</v>
      </c>
      <c r="I205" s="21">
        <f t="shared" si="68"/>
        <v>47</v>
      </c>
      <c r="J205" s="18">
        <f t="shared" si="68"/>
        <v>29</v>
      </c>
      <c r="K205" s="9">
        <f t="shared" si="68"/>
        <v>20</v>
      </c>
      <c r="L205" s="21">
        <f t="shared" si="68"/>
        <v>35</v>
      </c>
      <c r="M205" s="21">
        <f t="shared" si="68"/>
        <v>44</v>
      </c>
      <c r="N205" s="21">
        <f t="shared" si="68"/>
        <v>55</v>
      </c>
      <c r="O205" s="136">
        <f t="shared" si="68"/>
        <v>54</v>
      </c>
      <c r="P205" s="24">
        <f t="shared" si="68"/>
        <v>58</v>
      </c>
      <c r="Q205" s="24">
        <f t="shared" si="68"/>
        <v>49</v>
      </c>
    </row>
    <row r="207" spans="2:17" ht="13.5" x14ac:dyDescent="0.15">
      <c r="B207" s="74" t="str">
        <f>+B139</f>
        <v>平成２６年度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3" t="s">
        <v>116</v>
      </c>
      <c r="C209" s="154"/>
      <c r="D209" s="72" t="s">
        <v>1</v>
      </c>
      <c r="E209" s="45"/>
      <c r="F209" s="45"/>
      <c r="G209" s="46"/>
      <c r="H209" s="157" t="s">
        <v>5</v>
      </c>
      <c r="I209" s="157" t="s">
        <v>6</v>
      </c>
      <c r="J209" s="72" t="s">
        <v>7</v>
      </c>
      <c r="K209" s="46"/>
      <c r="L209" s="159" t="s">
        <v>8</v>
      </c>
      <c r="M209" s="159" t="s">
        <v>9</v>
      </c>
      <c r="N209" s="159" t="s">
        <v>115</v>
      </c>
      <c r="O209" s="129" t="s">
        <v>112</v>
      </c>
      <c r="P209" s="151" t="s">
        <v>113</v>
      </c>
      <c r="Q209" s="1"/>
    </row>
    <row r="210" spans="2:17" ht="22.5" x14ac:dyDescent="0.15">
      <c r="B210" s="155"/>
      <c r="C210" s="156"/>
      <c r="D210" s="47"/>
      <c r="E210" s="48" t="s">
        <v>2</v>
      </c>
      <c r="F210" s="48" t="s">
        <v>3</v>
      </c>
      <c r="G210" s="49" t="s">
        <v>4</v>
      </c>
      <c r="H210" s="158"/>
      <c r="I210" s="158"/>
      <c r="J210" s="47"/>
      <c r="K210" s="50" t="s">
        <v>114</v>
      </c>
      <c r="L210" s="160"/>
      <c r="M210" s="160"/>
      <c r="N210" s="160"/>
      <c r="O210" s="130"/>
      <c r="P210" s="152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0.50545823247011545</v>
      </c>
      <c r="E211" s="78">
        <f t="shared" si="69"/>
        <v>0.16122056680459115</v>
      </c>
      <c r="F211" s="78">
        <f t="shared" si="69"/>
        <v>0.23517037994540765</v>
      </c>
      <c r="G211" s="79">
        <f t="shared" si="69"/>
        <v>0.10906728572011662</v>
      </c>
      <c r="H211" s="80">
        <f t="shared" si="69"/>
        <v>0.14281039396662665</v>
      </c>
      <c r="I211" s="80">
        <f t="shared" si="69"/>
        <v>1.6381083109859269E-2</v>
      </c>
      <c r="J211" s="77">
        <f t="shared" si="69"/>
        <v>4.9563602533072827E-2</v>
      </c>
      <c r="K211" s="79">
        <f t="shared" si="69"/>
        <v>3.9344219914349224E-5</v>
      </c>
      <c r="L211" s="80">
        <f t="shared" si="69"/>
        <v>6.6958891218346681E-2</v>
      </c>
      <c r="M211" s="80">
        <f t="shared" si="69"/>
        <v>7.5480382868064284E-3</v>
      </c>
      <c r="N211" s="80">
        <f t="shared" si="69"/>
        <v>4.9702558360552353E-2</v>
      </c>
      <c r="O211" s="140">
        <f t="shared" si="69"/>
        <v>0.1615772000546204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0.49431373821994679</v>
      </c>
      <c r="E212" s="83">
        <f t="shared" si="70"/>
        <v>0.16721999381405647</v>
      </c>
      <c r="F212" s="83">
        <f t="shared" si="70"/>
        <v>0.23882972001580932</v>
      </c>
      <c r="G212" s="84">
        <f t="shared" si="70"/>
        <v>8.8264024390080992E-2</v>
      </c>
      <c r="H212" s="85">
        <f t="shared" si="70"/>
        <v>0.14789038054091916</v>
      </c>
      <c r="I212" s="85">
        <f t="shared" si="70"/>
        <v>1.4559022405348114E-2</v>
      </c>
      <c r="J212" s="82">
        <f t="shared" si="70"/>
        <v>9.5468908309762929E-2</v>
      </c>
      <c r="K212" s="84">
        <f t="shared" si="70"/>
        <v>3.5523471121157717E-2</v>
      </c>
      <c r="L212" s="85">
        <f t="shared" si="70"/>
        <v>7.4648057576793672E-2</v>
      </c>
      <c r="M212" s="85">
        <f t="shared" si="70"/>
        <v>7.3570496913232981E-3</v>
      </c>
      <c r="N212" s="85">
        <f t="shared" si="70"/>
        <v>1.1340021238719297E-2</v>
      </c>
      <c r="O212" s="141">
        <f t="shared" si="70"/>
        <v>0.15442282201718674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0.49909713315302329</v>
      </c>
      <c r="E213" s="83">
        <f t="shared" si="71"/>
        <v>0.18714894800172696</v>
      </c>
      <c r="F213" s="83">
        <f t="shared" si="71"/>
        <v>0.23824594675597774</v>
      </c>
      <c r="G213" s="84">
        <f t="shared" si="71"/>
        <v>7.3702238395318628E-2</v>
      </c>
      <c r="H213" s="85">
        <f t="shared" si="71"/>
        <v>0.11927555376884573</v>
      </c>
      <c r="I213" s="85">
        <f t="shared" si="71"/>
        <v>8.6346839639718856E-3</v>
      </c>
      <c r="J213" s="82">
        <f t="shared" si="71"/>
        <v>8.3262553310628346E-2</v>
      </c>
      <c r="K213" s="84">
        <f t="shared" si="71"/>
        <v>3.0171821835940943E-2</v>
      </c>
      <c r="L213" s="85">
        <f t="shared" si="71"/>
        <v>0.13214846742619044</v>
      </c>
      <c r="M213" s="85">
        <f t="shared" si="71"/>
        <v>2.9156773857390288E-2</v>
      </c>
      <c r="N213" s="85">
        <f t="shared" si="71"/>
        <v>1.7017713720746955E-2</v>
      </c>
      <c r="O213" s="141">
        <f t="shared" si="71"/>
        <v>0.11140712079920305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0.52588643385890255</v>
      </c>
      <c r="E214" s="83">
        <f t="shared" si="72"/>
        <v>0.15651734742364215</v>
      </c>
      <c r="F214" s="83">
        <f t="shared" si="72"/>
        <v>0.27743137574440724</v>
      </c>
      <c r="G214" s="84">
        <f t="shared" si="72"/>
        <v>9.1937710690853172E-2</v>
      </c>
      <c r="H214" s="85">
        <f t="shared" si="72"/>
        <v>0.15768904341421283</v>
      </c>
      <c r="I214" s="85">
        <f t="shared" si="72"/>
        <v>1.2988998988194602E-2</v>
      </c>
      <c r="J214" s="82">
        <f t="shared" si="72"/>
        <v>7.8305701341610856E-2</v>
      </c>
      <c r="K214" s="84">
        <f t="shared" si="72"/>
        <v>4.1688272605193828E-5</v>
      </c>
      <c r="L214" s="85">
        <f t="shared" si="72"/>
        <v>0.11313985730883153</v>
      </c>
      <c r="M214" s="85">
        <f t="shared" si="72"/>
        <v>3.3058917340496423E-2</v>
      </c>
      <c r="N214" s="85">
        <f t="shared" si="72"/>
        <v>2.1077126434287615E-3</v>
      </c>
      <c r="O214" s="141">
        <f t="shared" si="72"/>
        <v>7.6823335104322418E-2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0.47728456026506433</v>
      </c>
      <c r="E215" s="83">
        <f t="shared" si="73"/>
        <v>0.15789269895730729</v>
      </c>
      <c r="F215" s="83">
        <f t="shared" si="73"/>
        <v>0.22701121814207795</v>
      </c>
      <c r="G215" s="84">
        <f t="shared" si="73"/>
        <v>9.2380643165679108E-2</v>
      </c>
      <c r="H215" s="85">
        <f t="shared" si="73"/>
        <v>0.15355355728667358</v>
      </c>
      <c r="I215" s="85">
        <f t="shared" si="73"/>
        <v>1.0966335336233481E-2</v>
      </c>
      <c r="J215" s="82">
        <f t="shared" si="73"/>
        <v>4.8123167755867023E-2</v>
      </c>
      <c r="K215" s="84">
        <f t="shared" si="73"/>
        <v>1.2027565288036638E-2</v>
      </c>
      <c r="L215" s="85">
        <f t="shared" si="73"/>
        <v>0.12763205137486408</v>
      </c>
      <c r="M215" s="85">
        <f t="shared" si="73"/>
        <v>1.121064674150303E-2</v>
      </c>
      <c r="N215" s="85">
        <f t="shared" si="73"/>
        <v>6.3253327015313156E-5</v>
      </c>
      <c r="O215" s="141">
        <f t="shared" si="73"/>
        <v>0.17116642791277914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0.44042707450804752</v>
      </c>
      <c r="E216" s="83">
        <f t="shared" si="74"/>
        <v>0.15436861223515552</v>
      </c>
      <c r="F216" s="83">
        <f t="shared" si="74"/>
        <v>0.1877550935665841</v>
      </c>
      <c r="G216" s="84">
        <f t="shared" si="74"/>
        <v>9.8303368706307903E-2</v>
      </c>
      <c r="H216" s="85">
        <f t="shared" si="74"/>
        <v>0.13506479922485204</v>
      </c>
      <c r="I216" s="85">
        <f t="shared" si="74"/>
        <v>4.5638167588947067E-3</v>
      </c>
      <c r="J216" s="82">
        <f t="shared" si="74"/>
        <v>0.12678120727261064</v>
      </c>
      <c r="K216" s="84">
        <f t="shared" si="74"/>
        <v>5.153077975709186E-2</v>
      </c>
      <c r="L216" s="85">
        <f t="shared" si="74"/>
        <v>0.10858865539979699</v>
      </c>
      <c r="M216" s="85">
        <f t="shared" si="74"/>
        <v>3.9473216974274042E-2</v>
      </c>
      <c r="N216" s="85">
        <f t="shared" si="74"/>
        <v>8.0211690879540068E-3</v>
      </c>
      <c r="O216" s="141">
        <f t="shared" si="74"/>
        <v>0.13708006077357004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0.51065992187177844</v>
      </c>
      <c r="E217" s="83">
        <f t="shared" si="75"/>
        <v>0.17321420253436318</v>
      </c>
      <c r="F217" s="83">
        <f t="shared" si="75"/>
        <v>0.26739736785423751</v>
      </c>
      <c r="G217" s="84">
        <f t="shared" si="75"/>
        <v>7.0048351483177743E-2</v>
      </c>
      <c r="H217" s="85">
        <f t="shared" si="75"/>
        <v>0.15017718160439172</v>
      </c>
      <c r="I217" s="85">
        <f t="shared" si="75"/>
        <v>1.0825123218023966E-2</v>
      </c>
      <c r="J217" s="82">
        <f t="shared" si="75"/>
        <v>0.10587008392635405</v>
      </c>
      <c r="K217" s="84">
        <f t="shared" si="75"/>
        <v>3.932892834781921E-2</v>
      </c>
      <c r="L217" s="85">
        <f t="shared" si="75"/>
        <v>0.1015212789982169</v>
      </c>
      <c r="M217" s="85">
        <f t="shared" si="75"/>
        <v>6.2486471332545528E-2</v>
      </c>
      <c r="N217" s="85">
        <f t="shared" si="75"/>
        <v>0</v>
      </c>
      <c r="O217" s="141">
        <f t="shared" si="75"/>
        <v>5.8459939048689388E-2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0.45065754682573411</v>
      </c>
      <c r="E218" s="83">
        <f t="shared" si="76"/>
        <v>0.16854052769885816</v>
      </c>
      <c r="F218" s="83">
        <f t="shared" si="76"/>
        <v>0.19370684567085911</v>
      </c>
      <c r="G218" s="84">
        <f t="shared" si="76"/>
        <v>8.841017345601683E-2</v>
      </c>
      <c r="H218" s="85">
        <f t="shared" si="76"/>
        <v>0.14312252690714838</v>
      </c>
      <c r="I218" s="85">
        <f t="shared" si="76"/>
        <v>1.5034993368230441E-2</v>
      </c>
      <c r="J218" s="82">
        <f t="shared" si="76"/>
        <v>8.4116326344455442E-2</v>
      </c>
      <c r="K218" s="84">
        <f t="shared" si="76"/>
        <v>4.264798113280837E-2</v>
      </c>
      <c r="L218" s="85">
        <f t="shared" si="76"/>
        <v>0.11225242884832123</v>
      </c>
      <c r="M218" s="85">
        <f t="shared" si="76"/>
        <v>2.8000041025754426E-2</v>
      </c>
      <c r="N218" s="85">
        <f t="shared" si="76"/>
        <v>4.9114520192890879E-3</v>
      </c>
      <c r="O218" s="141">
        <f t="shared" si="76"/>
        <v>0.16190468466106689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0.48411300769884624</v>
      </c>
      <c r="E219" s="83">
        <f t="shared" si="77"/>
        <v>0.16128535849904951</v>
      </c>
      <c r="F219" s="83">
        <f t="shared" si="77"/>
        <v>0.22242147594832976</v>
      </c>
      <c r="G219" s="84">
        <f t="shared" si="77"/>
        <v>0.10040617325146699</v>
      </c>
      <c r="H219" s="85">
        <f t="shared" si="77"/>
        <v>0.16244057724083485</v>
      </c>
      <c r="I219" s="85">
        <f t="shared" si="77"/>
        <v>1.8165911662552998E-2</v>
      </c>
      <c r="J219" s="82">
        <f t="shared" si="77"/>
        <v>0.10557338016575939</v>
      </c>
      <c r="K219" s="84">
        <f t="shared" si="77"/>
        <v>3.8526779050903091E-2</v>
      </c>
      <c r="L219" s="85">
        <f t="shared" si="77"/>
        <v>9.6197882137306845E-2</v>
      </c>
      <c r="M219" s="85">
        <f t="shared" si="77"/>
        <v>3.088647600302178E-2</v>
      </c>
      <c r="N219" s="85">
        <f t="shared" si="77"/>
        <v>1.2737734161795933E-2</v>
      </c>
      <c r="O219" s="141">
        <f t="shared" si="77"/>
        <v>8.9885030929881954E-2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0.40319560767443763</v>
      </c>
      <c r="E220" s="83">
        <f t="shared" si="78"/>
        <v>0.12297036134384487</v>
      </c>
      <c r="F220" s="83">
        <f t="shared" si="78"/>
        <v>0.20328839928003573</v>
      </c>
      <c r="G220" s="84">
        <f t="shared" si="78"/>
        <v>7.6936847050557047E-2</v>
      </c>
      <c r="H220" s="85">
        <f t="shared" si="78"/>
        <v>8.0244645052362326E-2</v>
      </c>
      <c r="I220" s="85">
        <f t="shared" si="78"/>
        <v>5.7385463027584413E-3</v>
      </c>
      <c r="J220" s="82">
        <f t="shared" si="78"/>
        <v>0.15788509069218368</v>
      </c>
      <c r="K220" s="84">
        <f t="shared" si="78"/>
        <v>6.7281401838834534E-2</v>
      </c>
      <c r="L220" s="85">
        <f t="shared" si="78"/>
        <v>9.430919224543996E-2</v>
      </c>
      <c r="M220" s="85">
        <f t="shared" si="78"/>
        <v>2.4341983667792784E-2</v>
      </c>
      <c r="N220" s="85">
        <f t="shared" si="78"/>
        <v>4.0022343283445342E-3</v>
      </c>
      <c r="O220" s="141">
        <f t="shared" si="78"/>
        <v>0.23028270003668064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0.43905226726246815</v>
      </c>
      <c r="E221" s="83">
        <f t="shared" si="79"/>
        <v>0.14592440186044089</v>
      </c>
      <c r="F221" s="83">
        <f t="shared" si="79"/>
        <v>0.21606831299996265</v>
      </c>
      <c r="G221" s="84">
        <f t="shared" si="79"/>
        <v>7.7059552402064607E-2</v>
      </c>
      <c r="H221" s="85">
        <f t="shared" si="79"/>
        <v>0.14439447458508517</v>
      </c>
      <c r="I221" s="85">
        <f t="shared" si="79"/>
        <v>8.7114387928031063E-3</v>
      </c>
      <c r="J221" s="82">
        <f t="shared" si="79"/>
        <v>9.9070944296738753E-2</v>
      </c>
      <c r="K221" s="84">
        <f t="shared" si="79"/>
        <v>3.8112249250023891E-2</v>
      </c>
      <c r="L221" s="85">
        <f t="shared" si="79"/>
        <v>0.13006940854573665</v>
      </c>
      <c r="M221" s="85">
        <f t="shared" si="79"/>
        <v>5.7245418354262778E-2</v>
      </c>
      <c r="N221" s="85">
        <f t="shared" si="79"/>
        <v>8.5944503994905275E-3</v>
      </c>
      <c r="O221" s="141">
        <f t="shared" si="79"/>
        <v>0.11286159776341487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0.51746472769581953</v>
      </c>
      <c r="E222" s="83">
        <f t="shared" si="80"/>
        <v>0.16480687095397234</v>
      </c>
      <c r="F222" s="83">
        <f t="shared" si="80"/>
        <v>0.25593291701390714</v>
      </c>
      <c r="G222" s="84">
        <f t="shared" si="80"/>
        <v>9.6724939727940024E-2</v>
      </c>
      <c r="H222" s="85">
        <f t="shared" si="80"/>
        <v>0.15156036355065042</v>
      </c>
      <c r="I222" s="85">
        <f t="shared" si="80"/>
        <v>1.2898551882129254E-2</v>
      </c>
      <c r="J222" s="82">
        <f t="shared" si="80"/>
        <v>7.6961944957204251E-2</v>
      </c>
      <c r="K222" s="84">
        <f t="shared" si="80"/>
        <v>2.9803275903476701E-3</v>
      </c>
      <c r="L222" s="85">
        <f t="shared" si="80"/>
        <v>0.11332916817951139</v>
      </c>
      <c r="M222" s="85">
        <f t="shared" si="80"/>
        <v>8.5551572667212743E-3</v>
      </c>
      <c r="N222" s="85">
        <f t="shared" si="80"/>
        <v>1.7830408328676658E-2</v>
      </c>
      <c r="O222" s="141">
        <f t="shared" si="80"/>
        <v>0.10139967813928726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0.46698750396659355</v>
      </c>
      <c r="E223" s="83">
        <f t="shared" si="81"/>
        <v>0.16819037250903285</v>
      </c>
      <c r="F223" s="83">
        <f t="shared" si="81"/>
        <v>0.22554844241919692</v>
      </c>
      <c r="G223" s="84">
        <f t="shared" si="81"/>
        <v>7.3248689038363804E-2</v>
      </c>
      <c r="H223" s="85">
        <f t="shared" si="81"/>
        <v>0.16588413559944806</v>
      </c>
      <c r="I223" s="85">
        <f t="shared" si="81"/>
        <v>5.6581753227574133E-3</v>
      </c>
      <c r="J223" s="82">
        <f t="shared" si="81"/>
        <v>0.10577525958075398</v>
      </c>
      <c r="K223" s="84">
        <f t="shared" si="81"/>
        <v>4.1661453366885759E-2</v>
      </c>
      <c r="L223" s="85">
        <f t="shared" si="81"/>
        <v>9.0541111414682338E-2</v>
      </c>
      <c r="M223" s="85">
        <f t="shared" si="81"/>
        <v>2.4716029974515333E-2</v>
      </c>
      <c r="N223" s="85">
        <f t="shared" si="81"/>
        <v>8.2651315561156086E-3</v>
      </c>
      <c r="O223" s="141">
        <f t="shared" si="81"/>
        <v>0.13217265258513367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0.48409709629165132</v>
      </c>
      <c r="E224" s="83">
        <f t="shared" si="82"/>
        <v>0.1634901277500683</v>
      </c>
      <c r="F224" s="83">
        <f t="shared" si="82"/>
        <v>0.22000031862562605</v>
      </c>
      <c r="G224" s="84">
        <f t="shared" si="82"/>
        <v>0.10060664991595696</v>
      </c>
      <c r="H224" s="85">
        <f t="shared" si="82"/>
        <v>0.16604538357380902</v>
      </c>
      <c r="I224" s="85">
        <f t="shared" si="82"/>
        <v>1.4100843461774494E-3</v>
      </c>
      <c r="J224" s="82">
        <f t="shared" si="82"/>
        <v>3.9681945244849963E-2</v>
      </c>
      <c r="K224" s="84">
        <f t="shared" si="82"/>
        <v>1.8973713496483669E-4</v>
      </c>
      <c r="L224" s="85">
        <f t="shared" si="82"/>
        <v>0.11238916004642641</v>
      </c>
      <c r="M224" s="85">
        <f t="shared" si="82"/>
        <v>4.5406640976738008E-2</v>
      </c>
      <c r="N224" s="85">
        <f t="shared" si="82"/>
        <v>9.4481348839632953E-3</v>
      </c>
      <c r="O224" s="141">
        <f t="shared" si="82"/>
        <v>0.14152155463638455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0.43367670174778378</v>
      </c>
      <c r="E225" s="88">
        <f t="shared" si="83"/>
        <v>0.1467007408671134</v>
      </c>
      <c r="F225" s="88">
        <f t="shared" si="83"/>
        <v>0.17714686246313407</v>
      </c>
      <c r="G225" s="89">
        <f t="shared" si="83"/>
        <v>0.10982909841753627</v>
      </c>
      <c r="H225" s="90">
        <f t="shared" si="83"/>
        <v>0.13984581081174158</v>
      </c>
      <c r="I225" s="90">
        <f t="shared" si="83"/>
        <v>8.9825492086672131E-3</v>
      </c>
      <c r="J225" s="87">
        <f t="shared" si="83"/>
        <v>0.12540267519914355</v>
      </c>
      <c r="K225" s="89">
        <f t="shared" si="83"/>
        <v>5.5595044214136129E-2</v>
      </c>
      <c r="L225" s="90">
        <f t="shared" si="83"/>
        <v>6.861361101525934E-2</v>
      </c>
      <c r="M225" s="90">
        <f t="shared" si="83"/>
        <v>2.3055010321084802E-2</v>
      </c>
      <c r="N225" s="90">
        <f t="shared" si="83"/>
        <v>1.7272240867378331E-3</v>
      </c>
      <c r="O225" s="142">
        <f t="shared" si="83"/>
        <v>0.1986964176095819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0.44654383323988506</v>
      </c>
      <c r="E226" s="83">
        <f t="shared" si="84"/>
        <v>0.15682490783863334</v>
      </c>
      <c r="F226" s="83">
        <f t="shared" si="84"/>
        <v>0.22225684389131997</v>
      </c>
      <c r="G226" s="84">
        <f t="shared" si="84"/>
        <v>6.7462081509931771E-2</v>
      </c>
      <c r="H226" s="85">
        <f t="shared" si="84"/>
        <v>0.11213742981218427</v>
      </c>
      <c r="I226" s="85">
        <f t="shared" si="84"/>
        <v>3.1427837613326576E-3</v>
      </c>
      <c r="J226" s="82">
        <f t="shared" si="84"/>
        <v>0.16609512826016662</v>
      </c>
      <c r="K226" s="84">
        <f t="shared" si="84"/>
        <v>2.4206929465135276E-2</v>
      </c>
      <c r="L226" s="85">
        <f t="shared" si="84"/>
        <v>9.2350868142879405E-2</v>
      </c>
      <c r="M226" s="85">
        <f t="shared" si="84"/>
        <v>3.5345868159453613E-2</v>
      </c>
      <c r="N226" s="85">
        <f t="shared" si="84"/>
        <v>3.394619058048582E-2</v>
      </c>
      <c r="O226" s="141">
        <f t="shared" si="84"/>
        <v>0.11043789804361252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0.57842609580553472</v>
      </c>
      <c r="E227" s="88">
        <f t="shared" si="85"/>
        <v>0.19811425477040404</v>
      </c>
      <c r="F227" s="88">
        <f t="shared" si="85"/>
        <v>0.26661122392029757</v>
      </c>
      <c r="G227" s="89">
        <f t="shared" si="85"/>
        <v>0.11370061711483315</v>
      </c>
      <c r="H227" s="90">
        <f t="shared" si="85"/>
        <v>0.16197929519506835</v>
      </c>
      <c r="I227" s="90">
        <f t="shared" si="85"/>
        <v>1.4963101336164821E-3</v>
      </c>
      <c r="J227" s="87">
        <f t="shared" si="85"/>
        <v>5.7589485868426105E-2</v>
      </c>
      <c r="K227" s="89">
        <f t="shared" si="85"/>
        <v>3.5006947435449803E-3</v>
      </c>
      <c r="L227" s="90">
        <f t="shared" si="85"/>
        <v>9.8564313343697946E-2</v>
      </c>
      <c r="M227" s="90">
        <f t="shared" si="85"/>
        <v>5.7086276530734052E-3</v>
      </c>
      <c r="N227" s="90">
        <f t="shared" si="85"/>
        <v>3.8381043571883971E-3</v>
      </c>
      <c r="O227" s="142">
        <f t="shared" si="85"/>
        <v>9.2397767643394579E-2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0.49016908396898967</v>
      </c>
      <c r="E228" s="83">
        <f t="shared" si="86"/>
        <v>0.1540303531528571</v>
      </c>
      <c r="F228" s="83">
        <f t="shared" si="86"/>
        <v>0.25041033249791106</v>
      </c>
      <c r="G228" s="84">
        <f t="shared" si="86"/>
        <v>8.572839831822153E-2</v>
      </c>
      <c r="H228" s="85">
        <f t="shared" si="86"/>
        <v>0.15855448167099384</v>
      </c>
      <c r="I228" s="85">
        <f t="shared" si="86"/>
        <v>2.7105928641124708E-3</v>
      </c>
      <c r="J228" s="82">
        <f t="shared" si="86"/>
        <v>0.12672306418585472</v>
      </c>
      <c r="K228" s="84">
        <f t="shared" si="86"/>
        <v>1.2105937918299843E-2</v>
      </c>
      <c r="L228" s="85">
        <f t="shared" si="86"/>
        <v>0.11279470885897529</v>
      </c>
      <c r="M228" s="85">
        <f t="shared" si="86"/>
        <v>2.0475972618280713E-2</v>
      </c>
      <c r="N228" s="85">
        <f t="shared" si="86"/>
        <v>5.846080349400924E-3</v>
      </c>
      <c r="O228" s="141">
        <f t="shared" si="86"/>
        <v>8.2726015483392382E-2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0.51422671611563431</v>
      </c>
      <c r="E229" s="83">
        <f t="shared" si="87"/>
        <v>0.1842302801267344</v>
      </c>
      <c r="F229" s="83">
        <f t="shared" si="87"/>
        <v>0.23957095855993574</v>
      </c>
      <c r="G229" s="84">
        <f t="shared" si="87"/>
        <v>9.0425477428964215E-2</v>
      </c>
      <c r="H229" s="85">
        <f t="shared" si="87"/>
        <v>0.15150351447973462</v>
      </c>
      <c r="I229" s="85">
        <f t="shared" si="87"/>
        <v>5.0645152989084547E-3</v>
      </c>
      <c r="J229" s="82">
        <f t="shared" si="87"/>
        <v>6.216650530564867E-2</v>
      </c>
      <c r="K229" s="84">
        <f t="shared" si="87"/>
        <v>1.1975463467348084E-2</v>
      </c>
      <c r="L229" s="85">
        <f t="shared" si="87"/>
        <v>0.11680478850543313</v>
      </c>
      <c r="M229" s="85">
        <f t="shared" si="87"/>
        <v>2.0786133949240764E-2</v>
      </c>
      <c r="N229" s="85">
        <f t="shared" si="87"/>
        <v>4.1564457204142109E-3</v>
      </c>
      <c r="O229" s="141">
        <f t="shared" si="87"/>
        <v>0.12529138062498579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0.51546820058290788</v>
      </c>
      <c r="E230" s="83">
        <f t="shared" si="88"/>
        <v>0.1684117820013569</v>
      </c>
      <c r="F230" s="83">
        <f t="shared" si="88"/>
        <v>0.2786540295501112</v>
      </c>
      <c r="G230" s="84">
        <f t="shared" si="88"/>
        <v>6.8402389031439803E-2</v>
      </c>
      <c r="H230" s="85">
        <f t="shared" si="88"/>
        <v>0.13895709578613608</v>
      </c>
      <c r="I230" s="85">
        <f t="shared" si="88"/>
        <v>2.3328367398972446E-3</v>
      </c>
      <c r="J230" s="82">
        <f t="shared" si="88"/>
        <v>8.6123248543013523E-2</v>
      </c>
      <c r="K230" s="84">
        <f t="shared" si="88"/>
        <v>2.5417748145794661E-2</v>
      </c>
      <c r="L230" s="85">
        <f t="shared" si="88"/>
        <v>0.12957776447950328</v>
      </c>
      <c r="M230" s="85">
        <f t="shared" si="88"/>
        <v>2.170940543497267E-2</v>
      </c>
      <c r="N230" s="85">
        <f t="shared" si="88"/>
        <v>9.711506234091026E-3</v>
      </c>
      <c r="O230" s="141">
        <f t="shared" si="88"/>
        <v>9.6119942199478323E-2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0.41886991540425422</v>
      </c>
      <c r="E231" s="83">
        <f t="shared" si="89"/>
        <v>0.13147220533755455</v>
      </c>
      <c r="F231" s="83">
        <f t="shared" si="89"/>
        <v>0.24935111364685042</v>
      </c>
      <c r="G231" s="84">
        <f t="shared" si="89"/>
        <v>3.804659641984922E-2</v>
      </c>
      <c r="H231" s="85">
        <f t="shared" si="89"/>
        <v>0.16380156588843353</v>
      </c>
      <c r="I231" s="85">
        <f t="shared" si="89"/>
        <v>3.8059721783299636E-3</v>
      </c>
      <c r="J231" s="82">
        <f t="shared" si="89"/>
        <v>9.216040052554339E-2</v>
      </c>
      <c r="K231" s="84">
        <f t="shared" si="89"/>
        <v>1.3660169317954956E-2</v>
      </c>
      <c r="L231" s="85">
        <f t="shared" si="89"/>
        <v>7.0193811416042584E-2</v>
      </c>
      <c r="M231" s="85">
        <f t="shared" si="89"/>
        <v>3.3551149857524658E-2</v>
      </c>
      <c r="N231" s="85">
        <f t="shared" si="89"/>
        <v>6.0744565270813324E-3</v>
      </c>
      <c r="O231" s="141">
        <f t="shared" si="89"/>
        <v>0.21154272820279035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0.50880332589008825</v>
      </c>
      <c r="E232" s="83">
        <f t="shared" si="90"/>
        <v>0.17582593982843969</v>
      </c>
      <c r="F232" s="83">
        <f t="shared" si="90"/>
        <v>0.25690496724152528</v>
      </c>
      <c r="G232" s="84">
        <f t="shared" si="90"/>
        <v>7.6072418820123319E-2</v>
      </c>
      <c r="H232" s="85">
        <f t="shared" si="90"/>
        <v>0.16946306182851306</v>
      </c>
      <c r="I232" s="85">
        <f t="shared" si="90"/>
        <v>9.8897469167179078E-3</v>
      </c>
      <c r="J232" s="82">
        <f t="shared" si="90"/>
        <v>0.10334667533679157</v>
      </c>
      <c r="K232" s="84">
        <f t="shared" si="90"/>
        <v>5.1344309609927044E-2</v>
      </c>
      <c r="L232" s="85">
        <f t="shared" si="90"/>
        <v>0.13585124719183367</v>
      </c>
      <c r="M232" s="85">
        <f t="shared" si="90"/>
        <v>1.0514712479986277E-2</v>
      </c>
      <c r="N232" s="85">
        <f t="shared" si="90"/>
        <v>2.8944455928063169E-3</v>
      </c>
      <c r="O232" s="141">
        <f t="shared" si="90"/>
        <v>5.9236784763262905E-2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0.55293379647334839</v>
      </c>
      <c r="E233" s="83">
        <f t="shared" si="91"/>
        <v>0.18093959531920539</v>
      </c>
      <c r="F233" s="83">
        <f t="shared" si="91"/>
        <v>0.28589450620072943</v>
      </c>
      <c r="G233" s="84">
        <f t="shared" si="91"/>
        <v>8.6099694953413575E-2</v>
      </c>
      <c r="H233" s="85">
        <f t="shared" si="91"/>
        <v>0.19384533252587557</v>
      </c>
      <c r="I233" s="85">
        <f t="shared" si="91"/>
        <v>1.0157357213918597E-2</v>
      </c>
      <c r="J233" s="82">
        <f t="shared" si="91"/>
        <v>8.5464849875760696E-2</v>
      </c>
      <c r="K233" s="84">
        <f t="shared" si="91"/>
        <v>3.4132040176163357E-2</v>
      </c>
      <c r="L233" s="85">
        <f t="shared" si="91"/>
        <v>9.1177717446262824E-2</v>
      </c>
      <c r="M233" s="85">
        <f t="shared" si="91"/>
        <v>1.8024766831397782E-2</v>
      </c>
      <c r="N233" s="85">
        <f t="shared" si="91"/>
        <v>3.2677216489470748E-3</v>
      </c>
      <c r="O233" s="141">
        <f t="shared" si="91"/>
        <v>4.5128457984489077E-2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0.46344663664989388</v>
      </c>
      <c r="E234" s="83">
        <f t="shared" si="92"/>
        <v>0.15376312514504989</v>
      </c>
      <c r="F234" s="83">
        <f t="shared" si="92"/>
        <v>0.24466718725687248</v>
      </c>
      <c r="G234" s="84">
        <f t="shared" si="92"/>
        <v>6.5016324247971533E-2</v>
      </c>
      <c r="H234" s="85">
        <f t="shared" si="92"/>
        <v>0.14996543397978312</v>
      </c>
      <c r="I234" s="85">
        <f t="shared" si="92"/>
        <v>9.7560776400566554E-3</v>
      </c>
      <c r="J234" s="82">
        <f t="shared" si="92"/>
        <v>0.15257576367190862</v>
      </c>
      <c r="K234" s="84">
        <f t="shared" si="92"/>
        <v>5.5075594403520708E-2</v>
      </c>
      <c r="L234" s="85">
        <f t="shared" si="92"/>
        <v>9.0356788061453031E-2</v>
      </c>
      <c r="M234" s="85">
        <f t="shared" si="92"/>
        <v>4.067086619332775E-2</v>
      </c>
      <c r="N234" s="85">
        <f t="shared" si="92"/>
        <v>1.9335345805687131E-3</v>
      </c>
      <c r="O234" s="141">
        <f t="shared" si="92"/>
        <v>9.1294899223008208E-2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0.46894825625893843</v>
      </c>
      <c r="E235" s="83">
        <f t="shared" si="93"/>
        <v>0.15417044899735216</v>
      </c>
      <c r="F235" s="83">
        <f t="shared" si="93"/>
        <v>0.24531109220737513</v>
      </c>
      <c r="G235" s="84">
        <f t="shared" si="93"/>
        <v>6.9466715054211176E-2</v>
      </c>
      <c r="H235" s="85">
        <f t="shared" si="93"/>
        <v>0.19995805593681867</v>
      </c>
      <c r="I235" s="85">
        <f t="shared" si="93"/>
        <v>2.7092195888290265E-3</v>
      </c>
      <c r="J235" s="82">
        <f t="shared" si="93"/>
        <v>9.2713609871264813E-2</v>
      </c>
      <c r="K235" s="84">
        <f t="shared" si="93"/>
        <v>3.5220883325854754E-2</v>
      </c>
      <c r="L235" s="85">
        <f t="shared" si="93"/>
        <v>8.0692559660672278E-2</v>
      </c>
      <c r="M235" s="85">
        <f t="shared" si="93"/>
        <v>4.3908824939170178E-2</v>
      </c>
      <c r="N235" s="85">
        <f t="shared" si="93"/>
        <v>0</v>
      </c>
      <c r="O235" s="141">
        <f t="shared" si="93"/>
        <v>0.11106947374430658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0.49436300019289631</v>
      </c>
      <c r="E236" s="83">
        <f t="shared" si="94"/>
        <v>0.13272602734405728</v>
      </c>
      <c r="F236" s="83">
        <f t="shared" si="94"/>
        <v>0.27604625291924118</v>
      </c>
      <c r="G236" s="84">
        <f t="shared" si="94"/>
        <v>8.5590719929597811E-2</v>
      </c>
      <c r="H236" s="85">
        <f t="shared" si="94"/>
        <v>0.10378813880521123</v>
      </c>
      <c r="I236" s="85">
        <f t="shared" si="94"/>
        <v>8.7864904672453649E-3</v>
      </c>
      <c r="J236" s="82">
        <f t="shared" si="94"/>
        <v>9.9875782560729015E-2</v>
      </c>
      <c r="K236" s="84">
        <f t="shared" si="94"/>
        <v>4.2646984798051756E-2</v>
      </c>
      <c r="L236" s="85">
        <f t="shared" si="94"/>
        <v>0.10675156793912977</v>
      </c>
      <c r="M236" s="85">
        <f t="shared" si="94"/>
        <v>6.0571432205028419E-2</v>
      </c>
      <c r="N236" s="85">
        <f t="shared" si="94"/>
        <v>1.638247654916544E-3</v>
      </c>
      <c r="O236" s="141">
        <f t="shared" si="94"/>
        <v>0.12422534017484338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0.47736377229443655</v>
      </c>
      <c r="E237" s="88">
        <f t="shared" si="95"/>
        <v>0.1542527204568232</v>
      </c>
      <c r="F237" s="88">
        <f t="shared" si="95"/>
        <v>0.22526243107477339</v>
      </c>
      <c r="G237" s="89">
        <f t="shared" si="95"/>
        <v>9.7848620762839969E-2</v>
      </c>
      <c r="H237" s="90">
        <f t="shared" si="95"/>
        <v>0.14961057447641882</v>
      </c>
      <c r="I237" s="90">
        <f t="shared" si="95"/>
        <v>6.798106401686997E-3</v>
      </c>
      <c r="J237" s="87">
        <f t="shared" si="95"/>
        <v>8.4483457018521058E-2</v>
      </c>
      <c r="K237" s="89">
        <f t="shared" si="95"/>
        <v>4.6896130174731245E-2</v>
      </c>
      <c r="L237" s="90">
        <f t="shared" si="95"/>
        <v>0.10724316866531565</v>
      </c>
      <c r="M237" s="90">
        <f t="shared" si="95"/>
        <v>5.5928434396832838E-4</v>
      </c>
      <c r="N237" s="90">
        <f t="shared" si="95"/>
        <v>4.7534872963945173E-3</v>
      </c>
      <c r="O237" s="142">
        <f t="shared" si="95"/>
        <v>0.16918814950325808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0.48041269818299182</v>
      </c>
      <c r="E238" s="83">
        <f t="shared" si="96"/>
        <v>0.15701882819929666</v>
      </c>
      <c r="F238" s="83">
        <f t="shared" si="96"/>
        <v>0.21536038659813114</v>
      </c>
      <c r="G238" s="84">
        <f t="shared" si="96"/>
        <v>0.10803348338556401</v>
      </c>
      <c r="H238" s="85">
        <f t="shared" si="96"/>
        <v>0.12407743035015095</v>
      </c>
      <c r="I238" s="85">
        <f t="shared" si="96"/>
        <v>7.217163688913902E-3</v>
      </c>
      <c r="J238" s="82">
        <f t="shared" si="96"/>
        <v>0.13409619956960703</v>
      </c>
      <c r="K238" s="84">
        <f t="shared" si="96"/>
        <v>9.9841175114007363E-2</v>
      </c>
      <c r="L238" s="85">
        <f t="shared" si="96"/>
        <v>0.12815837677382291</v>
      </c>
      <c r="M238" s="85">
        <f t="shared" si="96"/>
        <v>2.6851119317058879E-2</v>
      </c>
      <c r="N238" s="85">
        <f t="shared" si="96"/>
        <v>5.1138298302869816E-4</v>
      </c>
      <c r="O238" s="141">
        <f t="shared" si="96"/>
        <v>9.8675629134425832E-2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0.43440847859200798</v>
      </c>
      <c r="E239" s="93">
        <f t="shared" si="97"/>
        <v>0.15740593424329036</v>
      </c>
      <c r="F239" s="93">
        <f t="shared" si="97"/>
        <v>0.19334080418319596</v>
      </c>
      <c r="G239" s="94">
        <f t="shared" si="97"/>
        <v>8.3661740165521692E-2</v>
      </c>
      <c r="H239" s="95">
        <f t="shared" si="97"/>
        <v>0.15780309648238355</v>
      </c>
      <c r="I239" s="95">
        <f t="shared" si="97"/>
        <v>1.7161103261282215E-3</v>
      </c>
      <c r="J239" s="92">
        <f t="shared" si="97"/>
        <v>9.5576512606715736E-2</v>
      </c>
      <c r="K239" s="94">
        <f t="shared" si="97"/>
        <v>5.5120198061043055E-2</v>
      </c>
      <c r="L239" s="95">
        <f t="shared" si="97"/>
        <v>8.8380794891920481E-2</v>
      </c>
      <c r="M239" s="95">
        <f t="shared" si="97"/>
        <v>3.155703844194177E-2</v>
      </c>
      <c r="N239" s="95">
        <f t="shared" si="97"/>
        <v>1.2457205591115956E-3</v>
      </c>
      <c r="O239" s="143">
        <f t="shared" si="97"/>
        <v>0.18931224809979064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0.48317827840942967</v>
      </c>
      <c r="E240" s="83">
        <f t="shared" si="98"/>
        <v>0.17169854852744629</v>
      </c>
      <c r="F240" s="83">
        <f t="shared" si="98"/>
        <v>0.20455773801519639</v>
      </c>
      <c r="G240" s="84">
        <f t="shared" si="98"/>
        <v>0.10692199186678701</v>
      </c>
      <c r="H240" s="85">
        <f t="shared" si="98"/>
        <v>0.14183558902514112</v>
      </c>
      <c r="I240" s="85">
        <f t="shared" si="98"/>
        <v>7.3298157520629657E-3</v>
      </c>
      <c r="J240" s="82">
        <f t="shared" si="98"/>
        <v>6.1201500454758792E-2</v>
      </c>
      <c r="K240" s="84">
        <f t="shared" si="98"/>
        <v>1.2978655816356014E-2</v>
      </c>
      <c r="L240" s="85">
        <f t="shared" si="98"/>
        <v>0.10594530570805209</v>
      </c>
      <c r="M240" s="85">
        <f t="shared" si="98"/>
        <v>1.8639726476028465E-2</v>
      </c>
      <c r="N240" s="85">
        <f t="shared" si="98"/>
        <v>7.5512626461198872E-3</v>
      </c>
      <c r="O240" s="141">
        <f t="shared" si="98"/>
        <v>0.17431852152840699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0.48417607427176107</v>
      </c>
      <c r="E241" s="83">
        <f t="shared" si="99"/>
        <v>0.14664028823425002</v>
      </c>
      <c r="F241" s="83">
        <f t="shared" si="99"/>
        <v>0.25136686553528559</v>
      </c>
      <c r="G241" s="84">
        <f t="shared" si="99"/>
        <v>8.6168920502225466E-2</v>
      </c>
      <c r="H241" s="85">
        <f t="shared" si="99"/>
        <v>0.13534714608917914</v>
      </c>
      <c r="I241" s="85">
        <f t="shared" si="99"/>
        <v>2.7923286248200622E-3</v>
      </c>
      <c r="J241" s="82">
        <f t="shared" si="99"/>
        <v>0.1091022568698939</v>
      </c>
      <c r="K241" s="84">
        <f t="shared" si="99"/>
        <v>5.2140779194132118E-2</v>
      </c>
      <c r="L241" s="85">
        <f t="shared" si="99"/>
        <v>8.5264735292089944E-2</v>
      </c>
      <c r="M241" s="85">
        <f t="shared" si="99"/>
        <v>1.820844458299078E-3</v>
      </c>
      <c r="N241" s="85">
        <f t="shared" si="99"/>
        <v>1.205083346958431E-3</v>
      </c>
      <c r="O241" s="141">
        <f t="shared" si="99"/>
        <v>0.18029153104699835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0.51085496517542206</v>
      </c>
      <c r="E242" s="83">
        <f t="shared" si="100"/>
        <v>0.16211212800674454</v>
      </c>
      <c r="F242" s="83">
        <f t="shared" si="100"/>
        <v>0.24974557957576735</v>
      </c>
      <c r="G242" s="84">
        <f t="shared" si="100"/>
        <v>9.8997257592910143E-2</v>
      </c>
      <c r="H242" s="85">
        <f t="shared" si="100"/>
        <v>0.14933049058064454</v>
      </c>
      <c r="I242" s="85">
        <f t="shared" si="100"/>
        <v>1.8680796392777085E-2</v>
      </c>
      <c r="J242" s="82">
        <f t="shared" si="100"/>
        <v>4.2412698984380957E-2</v>
      </c>
      <c r="K242" s="84">
        <f t="shared" si="100"/>
        <v>1.2561039425438221E-2</v>
      </c>
      <c r="L242" s="85">
        <f t="shared" si="100"/>
        <v>0.10122014306896655</v>
      </c>
      <c r="M242" s="85">
        <f t="shared" si="100"/>
        <v>3.7135574009365908E-2</v>
      </c>
      <c r="N242" s="85">
        <f t="shared" si="100"/>
        <v>7.9474081871075304E-3</v>
      </c>
      <c r="O242" s="141">
        <f t="shared" si="100"/>
        <v>0.13241792360133539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0.50199189710469494</v>
      </c>
      <c r="E243" s="98">
        <f t="shared" si="101"/>
        <v>0.20702495044469021</v>
      </c>
      <c r="F243" s="98">
        <f t="shared" si="101"/>
        <v>0.20577403158310564</v>
      </c>
      <c r="G243" s="99">
        <f t="shared" si="101"/>
        <v>8.9192915076899137E-2</v>
      </c>
      <c r="H243" s="100">
        <f t="shared" si="101"/>
        <v>0.10932014932208961</v>
      </c>
      <c r="I243" s="100">
        <f t="shared" si="101"/>
        <v>2.125389851570467E-3</v>
      </c>
      <c r="J243" s="97">
        <f t="shared" si="101"/>
        <v>7.4091795786407358E-2</v>
      </c>
      <c r="K243" s="99">
        <f t="shared" si="101"/>
        <v>3.7531584863959924E-2</v>
      </c>
      <c r="L243" s="100">
        <f t="shared" si="101"/>
        <v>0.1257566426387165</v>
      </c>
      <c r="M243" s="100">
        <f t="shared" si="101"/>
        <v>3.7957712244117738E-2</v>
      </c>
      <c r="N243" s="100">
        <f t="shared" si="101"/>
        <v>7.6958582528632283E-4</v>
      </c>
      <c r="O243" s="144">
        <f t="shared" si="101"/>
        <v>0.14798682722711701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0.49266546164071501</v>
      </c>
      <c r="E244" s="83">
        <f t="shared" si="102"/>
        <v>0.18208728738244026</v>
      </c>
      <c r="F244" s="83">
        <f t="shared" si="102"/>
        <v>0.22128021174185708</v>
      </c>
      <c r="G244" s="84">
        <f t="shared" si="102"/>
        <v>8.9297962516417695E-2</v>
      </c>
      <c r="H244" s="85">
        <f t="shared" si="102"/>
        <v>0.16566392479869918</v>
      </c>
      <c r="I244" s="85">
        <f t="shared" si="102"/>
        <v>1.3696008106873948E-2</v>
      </c>
      <c r="J244" s="82">
        <f t="shared" si="102"/>
        <v>8.8003750610960718E-2</v>
      </c>
      <c r="K244" s="84">
        <f t="shared" si="102"/>
        <v>5.3238733441279731E-2</v>
      </c>
      <c r="L244" s="85">
        <f t="shared" si="102"/>
        <v>0.11406292613759639</v>
      </c>
      <c r="M244" s="85">
        <f t="shared" si="102"/>
        <v>3.3315994697590376E-2</v>
      </c>
      <c r="N244" s="85">
        <f t="shared" si="102"/>
        <v>8.2808142548328905E-4</v>
      </c>
      <c r="O244" s="141">
        <f t="shared" si="102"/>
        <v>9.1763852582081085E-2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0.43488274458117443</v>
      </c>
      <c r="E245" s="83">
        <f t="shared" si="103"/>
        <v>0.14122415315695031</v>
      </c>
      <c r="F245" s="83">
        <f t="shared" si="103"/>
        <v>0.21813574987134096</v>
      </c>
      <c r="G245" s="84">
        <f t="shared" si="103"/>
        <v>7.5522841552883135E-2</v>
      </c>
      <c r="H245" s="85">
        <f t="shared" si="103"/>
        <v>0.13384783945905221</v>
      </c>
      <c r="I245" s="85">
        <f t="shared" si="103"/>
        <v>6.0972002126161925E-3</v>
      </c>
      <c r="J245" s="82">
        <f t="shared" si="103"/>
        <v>0.1066976051243505</v>
      </c>
      <c r="K245" s="84">
        <f t="shared" si="103"/>
        <v>4.9418724753230871E-2</v>
      </c>
      <c r="L245" s="85">
        <f t="shared" si="103"/>
        <v>0.11105897959713215</v>
      </c>
      <c r="M245" s="85">
        <f t="shared" si="103"/>
        <v>5.5419877675352947E-2</v>
      </c>
      <c r="N245" s="85">
        <f t="shared" si="103"/>
        <v>1.9475435210960337E-3</v>
      </c>
      <c r="O245" s="141">
        <f t="shared" si="103"/>
        <v>0.15004820982922557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0.48659777652574737</v>
      </c>
      <c r="E246" s="98">
        <f t="shared" si="104"/>
        <v>0.19202919775702484</v>
      </c>
      <c r="F246" s="98">
        <f t="shared" si="104"/>
        <v>0.215564358887369</v>
      </c>
      <c r="G246" s="99">
        <f t="shared" si="104"/>
        <v>7.9004219881353546E-2</v>
      </c>
      <c r="H246" s="100">
        <f t="shared" si="104"/>
        <v>0.13931261185022956</v>
      </c>
      <c r="I246" s="100">
        <f t="shared" si="104"/>
        <v>8.4701778523171602E-3</v>
      </c>
      <c r="J246" s="97">
        <f t="shared" si="104"/>
        <v>0.13611334932459307</v>
      </c>
      <c r="K246" s="99">
        <f t="shared" si="104"/>
        <v>8.4331857986894881E-2</v>
      </c>
      <c r="L246" s="100">
        <f t="shared" si="104"/>
        <v>0.10097021379304343</v>
      </c>
      <c r="M246" s="100">
        <f t="shared" si="104"/>
        <v>3.3628637335969706E-2</v>
      </c>
      <c r="N246" s="100">
        <f t="shared" si="104"/>
        <v>1.804371155136898E-3</v>
      </c>
      <c r="O246" s="144">
        <f t="shared" si="104"/>
        <v>9.3102862162962777E-2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0.43144177993155935</v>
      </c>
      <c r="E247" s="98">
        <f t="shared" si="105"/>
        <v>0.14819463745336442</v>
      </c>
      <c r="F247" s="98">
        <f t="shared" si="105"/>
        <v>0.21735488698585392</v>
      </c>
      <c r="G247" s="99">
        <f t="shared" si="105"/>
        <v>6.5892255492341012E-2</v>
      </c>
      <c r="H247" s="100">
        <f t="shared" si="105"/>
        <v>0.14046124182928904</v>
      </c>
      <c r="I247" s="100">
        <f t="shared" si="105"/>
        <v>1.5380164885705726E-2</v>
      </c>
      <c r="J247" s="97">
        <f t="shared" si="105"/>
        <v>0.13993615198941056</v>
      </c>
      <c r="K247" s="99">
        <f t="shared" si="105"/>
        <v>4.4760385199614117E-2</v>
      </c>
      <c r="L247" s="100">
        <f t="shared" si="105"/>
        <v>8.3100759234404548E-2</v>
      </c>
      <c r="M247" s="100">
        <f t="shared" si="105"/>
        <v>2.960879566393089E-2</v>
      </c>
      <c r="N247" s="100">
        <f t="shared" si="105"/>
        <v>2.9033820441657195E-4</v>
      </c>
      <c r="O247" s="144">
        <f t="shared" si="105"/>
        <v>0.15978076826128326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0.48493038074972189</v>
      </c>
      <c r="E248" s="83">
        <f t="shared" si="106"/>
        <v>0.1690987333474496</v>
      </c>
      <c r="F248" s="83">
        <f t="shared" si="106"/>
        <v>0.23887440618736744</v>
      </c>
      <c r="G248" s="84">
        <f t="shared" si="106"/>
        <v>7.695724121490484E-2</v>
      </c>
      <c r="H248" s="85">
        <f t="shared" si="106"/>
        <v>0.16697237718339175</v>
      </c>
      <c r="I248" s="85">
        <f t="shared" si="106"/>
        <v>3.8078465623978203E-3</v>
      </c>
      <c r="J248" s="82">
        <f t="shared" si="106"/>
        <v>0.10419108705285764</v>
      </c>
      <c r="K248" s="84">
        <f t="shared" si="106"/>
        <v>6.4815513405700326E-2</v>
      </c>
      <c r="L248" s="85">
        <f t="shared" si="106"/>
        <v>0.11906218000180303</v>
      </c>
      <c r="M248" s="85">
        <f t="shared" si="106"/>
        <v>4.736574238486739E-2</v>
      </c>
      <c r="N248" s="85">
        <f t="shared" si="106"/>
        <v>1.5642256178547804E-3</v>
      </c>
      <c r="O248" s="141">
        <f t="shared" si="106"/>
        <v>7.210616044710573E-2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0.43032572568009497</v>
      </c>
      <c r="E249" s="83">
        <f t="shared" si="107"/>
        <v>0.14072146872124636</v>
      </c>
      <c r="F249" s="83">
        <f t="shared" si="107"/>
        <v>0.21937512232861209</v>
      </c>
      <c r="G249" s="84">
        <f t="shared" si="107"/>
        <v>7.0229134630236542E-2</v>
      </c>
      <c r="H249" s="85">
        <f t="shared" si="107"/>
        <v>0.16307951132485823</v>
      </c>
      <c r="I249" s="85">
        <f t="shared" si="107"/>
        <v>4.7115907826991337E-3</v>
      </c>
      <c r="J249" s="82">
        <f t="shared" si="107"/>
        <v>6.7235283097814152E-2</v>
      </c>
      <c r="K249" s="84">
        <f t="shared" si="107"/>
        <v>3.7485459617040744E-2</v>
      </c>
      <c r="L249" s="85">
        <f t="shared" si="107"/>
        <v>8.8196854960528287E-2</v>
      </c>
      <c r="M249" s="85">
        <f t="shared" si="107"/>
        <v>3.4613972517682987E-2</v>
      </c>
      <c r="N249" s="85">
        <f t="shared" si="107"/>
        <v>1.3310551370175545E-3</v>
      </c>
      <c r="O249" s="141">
        <f t="shared" si="107"/>
        <v>0.21050600649930468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0.47776646806971002</v>
      </c>
      <c r="E250" s="103">
        <f t="shared" si="108"/>
        <v>0.18171865895737802</v>
      </c>
      <c r="F250" s="103">
        <f t="shared" si="108"/>
        <v>0.19339732674910246</v>
      </c>
      <c r="G250" s="104">
        <f t="shared" si="108"/>
        <v>0.10265048236322957</v>
      </c>
      <c r="H250" s="105">
        <f t="shared" si="108"/>
        <v>0.13957375286807897</v>
      </c>
      <c r="I250" s="105">
        <f t="shared" si="108"/>
        <v>6.088856862098784E-3</v>
      </c>
      <c r="J250" s="102">
        <f t="shared" si="108"/>
        <v>0.13976839086661386</v>
      </c>
      <c r="K250" s="104">
        <f t="shared" si="108"/>
        <v>9.2534581602388158E-2</v>
      </c>
      <c r="L250" s="105">
        <f t="shared" si="108"/>
        <v>0.12897075286738077</v>
      </c>
      <c r="M250" s="105">
        <f t="shared" si="108"/>
        <v>1.6884555463179865E-2</v>
      </c>
      <c r="N250" s="105">
        <f t="shared" si="108"/>
        <v>1.1326085207690535E-3</v>
      </c>
      <c r="O250" s="145">
        <f t="shared" si="108"/>
        <v>8.9814614482168667E-2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0.51257511776010656</v>
      </c>
      <c r="E251" s="108">
        <f t="shared" si="109"/>
        <v>0.21542900048210006</v>
      </c>
      <c r="F251" s="108">
        <f t="shared" si="109"/>
        <v>0.19117991984708149</v>
      </c>
      <c r="G251" s="109">
        <f t="shared" si="109"/>
        <v>0.10596619743092496</v>
      </c>
      <c r="H251" s="110">
        <f t="shared" si="109"/>
        <v>0.19290564926161399</v>
      </c>
      <c r="I251" s="110">
        <f t="shared" si="109"/>
        <v>1.7239217619465799E-2</v>
      </c>
      <c r="J251" s="107">
        <f t="shared" si="109"/>
        <v>5.5801879139457639E-2</v>
      </c>
      <c r="K251" s="109">
        <f t="shared" si="109"/>
        <v>3.4427322303743693E-3</v>
      </c>
      <c r="L251" s="110">
        <f t="shared" si="109"/>
        <v>0.10189684198640894</v>
      </c>
      <c r="M251" s="110">
        <f t="shared" si="109"/>
        <v>8.8868831563644417E-5</v>
      </c>
      <c r="N251" s="110">
        <f t="shared" si="109"/>
        <v>1.705248621687165E-3</v>
      </c>
      <c r="O251" s="146">
        <f t="shared" si="109"/>
        <v>0.1177871767796963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0.37175462399541864</v>
      </c>
      <c r="E252" s="83">
        <f t="shared" si="110"/>
        <v>0.1507165840556707</v>
      </c>
      <c r="F252" s="83">
        <f t="shared" si="110"/>
        <v>0.13839831127558058</v>
      </c>
      <c r="G252" s="84">
        <f t="shared" si="110"/>
        <v>8.263972866416737E-2</v>
      </c>
      <c r="H252" s="85">
        <f t="shared" si="110"/>
        <v>0.13829851366513457</v>
      </c>
      <c r="I252" s="85">
        <f t="shared" si="110"/>
        <v>3.4431190494829027E-3</v>
      </c>
      <c r="J252" s="82">
        <f t="shared" si="110"/>
        <v>8.6987589169164936E-2</v>
      </c>
      <c r="K252" s="84">
        <f t="shared" si="110"/>
        <v>4.0137854668021389E-2</v>
      </c>
      <c r="L252" s="85">
        <f t="shared" si="110"/>
        <v>8.7015261862502163E-2</v>
      </c>
      <c r="M252" s="85">
        <f t="shared" si="110"/>
        <v>2.307828198988722E-2</v>
      </c>
      <c r="N252" s="85">
        <f t="shared" si="110"/>
        <v>2.8430478582654715E-4</v>
      </c>
      <c r="O252" s="141">
        <f t="shared" si="110"/>
        <v>0.28913830548258301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0.4428634802802941</v>
      </c>
      <c r="E253" s="83">
        <f t="shared" si="111"/>
        <v>0.17397876876234919</v>
      </c>
      <c r="F253" s="83">
        <f t="shared" si="111"/>
        <v>0.1882697506833769</v>
      </c>
      <c r="G253" s="84">
        <f t="shared" si="111"/>
        <v>8.0614960834568025E-2</v>
      </c>
      <c r="H253" s="85">
        <f t="shared" si="111"/>
        <v>0.11515129246274988</v>
      </c>
      <c r="I253" s="85">
        <f t="shared" si="111"/>
        <v>1.5660980753817869E-3</v>
      </c>
      <c r="J253" s="82">
        <f t="shared" si="111"/>
        <v>0.14652936790843882</v>
      </c>
      <c r="K253" s="84">
        <f t="shared" si="111"/>
        <v>0.1050801385914423</v>
      </c>
      <c r="L253" s="85">
        <f t="shared" si="111"/>
        <v>0.13688695647485452</v>
      </c>
      <c r="M253" s="85">
        <f t="shared" si="111"/>
        <v>2.9949666196953731E-2</v>
      </c>
      <c r="N253" s="85">
        <f t="shared" si="111"/>
        <v>3.2450231080591698E-3</v>
      </c>
      <c r="O253" s="141">
        <f t="shared" si="111"/>
        <v>0.12380811549326798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0.42866478376842126</v>
      </c>
      <c r="E254" s="83">
        <f t="shared" si="112"/>
        <v>0.21721218811596663</v>
      </c>
      <c r="F254" s="83">
        <f t="shared" si="112"/>
        <v>0.14529096094906174</v>
      </c>
      <c r="G254" s="84">
        <f t="shared" si="112"/>
        <v>6.6161634703392883E-2</v>
      </c>
      <c r="H254" s="85">
        <f t="shared" si="112"/>
        <v>0.14989574854066945</v>
      </c>
      <c r="I254" s="85">
        <f t="shared" si="112"/>
        <v>5.7175627312742987E-3</v>
      </c>
      <c r="J254" s="82">
        <f t="shared" si="112"/>
        <v>0.1778196949806119</v>
      </c>
      <c r="K254" s="84">
        <f t="shared" si="112"/>
        <v>0.11358737690162383</v>
      </c>
      <c r="L254" s="85">
        <f t="shared" si="112"/>
        <v>0.14878094787173843</v>
      </c>
      <c r="M254" s="85">
        <f t="shared" si="112"/>
        <v>1.5310469327790134E-3</v>
      </c>
      <c r="N254" s="85">
        <f t="shared" si="112"/>
        <v>2.9116983176713505E-3</v>
      </c>
      <c r="O254" s="141">
        <f t="shared" si="112"/>
        <v>8.4678516856834321E-2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0.45394908948278484</v>
      </c>
      <c r="E255" s="83">
        <f t="shared" si="113"/>
        <v>0.15819797952389891</v>
      </c>
      <c r="F255" s="83">
        <f t="shared" si="113"/>
        <v>0.19363925807295487</v>
      </c>
      <c r="G255" s="84">
        <f t="shared" si="113"/>
        <v>0.10211185188593105</v>
      </c>
      <c r="H255" s="85">
        <f t="shared" si="113"/>
        <v>0.20614205794655338</v>
      </c>
      <c r="I255" s="85">
        <f t="shared" si="113"/>
        <v>5.5483672077460871E-3</v>
      </c>
      <c r="J255" s="82">
        <f t="shared" si="113"/>
        <v>0.1711084611424559</v>
      </c>
      <c r="K255" s="84">
        <f t="shared" si="113"/>
        <v>8.3172113225377153E-2</v>
      </c>
      <c r="L255" s="85">
        <f t="shared" si="113"/>
        <v>9.0160967125873917E-2</v>
      </c>
      <c r="M255" s="85">
        <f t="shared" si="113"/>
        <v>8.5059068517734319E-3</v>
      </c>
      <c r="N255" s="85">
        <f t="shared" si="113"/>
        <v>0</v>
      </c>
      <c r="O255" s="141">
        <f t="shared" si="113"/>
        <v>6.4585150242812431E-2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0.4329182557207118</v>
      </c>
      <c r="E256" s="83">
        <f t="shared" si="114"/>
        <v>0.17876191858906848</v>
      </c>
      <c r="F256" s="83">
        <f t="shared" si="114"/>
        <v>0.15357204867283675</v>
      </c>
      <c r="G256" s="84">
        <f t="shared" si="114"/>
        <v>0.10058428845880654</v>
      </c>
      <c r="H256" s="85">
        <f t="shared" si="114"/>
        <v>0.12409147887789486</v>
      </c>
      <c r="I256" s="85">
        <f t="shared" si="114"/>
        <v>5.3551310159855332E-3</v>
      </c>
      <c r="J256" s="82">
        <f t="shared" si="114"/>
        <v>0.12883570674961239</v>
      </c>
      <c r="K256" s="84">
        <f t="shared" si="114"/>
        <v>8.6080613272367004E-2</v>
      </c>
      <c r="L256" s="85">
        <f t="shared" si="114"/>
        <v>0.12123278347882852</v>
      </c>
      <c r="M256" s="85">
        <f t="shared" si="114"/>
        <v>4.875894768378003E-2</v>
      </c>
      <c r="N256" s="85">
        <f t="shared" si="114"/>
        <v>0</v>
      </c>
      <c r="O256" s="141">
        <f t="shared" si="114"/>
        <v>0.13880769647318691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0.41696733223540627</v>
      </c>
      <c r="E257" s="83">
        <f t="shared" si="115"/>
        <v>0.19443952220358376</v>
      </c>
      <c r="F257" s="83">
        <f t="shared" si="115"/>
        <v>0.14434844030384913</v>
      </c>
      <c r="G257" s="84">
        <f t="shared" si="115"/>
        <v>7.8179369727973375E-2</v>
      </c>
      <c r="H257" s="85">
        <f t="shared" si="115"/>
        <v>0.12546609532188341</v>
      </c>
      <c r="I257" s="85">
        <f t="shared" si="115"/>
        <v>1.6750086854748479E-3</v>
      </c>
      <c r="J257" s="82">
        <f t="shared" si="115"/>
        <v>0.12215042355489455</v>
      </c>
      <c r="K257" s="84">
        <f t="shared" si="115"/>
        <v>8.4407907263849918E-2</v>
      </c>
      <c r="L257" s="85">
        <f t="shared" si="115"/>
        <v>0.11940485107123372</v>
      </c>
      <c r="M257" s="85">
        <f t="shared" si="115"/>
        <v>1.4898821058837228E-4</v>
      </c>
      <c r="N257" s="85">
        <f t="shared" si="115"/>
        <v>0</v>
      </c>
      <c r="O257" s="141">
        <f t="shared" si="115"/>
        <v>0.2141873009205188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0.37012983885361878</v>
      </c>
      <c r="E258" s="83">
        <f t="shared" si="116"/>
        <v>0.18317559614693096</v>
      </c>
      <c r="F258" s="83">
        <f t="shared" si="116"/>
        <v>0.11063364646824254</v>
      </c>
      <c r="G258" s="84">
        <f t="shared" si="116"/>
        <v>7.6320596238445282E-2</v>
      </c>
      <c r="H258" s="85">
        <f t="shared" si="116"/>
        <v>0.17176933494416871</v>
      </c>
      <c r="I258" s="85">
        <f t="shared" si="116"/>
        <v>1.5203348240303645E-2</v>
      </c>
      <c r="J258" s="82">
        <f t="shared" si="116"/>
        <v>0.12212866967228106</v>
      </c>
      <c r="K258" s="84">
        <f t="shared" si="116"/>
        <v>6.257872467031797E-2</v>
      </c>
      <c r="L258" s="85">
        <f t="shared" si="116"/>
        <v>0.12177513543774048</v>
      </c>
      <c r="M258" s="85">
        <f t="shared" si="116"/>
        <v>1.571569076860049E-3</v>
      </c>
      <c r="N258" s="85">
        <f t="shared" si="116"/>
        <v>0</v>
      </c>
      <c r="O258" s="141">
        <f t="shared" si="116"/>
        <v>0.19742210377502728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0.43027639463305478</v>
      </c>
      <c r="E259" s="83">
        <f t="shared" si="117"/>
        <v>0.19989278545675862</v>
      </c>
      <c r="F259" s="83">
        <f t="shared" si="117"/>
        <v>0.13769311925388225</v>
      </c>
      <c r="G259" s="84">
        <f t="shared" si="117"/>
        <v>9.269048992241391E-2</v>
      </c>
      <c r="H259" s="85">
        <f t="shared" si="117"/>
        <v>0.15599998681016164</v>
      </c>
      <c r="I259" s="85">
        <f t="shared" si="117"/>
        <v>8.4265794713669802E-3</v>
      </c>
      <c r="J259" s="82">
        <f t="shared" si="117"/>
        <v>0.13934922907750114</v>
      </c>
      <c r="K259" s="84">
        <f t="shared" si="117"/>
        <v>7.6016335928852749E-2</v>
      </c>
      <c r="L259" s="85">
        <f t="shared" si="117"/>
        <v>0.1461032114272991</v>
      </c>
      <c r="M259" s="85">
        <f t="shared" si="117"/>
        <v>2.7544151021136873E-2</v>
      </c>
      <c r="N259" s="85">
        <f t="shared" si="117"/>
        <v>0</v>
      </c>
      <c r="O259" s="141">
        <f t="shared" si="117"/>
        <v>9.2300447559479498E-2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0.40920229774470135</v>
      </c>
      <c r="E260" s="83">
        <f t="shared" si="118"/>
        <v>0.20434817057641699</v>
      </c>
      <c r="F260" s="83">
        <f t="shared" si="118"/>
        <v>0.12501900638576832</v>
      </c>
      <c r="G260" s="84">
        <f t="shared" si="118"/>
        <v>7.9835120782516006E-2</v>
      </c>
      <c r="H260" s="85">
        <f t="shared" si="118"/>
        <v>0.13090485488176423</v>
      </c>
      <c r="I260" s="85">
        <f t="shared" si="118"/>
        <v>3.3092805870756576E-3</v>
      </c>
      <c r="J260" s="82">
        <f t="shared" si="118"/>
        <v>0.14393069036097983</v>
      </c>
      <c r="K260" s="84">
        <f t="shared" si="118"/>
        <v>9.6267768376769758E-2</v>
      </c>
      <c r="L260" s="85">
        <f t="shared" si="118"/>
        <v>0.12557835064187819</v>
      </c>
      <c r="M260" s="85">
        <f t="shared" si="118"/>
        <v>7.103955026080723E-3</v>
      </c>
      <c r="N260" s="85">
        <f t="shared" si="118"/>
        <v>5.6594697076883891E-4</v>
      </c>
      <c r="O260" s="141">
        <f t="shared" si="118"/>
        <v>0.17940462378675118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0.42969992046130534</v>
      </c>
      <c r="E261" s="83">
        <f t="shared" si="119"/>
        <v>0.2085105448448327</v>
      </c>
      <c r="F261" s="83">
        <f t="shared" si="119"/>
        <v>0.12509498333315827</v>
      </c>
      <c r="G261" s="84">
        <f t="shared" si="119"/>
        <v>9.6094392283314345E-2</v>
      </c>
      <c r="H261" s="85">
        <f t="shared" si="119"/>
        <v>0.19768297003023999</v>
      </c>
      <c r="I261" s="85">
        <f t="shared" si="119"/>
        <v>1.1108872527067505E-2</v>
      </c>
      <c r="J261" s="82">
        <f t="shared" si="119"/>
        <v>0.15342049806691371</v>
      </c>
      <c r="K261" s="84">
        <f t="shared" si="119"/>
        <v>8.5053313841738046E-2</v>
      </c>
      <c r="L261" s="85">
        <f t="shared" si="119"/>
        <v>8.7521018553617963E-2</v>
      </c>
      <c r="M261" s="85">
        <f t="shared" si="119"/>
        <v>4.1661661680777701E-2</v>
      </c>
      <c r="N261" s="85">
        <f t="shared" si="119"/>
        <v>6.4662189710767513E-3</v>
      </c>
      <c r="O261" s="141">
        <f t="shared" si="119"/>
        <v>7.2438839709001043E-2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0.34717548235453727</v>
      </c>
      <c r="E262" s="83">
        <f t="shared" si="120"/>
        <v>0.16788209763322051</v>
      </c>
      <c r="F262" s="83">
        <f t="shared" si="120"/>
        <v>0.10028382188346398</v>
      </c>
      <c r="G262" s="84">
        <f t="shared" si="120"/>
        <v>7.9009562837852751E-2</v>
      </c>
      <c r="H262" s="85">
        <f t="shared" si="120"/>
        <v>0.15784389042709487</v>
      </c>
      <c r="I262" s="85">
        <f t="shared" si="120"/>
        <v>1.4637930598227836E-3</v>
      </c>
      <c r="J262" s="82">
        <f t="shared" si="120"/>
        <v>0.19042849459731692</v>
      </c>
      <c r="K262" s="84">
        <f t="shared" si="120"/>
        <v>5.8798289962384988E-2</v>
      </c>
      <c r="L262" s="85">
        <f t="shared" si="120"/>
        <v>0.12550639218348503</v>
      </c>
      <c r="M262" s="85">
        <f t="shared" si="120"/>
        <v>3.5440050433296743E-3</v>
      </c>
      <c r="N262" s="85">
        <f t="shared" si="120"/>
        <v>2.6164156935412756E-3</v>
      </c>
      <c r="O262" s="141">
        <f t="shared" si="120"/>
        <v>0.17142152664087218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0.40270156162890486</v>
      </c>
      <c r="E263" s="83">
        <f t="shared" si="121"/>
        <v>0.16889570974874876</v>
      </c>
      <c r="F263" s="83">
        <f t="shared" si="121"/>
        <v>0.15774970089137502</v>
      </c>
      <c r="G263" s="84">
        <f t="shared" si="121"/>
        <v>7.6056150988781074E-2</v>
      </c>
      <c r="H263" s="85">
        <f t="shared" si="121"/>
        <v>0.10725465262683145</v>
      </c>
      <c r="I263" s="85">
        <f t="shared" si="121"/>
        <v>5.397235046134765E-2</v>
      </c>
      <c r="J263" s="82">
        <f t="shared" si="121"/>
        <v>0.19299603485320188</v>
      </c>
      <c r="K263" s="84">
        <f t="shared" si="121"/>
        <v>7.4086481542962018E-2</v>
      </c>
      <c r="L263" s="85">
        <f t="shared" si="121"/>
        <v>9.7685932811746354E-2</v>
      </c>
      <c r="M263" s="85">
        <f t="shared" si="121"/>
        <v>7.7358573298839271E-3</v>
      </c>
      <c r="N263" s="85">
        <f t="shared" si="121"/>
        <v>2.0145200794282172E-3</v>
      </c>
      <c r="O263" s="141">
        <f t="shared" si="121"/>
        <v>0.13563909020865567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0.41181906694072684</v>
      </c>
      <c r="E264" s="83">
        <f t="shared" si="122"/>
        <v>0.19738348614608078</v>
      </c>
      <c r="F264" s="83">
        <f t="shared" si="122"/>
        <v>0.12195657618432966</v>
      </c>
      <c r="G264" s="84">
        <f t="shared" si="122"/>
        <v>9.2479004610316384E-2</v>
      </c>
      <c r="H264" s="85">
        <f t="shared" si="122"/>
        <v>0.11974552120582521</v>
      </c>
      <c r="I264" s="85">
        <f t="shared" si="122"/>
        <v>7.1654779035286486E-3</v>
      </c>
      <c r="J264" s="82">
        <f t="shared" si="122"/>
        <v>0.21796823016311717</v>
      </c>
      <c r="K264" s="84">
        <f t="shared" si="122"/>
        <v>7.0312141092575331E-2</v>
      </c>
      <c r="L264" s="85">
        <f t="shared" si="122"/>
        <v>9.8661363296190963E-2</v>
      </c>
      <c r="M264" s="85">
        <f t="shared" si="122"/>
        <v>7.9707050034751495E-2</v>
      </c>
      <c r="N264" s="85">
        <f t="shared" si="122"/>
        <v>9.4251405249921828E-4</v>
      </c>
      <c r="O264" s="141">
        <f t="shared" si="122"/>
        <v>6.3990776403360441E-2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0.37578951839924513</v>
      </c>
      <c r="E265" s="83">
        <f t="shared" si="123"/>
        <v>0.17960113788027249</v>
      </c>
      <c r="F265" s="83">
        <f t="shared" si="123"/>
        <v>9.5683102856174318E-2</v>
      </c>
      <c r="G265" s="84">
        <f t="shared" si="123"/>
        <v>0.10050527766279832</v>
      </c>
      <c r="H265" s="85">
        <f t="shared" si="123"/>
        <v>0.17541290639160789</v>
      </c>
      <c r="I265" s="85">
        <f t="shared" si="123"/>
        <v>1.0876389944010611E-2</v>
      </c>
      <c r="J265" s="82">
        <f t="shared" si="123"/>
        <v>0.15307543657342065</v>
      </c>
      <c r="K265" s="84">
        <f t="shared" si="123"/>
        <v>4.758385318708229E-2</v>
      </c>
      <c r="L265" s="85">
        <f t="shared" si="123"/>
        <v>8.5072455402750879E-2</v>
      </c>
      <c r="M265" s="85">
        <f t="shared" si="123"/>
        <v>6.6809609688776449E-4</v>
      </c>
      <c r="N265" s="85">
        <f t="shared" si="123"/>
        <v>1.1112919107167328E-2</v>
      </c>
      <c r="O265" s="141">
        <f t="shared" si="123"/>
        <v>0.18799227808490973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0.31568084316631778</v>
      </c>
      <c r="E266" s="83">
        <f t="shared" si="124"/>
        <v>0.20096962106501765</v>
      </c>
      <c r="F266" s="83">
        <f t="shared" si="124"/>
        <v>6.6369551878514566E-2</v>
      </c>
      <c r="G266" s="84">
        <f t="shared" si="124"/>
        <v>4.8341670222785592E-2</v>
      </c>
      <c r="H266" s="85">
        <f t="shared" si="124"/>
        <v>0.17187341394991806</v>
      </c>
      <c r="I266" s="85">
        <f t="shared" si="124"/>
        <v>8.3695468284048467E-3</v>
      </c>
      <c r="J266" s="82">
        <f t="shared" si="124"/>
        <v>0.1570988129717118</v>
      </c>
      <c r="K266" s="84">
        <f t="shared" si="124"/>
        <v>0.10117945312361912</v>
      </c>
      <c r="L266" s="85">
        <f t="shared" si="124"/>
        <v>0.11322850988937734</v>
      </c>
      <c r="M266" s="85">
        <f t="shared" si="124"/>
        <v>6.1325502296537389E-2</v>
      </c>
      <c r="N266" s="85">
        <f t="shared" si="124"/>
        <v>0</v>
      </c>
      <c r="O266" s="141">
        <f t="shared" si="124"/>
        <v>0.17242337089773274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0.37485594683307999</v>
      </c>
      <c r="E267" s="83">
        <f t="shared" si="125"/>
        <v>0.15690132989459235</v>
      </c>
      <c r="F267" s="83">
        <f t="shared" si="125"/>
        <v>0.15966757516550992</v>
      </c>
      <c r="G267" s="84">
        <f t="shared" si="125"/>
        <v>5.8287041772977728E-2</v>
      </c>
      <c r="H267" s="85">
        <f t="shared" si="125"/>
        <v>0.10474761036223508</v>
      </c>
      <c r="I267" s="85">
        <f t="shared" si="125"/>
        <v>1.0344662190813621E-2</v>
      </c>
      <c r="J267" s="82">
        <f t="shared" si="125"/>
        <v>0.20478937782190337</v>
      </c>
      <c r="K267" s="84">
        <f t="shared" si="125"/>
        <v>8.1249806337363076E-2</v>
      </c>
      <c r="L267" s="85">
        <f t="shared" si="125"/>
        <v>0.14726828504253786</v>
      </c>
      <c r="M267" s="85">
        <f t="shared" si="125"/>
        <v>3.9397028992304857E-2</v>
      </c>
      <c r="N267" s="85">
        <f t="shared" si="125"/>
        <v>4.2446605353960122E-4</v>
      </c>
      <c r="O267" s="141">
        <f t="shared" si="125"/>
        <v>0.1181726227035856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0.32803731299644801</v>
      </c>
      <c r="E268" s="83">
        <f t="shared" si="126"/>
        <v>0.17362815462550377</v>
      </c>
      <c r="F268" s="83">
        <f t="shared" si="126"/>
        <v>9.4810234516841937E-2</v>
      </c>
      <c r="G268" s="84">
        <f t="shared" si="126"/>
        <v>5.9598923854102308E-2</v>
      </c>
      <c r="H268" s="85">
        <f t="shared" si="126"/>
        <v>0.12555213148030889</v>
      </c>
      <c r="I268" s="85">
        <f t="shared" si="126"/>
        <v>3.2724592780742248E-3</v>
      </c>
      <c r="J268" s="82">
        <f t="shared" si="126"/>
        <v>0.16530387357025872</v>
      </c>
      <c r="K268" s="84">
        <f t="shared" si="126"/>
        <v>7.4308372770642991E-2</v>
      </c>
      <c r="L268" s="85">
        <f t="shared" si="126"/>
        <v>0.10374185040217512</v>
      </c>
      <c r="M268" s="85">
        <f t="shared" si="126"/>
        <v>5.0847439027047719E-2</v>
      </c>
      <c r="N268" s="85">
        <f t="shared" si="126"/>
        <v>3.7625286324509627E-4</v>
      </c>
      <c r="O268" s="141">
        <f t="shared" si="126"/>
        <v>0.22286868038244223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0.38850563294889756</v>
      </c>
      <c r="E269" s="83">
        <f t="shared" si="127"/>
        <v>0.12801439407692597</v>
      </c>
      <c r="F269" s="83">
        <f t="shared" si="127"/>
        <v>0.18608812336654759</v>
      </c>
      <c r="G269" s="84">
        <f t="shared" si="127"/>
        <v>7.4403115505424E-2</v>
      </c>
      <c r="H269" s="85">
        <f t="shared" si="127"/>
        <v>0.12334792236840753</v>
      </c>
      <c r="I269" s="85">
        <f t="shared" si="127"/>
        <v>7.7446624854851801E-3</v>
      </c>
      <c r="J269" s="82">
        <f t="shared" si="127"/>
        <v>0.22273397546781393</v>
      </c>
      <c r="K269" s="84">
        <f t="shared" si="127"/>
        <v>0.10055783577616179</v>
      </c>
      <c r="L269" s="85">
        <f t="shared" si="127"/>
        <v>8.6594921782676762E-2</v>
      </c>
      <c r="M269" s="85">
        <f t="shared" si="127"/>
        <v>7.5249599236837328E-2</v>
      </c>
      <c r="N269" s="85">
        <f t="shared" si="127"/>
        <v>1.2376131642135623E-3</v>
      </c>
      <c r="O269" s="141">
        <f t="shared" si="127"/>
        <v>9.4585672545668159E-2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0.42740161144525968</v>
      </c>
      <c r="E270" s="83">
        <f t="shared" si="128"/>
        <v>0.15136908053133571</v>
      </c>
      <c r="F270" s="83">
        <f t="shared" si="128"/>
        <v>0.18930457135768441</v>
      </c>
      <c r="G270" s="84">
        <f t="shared" si="128"/>
        <v>8.6727959556239548E-2</v>
      </c>
      <c r="H270" s="85">
        <f t="shared" si="128"/>
        <v>0.16728225447339087</v>
      </c>
      <c r="I270" s="85">
        <f t="shared" si="128"/>
        <v>6.4273047835260774E-3</v>
      </c>
      <c r="J270" s="82">
        <f t="shared" si="128"/>
        <v>0.14271291865030047</v>
      </c>
      <c r="K270" s="84">
        <f t="shared" si="128"/>
        <v>3.4495422634810188E-2</v>
      </c>
      <c r="L270" s="85">
        <f t="shared" si="128"/>
        <v>0.13263882215143288</v>
      </c>
      <c r="M270" s="85">
        <f t="shared" si="128"/>
        <v>9.1087212371395599E-3</v>
      </c>
      <c r="N270" s="85">
        <f t="shared" si="128"/>
        <v>1.1797216020365262E-3</v>
      </c>
      <c r="O270" s="141">
        <f t="shared" si="128"/>
        <v>0.11324864565691391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0.41606193489563548</v>
      </c>
      <c r="E271" s="83">
        <f t="shared" si="129"/>
        <v>0.16850807020590694</v>
      </c>
      <c r="F271" s="83">
        <f t="shared" si="129"/>
        <v>0.17165886962845575</v>
      </c>
      <c r="G271" s="84">
        <f t="shared" si="129"/>
        <v>7.5894995061272785E-2</v>
      </c>
      <c r="H271" s="85">
        <f t="shared" si="129"/>
        <v>0.14615712750599702</v>
      </c>
      <c r="I271" s="85">
        <f t="shared" si="129"/>
        <v>6.4955659998480395E-3</v>
      </c>
      <c r="J271" s="82">
        <f t="shared" si="129"/>
        <v>0.13685191416383549</v>
      </c>
      <c r="K271" s="84">
        <f t="shared" si="129"/>
        <v>0.10561039412128646</v>
      </c>
      <c r="L271" s="85">
        <f t="shared" si="129"/>
        <v>0.19354839409957778</v>
      </c>
      <c r="M271" s="85">
        <f t="shared" si="129"/>
        <v>3.2119202422689924E-2</v>
      </c>
      <c r="N271" s="85">
        <f t="shared" si="129"/>
        <v>1.4110649198406581E-3</v>
      </c>
      <c r="O271" s="141">
        <f t="shared" si="129"/>
        <v>6.7354795992575628E-2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0.45785567497761742</v>
      </c>
      <c r="E272" s="83">
        <f t="shared" si="130"/>
        <v>0.19863052126920877</v>
      </c>
      <c r="F272" s="83">
        <f t="shared" si="130"/>
        <v>0.16839830527479402</v>
      </c>
      <c r="G272" s="84">
        <f t="shared" si="130"/>
        <v>9.0826848433614646E-2</v>
      </c>
      <c r="H272" s="85">
        <f t="shared" si="130"/>
        <v>0.20202181173803471</v>
      </c>
      <c r="I272" s="85">
        <f t="shared" si="130"/>
        <v>1.0088522341534756E-2</v>
      </c>
      <c r="J272" s="82">
        <f t="shared" si="130"/>
        <v>9.5999954655742209E-2</v>
      </c>
      <c r="K272" s="84">
        <f t="shared" si="130"/>
        <v>6.3996930390896253E-2</v>
      </c>
      <c r="L272" s="85">
        <f t="shared" si="130"/>
        <v>0.13380392239330277</v>
      </c>
      <c r="M272" s="85">
        <f t="shared" si="130"/>
        <v>1.6938380357327539E-4</v>
      </c>
      <c r="N272" s="85">
        <f t="shared" si="130"/>
        <v>6.9823585372106721E-4</v>
      </c>
      <c r="O272" s="141">
        <f t="shared" si="130"/>
        <v>9.9362494236473753E-2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0.4726236666412752</v>
      </c>
      <c r="E273" s="113">
        <f t="shared" si="131"/>
        <v>0.19445806846356284</v>
      </c>
      <c r="F273" s="113">
        <f t="shared" si="131"/>
        <v>0.19193890815090389</v>
      </c>
      <c r="G273" s="114">
        <f t="shared" si="131"/>
        <v>8.6226690026808467E-2</v>
      </c>
      <c r="H273" s="115">
        <f t="shared" si="131"/>
        <v>0.15832536778708525</v>
      </c>
      <c r="I273" s="115">
        <f t="shared" si="131"/>
        <v>5.2679495086752782E-3</v>
      </c>
      <c r="J273" s="112">
        <f t="shared" si="131"/>
        <v>0.13206376040947412</v>
      </c>
      <c r="K273" s="114">
        <f t="shared" si="131"/>
        <v>8.9888834556628272E-2</v>
      </c>
      <c r="L273" s="115">
        <f t="shared" si="131"/>
        <v>0.12827420809365025</v>
      </c>
      <c r="M273" s="115">
        <f t="shared" si="131"/>
        <v>1.5795125331419965E-2</v>
      </c>
      <c r="N273" s="115">
        <f t="shared" si="131"/>
        <v>0</v>
      </c>
      <c r="O273" s="147">
        <f t="shared" si="131"/>
        <v>8.7649922228419927E-2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0.48722581341681642</v>
      </c>
      <c r="E274" s="118">
        <f t="shared" si="132"/>
        <v>0.16380034066156032</v>
      </c>
      <c r="F274" s="118">
        <f t="shared" si="132"/>
        <v>0.23343194651723681</v>
      </c>
      <c r="G274" s="119">
        <f t="shared" si="132"/>
        <v>8.9993526238019289E-2</v>
      </c>
      <c r="H274" s="120">
        <f t="shared" si="132"/>
        <v>0.14716686990406208</v>
      </c>
      <c r="I274" s="120">
        <f t="shared" si="132"/>
        <v>1.0137039589484503E-2</v>
      </c>
      <c r="J274" s="117">
        <f t="shared" si="132"/>
        <v>8.9416114466807264E-2</v>
      </c>
      <c r="K274" s="119">
        <f t="shared" si="132"/>
        <v>2.8029973251590689E-2</v>
      </c>
      <c r="L274" s="120">
        <f t="shared" si="132"/>
        <v>9.7886412999555056E-2</v>
      </c>
      <c r="M274" s="120">
        <f t="shared" si="132"/>
        <v>2.3946100660509312E-2</v>
      </c>
      <c r="N274" s="120">
        <f t="shared" si="132"/>
        <v>1.4379506281641821E-2</v>
      </c>
      <c r="O274" s="148">
        <f t="shared" si="132"/>
        <v>0.12984214268112351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平成２６年度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3" t="s">
        <v>116</v>
      </c>
      <c r="C278" s="154"/>
      <c r="D278" s="72" t="s">
        <v>1</v>
      </c>
      <c r="E278" s="45"/>
      <c r="F278" s="45"/>
      <c r="G278" s="46"/>
      <c r="H278" s="157" t="s">
        <v>5</v>
      </c>
      <c r="I278" s="157" t="s">
        <v>6</v>
      </c>
      <c r="J278" s="72" t="s">
        <v>7</v>
      </c>
      <c r="K278" s="46"/>
      <c r="L278" s="159" t="s">
        <v>8</v>
      </c>
      <c r="M278" s="159" t="s">
        <v>9</v>
      </c>
      <c r="N278" s="159" t="s">
        <v>115</v>
      </c>
      <c r="O278" s="129" t="s">
        <v>112</v>
      </c>
      <c r="P278" s="151" t="s">
        <v>113</v>
      </c>
      <c r="Q278" s="1"/>
    </row>
    <row r="279" spans="2:17" ht="22.5" x14ac:dyDescent="0.15">
      <c r="B279" s="155"/>
      <c r="C279" s="156"/>
      <c r="D279" s="47"/>
      <c r="E279" s="48" t="s">
        <v>2</v>
      </c>
      <c r="F279" s="48" t="s">
        <v>3</v>
      </c>
      <c r="G279" s="49" t="s">
        <v>4</v>
      </c>
      <c r="H279" s="158"/>
      <c r="I279" s="158"/>
      <c r="J279" s="47"/>
      <c r="K279" s="50" t="s">
        <v>114</v>
      </c>
      <c r="L279" s="160"/>
      <c r="M279" s="160"/>
      <c r="N279" s="160"/>
      <c r="O279" s="130"/>
      <c r="P279" s="152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11</v>
      </c>
      <c r="E280" s="41">
        <f t="shared" ref="E280:O280" si="133">+RANK(E211,E$211:E$273)</f>
        <v>39</v>
      </c>
      <c r="F280" s="41">
        <f t="shared" si="133"/>
        <v>19</v>
      </c>
      <c r="G280" s="42">
        <f t="shared" si="133"/>
        <v>3</v>
      </c>
      <c r="H280" s="43">
        <f t="shared" si="133"/>
        <v>38</v>
      </c>
      <c r="I280" s="43">
        <f t="shared" si="133"/>
        <v>5</v>
      </c>
      <c r="J280" s="40">
        <f t="shared" si="133"/>
        <v>60</v>
      </c>
      <c r="K280" s="42">
        <f t="shared" si="133"/>
        <v>63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15</v>
      </c>
      <c r="E281" s="5">
        <f t="shared" si="134"/>
        <v>34</v>
      </c>
      <c r="F281" s="5">
        <f t="shared" si="134"/>
        <v>17</v>
      </c>
      <c r="G281" s="6">
        <f t="shared" si="134"/>
        <v>27</v>
      </c>
      <c r="H281" s="20">
        <f t="shared" si="134"/>
        <v>34</v>
      </c>
      <c r="I281" s="20">
        <f t="shared" si="134"/>
        <v>9</v>
      </c>
      <c r="J281" s="17">
        <f t="shared" si="134"/>
        <v>42</v>
      </c>
      <c r="K281" s="6">
        <f t="shared" si="134"/>
        <v>45</v>
      </c>
      <c r="L281" s="20">
        <f t="shared" si="134"/>
        <v>60</v>
      </c>
      <c r="M281" s="20">
        <f t="shared" si="134"/>
        <v>52</v>
      </c>
      <c r="N281" s="20">
        <f t="shared" si="134"/>
        <v>6</v>
      </c>
      <c r="O281" s="132">
        <f t="shared" si="134"/>
        <v>21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13</v>
      </c>
      <c r="E282" s="5">
        <f t="shared" si="134"/>
        <v>14</v>
      </c>
      <c r="F282" s="5">
        <f t="shared" si="134"/>
        <v>18</v>
      </c>
      <c r="G282" s="6">
        <f t="shared" si="134"/>
        <v>50</v>
      </c>
      <c r="H282" s="20">
        <f t="shared" si="134"/>
        <v>56</v>
      </c>
      <c r="I282" s="20">
        <f t="shared" si="134"/>
        <v>25</v>
      </c>
      <c r="J282" s="17">
        <f t="shared" si="134"/>
        <v>51</v>
      </c>
      <c r="K282" s="6">
        <f t="shared" si="134"/>
        <v>49</v>
      </c>
      <c r="L282" s="20">
        <f t="shared" si="134"/>
        <v>9</v>
      </c>
      <c r="M282" s="20">
        <f t="shared" si="134"/>
        <v>30</v>
      </c>
      <c r="N282" s="20">
        <f t="shared" si="134"/>
        <v>4</v>
      </c>
      <c r="O282" s="132">
        <f t="shared" si="134"/>
        <v>37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</v>
      </c>
      <c r="E283" s="5">
        <f t="shared" si="134"/>
        <v>46</v>
      </c>
      <c r="F283" s="5">
        <f t="shared" si="134"/>
        <v>3</v>
      </c>
      <c r="G283" s="6">
        <f t="shared" si="134"/>
        <v>21</v>
      </c>
      <c r="H283" s="20">
        <f t="shared" si="134"/>
        <v>24</v>
      </c>
      <c r="I283" s="20">
        <f t="shared" si="134"/>
        <v>11</v>
      </c>
      <c r="J283" s="17">
        <f t="shared" si="134"/>
        <v>52</v>
      </c>
      <c r="K283" s="6">
        <f t="shared" si="134"/>
        <v>62</v>
      </c>
      <c r="L283" s="20">
        <f t="shared" si="134"/>
        <v>27</v>
      </c>
      <c r="M283" s="20">
        <f t="shared" si="134"/>
        <v>24</v>
      </c>
      <c r="N283" s="20">
        <f t="shared" si="134"/>
        <v>28</v>
      </c>
      <c r="O283" s="132">
        <f t="shared" si="134"/>
        <v>55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27</v>
      </c>
      <c r="E284" s="5">
        <f t="shared" si="134"/>
        <v>41</v>
      </c>
      <c r="F284" s="5">
        <f t="shared" si="134"/>
        <v>20</v>
      </c>
      <c r="G284" s="6">
        <f t="shared" si="134"/>
        <v>20</v>
      </c>
      <c r="H284" s="20">
        <f t="shared" si="134"/>
        <v>26</v>
      </c>
      <c r="I284" s="20">
        <f t="shared" si="134"/>
        <v>14</v>
      </c>
      <c r="J284" s="17">
        <f t="shared" si="134"/>
        <v>61</v>
      </c>
      <c r="K284" s="6">
        <f t="shared" si="134"/>
        <v>56</v>
      </c>
      <c r="L284" s="20">
        <f t="shared" si="134"/>
        <v>15</v>
      </c>
      <c r="M284" s="20">
        <f t="shared" si="134"/>
        <v>45</v>
      </c>
      <c r="N284" s="20">
        <f t="shared" si="134"/>
        <v>54</v>
      </c>
      <c r="O284" s="132">
        <f t="shared" si="134"/>
        <v>16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37</v>
      </c>
      <c r="E285" s="5">
        <f t="shared" si="134"/>
        <v>47</v>
      </c>
      <c r="F285" s="5">
        <f t="shared" si="134"/>
        <v>44</v>
      </c>
      <c r="G285" s="6">
        <f t="shared" si="134"/>
        <v>14</v>
      </c>
      <c r="H285" s="20">
        <f t="shared" si="134"/>
        <v>47</v>
      </c>
      <c r="I285" s="20">
        <f t="shared" si="134"/>
        <v>46</v>
      </c>
      <c r="J285" s="17">
        <f t="shared" si="134"/>
        <v>26</v>
      </c>
      <c r="K285" s="6">
        <f t="shared" si="134"/>
        <v>30</v>
      </c>
      <c r="L285" s="20">
        <f t="shared" si="134"/>
        <v>32</v>
      </c>
      <c r="M285" s="20">
        <f t="shared" si="134"/>
        <v>15</v>
      </c>
      <c r="N285" s="20">
        <f t="shared" si="134"/>
        <v>12</v>
      </c>
      <c r="O285" s="132">
        <f t="shared" si="134"/>
        <v>26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9</v>
      </c>
      <c r="E286" s="5">
        <f t="shared" si="134"/>
        <v>25</v>
      </c>
      <c r="F286" s="5">
        <f t="shared" si="134"/>
        <v>5</v>
      </c>
      <c r="G286" s="6">
        <f t="shared" si="134"/>
        <v>53</v>
      </c>
      <c r="H286" s="20">
        <f t="shared" si="134"/>
        <v>29</v>
      </c>
      <c r="I286" s="20">
        <f t="shared" si="134"/>
        <v>16</v>
      </c>
      <c r="J286" s="17">
        <f t="shared" si="134"/>
        <v>33</v>
      </c>
      <c r="K286" s="6">
        <f t="shared" si="134"/>
        <v>40</v>
      </c>
      <c r="L286" s="20">
        <f t="shared" si="134"/>
        <v>38</v>
      </c>
      <c r="M286" s="20">
        <f t="shared" si="134"/>
        <v>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29</v>
      </c>
      <c r="F287" s="5">
        <f t="shared" si="134"/>
        <v>36</v>
      </c>
      <c r="G287" s="6">
        <f t="shared" si="134"/>
        <v>26</v>
      </c>
      <c r="H287" s="20">
        <f t="shared" si="134"/>
        <v>37</v>
      </c>
      <c r="I287" s="20">
        <f t="shared" si="134"/>
        <v>8</v>
      </c>
      <c r="J287" s="17">
        <f t="shared" si="134"/>
        <v>50</v>
      </c>
      <c r="K287" s="6">
        <f t="shared" si="134"/>
        <v>36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18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21</v>
      </c>
      <c r="E288" s="5">
        <f t="shared" si="134"/>
        <v>38</v>
      </c>
      <c r="F288" s="5">
        <f t="shared" si="134"/>
        <v>23</v>
      </c>
      <c r="G288" s="6">
        <f t="shared" si="134"/>
        <v>12</v>
      </c>
      <c r="H288" s="20">
        <f t="shared" si="134"/>
        <v>18</v>
      </c>
      <c r="I288" s="20">
        <f t="shared" si="134"/>
        <v>3</v>
      </c>
      <c r="J288" s="17">
        <f t="shared" si="134"/>
        <v>35</v>
      </c>
      <c r="K288" s="6">
        <f t="shared" si="134"/>
        <v>41</v>
      </c>
      <c r="L288" s="20">
        <f t="shared" si="134"/>
        <v>44</v>
      </c>
      <c r="M288" s="20">
        <f t="shared" si="134"/>
        <v>27</v>
      </c>
      <c r="N288" s="20">
        <f t="shared" si="134"/>
        <v>5</v>
      </c>
      <c r="O288" s="132">
        <f t="shared" si="134"/>
        <v>50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54</v>
      </c>
      <c r="E289" s="5">
        <f t="shared" si="134"/>
        <v>63</v>
      </c>
      <c r="F289" s="5">
        <f t="shared" si="134"/>
        <v>35</v>
      </c>
      <c r="G289" s="6">
        <f t="shared" si="134"/>
        <v>43</v>
      </c>
      <c r="H289" s="20">
        <f t="shared" si="134"/>
        <v>63</v>
      </c>
      <c r="I289" s="20">
        <f t="shared" si="134"/>
        <v>38</v>
      </c>
      <c r="J289" s="17">
        <f t="shared" si="134"/>
        <v>10</v>
      </c>
      <c r="K289" s="6">
        <f t="shared" si="134"/>
        <v>20</v>
      </c>
      <c r="L289" s="20">
        <f t="shared" si="134"/>
        <v>45</v>
      </c>
      <c r="M289" s="20">
        <f t="shared" si="134"/>
        <v>35</v>
      </c>
      <c r="N289" s="20">
        <f t="shared" si="134"/>
        <v>21</v>
      </c>
      <c r="O289" s="132">
        <f t="shared" si="134"/>
        <v>2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38</v>
      </c>
      <c r="E290" s="5">
        <f t="shared" si="134"/>
        <v>57</v>
      </c>
      <c r="F290" s="5">
        <f t="shared" si="134"/>
        <v>30</v>
      </c>
      <c r="G290" s="6">
        <f t="shared" si="134"/>
        <v>41</v>
      </c>
      <c r="H290" s="20">
        <f t="shared" si="134"/>
        <v>36</v>
      </c>
      <c r="I290" s="20">
        <f t="shared" si="134"/>
        <v>24</v>
      </c>
      <c r="J290" s="17">
        <f t="shared" si="134"/>
        <v>39</v>
      </c>
      <c r="K290" s="6">
        <f t="shared" si="134"/>
        <v>42</v>
      </c>
      <c r="L290" s="20">
        <f t="shared" si="134"/>
        <v>10</v>
      </c>
      <c r="M290" s="20">
        <f t="shared" si="134"/>
        <v>6</v>
      </c>
      <c r="N290" s="20">
        <f t="shared" si="134"/>
        <v>10</v>
      </c>
      <c r="O290" s="132">
        <f t="shared" si="134"/>
        <v>36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4</v>
      </c>
      <c r="E291" s="5">
        <f t="shared" si="134"/>
        <v>35</v>
      </c>
      <c r="F291" s="5">
        <f t="shared" si="134"/>
        <v>8</v>
      </c>
      <c r="G291" s="6">
        <f t="shared" si="134"/>
        <v>16</v>
      </c>
      <c r="H291" s="20">
        <f t="shared" si="134"/>
        <v>27</v>
      </c>
      <c r="I291" s="20">
        <f t="shared" si="134"/>
        <v>12</v>
      </c>
      <c r="J291" s="17">
        <f t="shared" si="134"/>
        <v>53</v>
      </c>
      <c r="K291" s="6">
        <f t="shared" si="134"/>
        <v>60</v>
      </c>
      <c r="L291" s="20">
        <f t="shared" si="134"/>
        <v>25</v>
      </c>
      <c r="M291" s="20">
        <f t="shared" si="134"/>
        <v>48</v>
      </c>
      <c r="N291" s="20">
        <f t="shared" si="134"/>
        <v>3</v>
      </c>
      <c r="O291" s="132">
        <f t="shared" si="134"/>
        <v>40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30</v>
      </c>
      <c r="E292" s="5">
        <f t="shared" si="134"/>
        <v>32</v>
      </c>
      <c r="F292" s="5">
        <f t="shared" si="134"/>
        <v>21</v>
      </c>
      <c r="G292" s="6">
        <f t="shared" si="134"/>
        <v>51</v>
      </c>
      <c r="H292" s="20">
        <f t="shared" si="134"/>
        <v>14</v>
      </c>
      <c r="I292" s="20">
        <f t="shared" si="134"/>
        <v>40</v>
      </c>
      <c r="J292" s="17">
        <f t="shared" si="134"/>
        <v>34</v>
      </c>
      <c r="K292" s="6">
        <f t="shared" si="134"/>
        <v>38</v>
      </c>
      <c r="L292" s="20">
        <f t="shared" si="134"/>
        <v>48</v>
      </c>
      <c r="M292" s="20">
        <f t="shared" si="134"/>
        <v>34</v>
      </c>
      <c r="N292" s="20">
        <f t="shared" si="134"/>
        <v>11</v>
      </c>
      <c r="O292" s="132">
        <f t="shared" si="134"/>
        <v>29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22</v>
      </c>
      <c r="E293" s="5">
        <f t="shared" si="134"/>
        <v>36</v>
      </c>
      <c r="F293" s="5">
        <f t="shared" si="134"/>
        <v>26</v>
      </c>
      <c r="G293" s="6">
        <f t="shared" si="134"/>
        <v>9</v>
      </c>
      <c r="H293" s="20">
        <f t="shared" si="134"/>
        <v>13</v>
      </c>
      <c r="I293" s="20">
        <f t="shared" si="134"/>
        <v>63</v>
      </c>
      <c r="J293" s="17">
        <f t="shared" si="134"/>
        <v>63</v>
      </c>
      <c r="K293" s="6">
        <f t="shared" si="134"/>
        <v>61</v>
      </c>
      <c r="L293" s="20">
        <f t="shared" si="134"/>
        <v>29</v>
      </c>
      <c r="M293" s="20">
        <f t="shared" si="134"/>
        <v>11</v>
      </c>
      <c r="N293" s="20">
        <f t="shared" si="134"/>
        <v>9</v>
      </c>
      <c r="O293" s="132">
        <f t="shared" si="134"/>
        <v>24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55</v>
      </c>
      <c r="F294" s="68">
        <f t="shared" si="134"/>
        <v>46</v>
      </c>
      <c r="G294" s="69">
        <f t="shared" si="134"/>
        <v>2</v>
      </c>
      <c r="H294" s="70">
        <f t="shared" si="134"/>
        <v>41</v>
      </c>
      <c r="I294" s="70">
        <f t="shared" si="134"/>
        <v>22</v>
      </c>
      <c r="J294" s="67">
        <f t="shared" si="134"/>
        <v>28</v>
      </c>
      <c r="K294" s="69">
        <f t="shared" si="134"/>
        <v>25</v>
      </c>
      <c r="L294" s="70">
        <f t="shared" si="134"/>
        <v>62</v>
      </c>
      <c r="M294" s="70">
        <f t="shared" si="134"/>
        <v>37</v>
      </c>
      <c r="N294" s="70">
        <f t="shared" si="134"/>
        <v>33</v>
      </c>
      <c r="O294" s="133">
        <f t="shared" si="134"/>
        <v>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35</v>
      </c>
      <c r="E295" s="5">
        <f t="shared" si="134"/>
        <v>45</v>
      </c>
      <c r="F295" s="5">
        <f t="shared" si="134"/>
        <v>24</v>
      </c>
      <c r="G295" s="6">
        <f t="shared" si="134"/>
        <v>56</v>
      </c>
      <c r="H295" s="20">
        <f t="shared" si="134"/>
        <v>58</v>
      </c>
      <c r="I295" s="20">
        <f t="shared" si="134"/>
        <v>52</v>
      </c>
      <c r="J295" s="17">
        <f t="shared" si="134"/>
        <v>8</v>
      </c>
      <c r="K295" s="6">
        <f t="shared" si="134"/>
        <v>51</v>
      </c>
      <c r="L295" s="20">
        <f t="shared" si="134"/>
        <v>46</v>
      </c>
      <c r="M295" s="20">
        <f t="shared" si="134"/>
        <v>19</v>
      </c>
      <c r="N295" s="20">
        <f t="shared" si="134"/>
        <v>2</v>
      </c>
      <c r="O295" s="132">
        <f t="shared" si="134"/>
        <v>39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9</v>
      </c>
      <c r="F296" s="68">
        <f t="shared" si="134"/>
        <v>6</v>
      </c>
      <c r="G296" s="69">
        <f t="shared" si="134"/>
        <v>1</v>
      </c>
      <c r="H296" s="70">
        <f t="shared" si="134"/>
        <v>19</v>
      </c>
      <c r="I296" s="70">
        <f t="shared" si="134"/>
        <v>61</v>
      </c>
      <c r="J296" s="67">
        <f t="shared" si="134"/>
        <v>58</v>
      </c>
      <c r="K296" s="69">
        <f t="shared" si="134"/>
        <v>58</v>
      </c>
      <c r="L296" s="70">
        <f t="shared" si="134"/>
        <v>42</v>
      </c>
      <c r="M296" s="70">
        <f t="shared" si="134"/>
        <v>54</v>
      </c>
      <c r="N296" s="70">
        <f t="shared" si="134"/>
        <v>22</v>
      </c>
      <c r="O296" s="133">
        <f t="shared" si="134"/>
        <v>46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17</v>
      </c>
      <c r="E297" s="5">
        <f t="shared" si="135"/>
        <v>50</v>
      </c>
      <c r="F297" s="5">
        <f t="shared" si="135"/>
        <v>10</v>
      </c>
      <c r="G297" s="6">
        <f t="shared" si="135"/>
        <v>32</v>
      </c>
      <c r="H297" s="20">
        <f t="shared" si="135"/>
        <v>20</v>
      </c>
      <c r="I297" s="20">
        <f t="shared" si="135"/>
        <v>54</v>
      </c>
      <c r="J297" s="17">
        <f t="shared" si="135"/>
        <v>27</v>
      </c>
      <c r="K297" s="6">
        <f t="shared" si="135"/>
        <v>55</v>
      </c>
      <c r="L297" s="20">
        <f t="shared" si="135"/>
        <v>28</v>
      </c>
      <c r="M297" s="20">
        <f t="shared" si="135"/>
        <v>40</v>
      </c>
      <c r="N297" s="20">
        <f t="shared" si="135"/>
        <v>17</v>
      </c>
      <c r="O297" s="132">
        <f t="shared" si="135"/>
        <v>54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6</v>
      </c>
      <c r="E298" s="5">
        <f t="shared" si="135"/>
        <v>15</v>
      </c>
      <c r="F298" s="5">
        <f t="shared" si="135"/>
        <v>15</v>
      </c>
      <c r="G298" s="6">
        <f t="shared" si="135"/>
        <v>23</v>
      </c>
      <c r="H298" s="20">
        <f t="shared" si="135"/>
        <v>28</v>
      </c>
      <c r="I298" s="20">
        <f t="shared" si="135"/>
        <v>44</v>
      </c>
      <c r="J298" s="17">
        <f t="shared" si="135"/>
        <v>56</v>
      </c>
      <c r="K298" s="6">
        <f t="shared" si="135"/>
        <v>57</v>
      </c>
      <c r="L298" s="20">
        <f t="shared" si="135"/>
        <v>23</v>
      </c>
      <c r="M298" s="20">
        <f t="shared" si="135"/>
        <v>39</v>
      </c>
      <c r="N298" s="20">
        <f t="shared" si="135"/>
        <v>20</v>
      </c>
      <c r="O298" s="132">
        <f t="shared" si="135"/>
        <v>30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5</v>
      </c>
      <c r="E299" s="5">
        <f t="shared" si="135"/>
        <v>31</v>
      </c>
      <c r="F299" s="5">
        <f t="shared" si="135"/>
        <v>2</v>
      </c>
      <c r="G299" s="6">
        <f t="shared" si="135"/>
        <v>55</v>
      </c>
      <c r="H299" s="20">
        <f t="shared" si="135"/>
        <v>44</v>
      </c>
      <c r="I299" s="20">
        <f t="shared" si="135"/>
        <v>56</v>
      </c>
      <c r="J299" s="17">
        <f t="shared" si="135"/>
        <v>47</v>
      </c>
      <c r="K299" s="6">
        <f t="shared" si="135"/>
        <v>50</v>
      </c>
      <c r="L299" s="20">
        <f t="shared" si="135"/>
        <v>11</v>
      </c>
      <c r="M299" s="20">
        <f t="shared" si="135"/>
        <v>38</v>
      </c>
      <c r="N299" s="20">
        <f t="shared" si="135"/>
        <v>8</v>
      </c>
      <c r="O299" s="132">
        <f t="shared" si="135"/>
        <v>43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49</v>
      </c>
      <c r="E300" s="5">
        <f t="shared" si="135"/>
        <v>61</v>
      </c>
      <c r="F300" s="5">
        <f t="shared" si="135"/>
        <v>12</v>
      </c>
      <c r="G300" s="6">
        <f t="shared" si="135"/>
        <v>63</v>
      </c>
      <c r="H300" s="20">
        <f t="shared" si="135"/>
        <v>16</v>
      </c>
      <c r="I300" s="20">
        <f t="shared" si="135"/>
        <v>48</v>
      </c>
      <c r="J300" s="17">
        <f t="shared" si="135"/>
        <v>44</v>
      </c>
      <c r="K300" s="6">
        <f t="shared" si="135"/>
        <v>52</v>
      </c>
      <c r="L300" s="20">
        <f t="shared" si="135"/>
        <v>61</v>
      </c>
      <c r="M300" s="20">
        <f t="shared" si="135"/>
        <v>22</v>
      </c>
      <c r="N300" s="20">
        <f t="shared" si="135"/>
        <v>16</v>
      </c>
      <c r="O300" s="132">
        <f t="shared" si="135"/>
        <v>5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10</v>
      </c>
      <c r="E301" s="5">
        <f t="shared" si="135"/>
        <v>22</v>
      </c>
      <c r="F301" s="5">
        <f t="shared" si="135"/>
        <v>7</v>
      </c>
      <c r="G301" s="6">
        <f t="shared" si="135"/>
        <v>45</v>
      </c>
      <c r="H301" s="20">
        <f t="shared" si="135"/>
        <v>10</v>
      </c>
      <c r="I301" s="20">
        <f t="shared" si="135"/>
        <v>20</v>
      </c>
      <c r="J301" s="17">
        <f t="shared" si="135"/>
        <v>37</v>
      </c>
      <c r="K301" s="6">
        <f t="shared" si="135"/>
        <v>31</v>
      </c>
      <c r="L301" s="20">
        <f t="shared" si="135"/>
        <v>6</v>
      </c>
      <c r="M301" s="20">
        <f t="shared" si="135"/>
        <v>46</v>
      </c>
      <c r="N301" s="20">
        <f t="shared" si="135"/>
        <v>26</v>
      </c>
      <c r="O301" s="132">
        <f t="shared" si="135"/>
        <v>61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2</v>
      </c>
      <c r="E302" s="5">
        <f t="shared" si="135"/>
        <v>19</v>
      </c>
      <c r="F302" s="5">
        <f t="shared" si="135"/>
        <v>1</v>
      </c>
      <c r="G302" s="6">
        <f t="shared" si="135"/>
        <v>31</v>
      </c>
      <c r="H302" s="20">
        <f t="shared" si="135"/>
        <v>5</v>
      </c>
      <c r="I302" s="20">
        <f t="shared" si="135"/>
        <v>18</v>
      </c>
      <c r="J302" s="17">
        <f t="shared" si="135"/>
        <v>48</v>
      </c>
      <c r="K302" s="6">
        <f t="shared" si="135"/>
        <v>48</v>
      </c>
      <c r="L302" s="20">
        <f t="shared" si="135"/>
        <v>47</v>
      </c>
      <c r="M302" s="20">
        <f t="shared" si="135"/>
        <v>42</v>
      </c>
      <c r="N302" s="20">
        <f t="shared" si="135"/>
        <v>23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31</v>
      </c>
      <c r="E303" s="5">
        <f t="shared" si="135"/>
        <v>51</v>
      </c>
      <c r="F303" s="5">
        <f t="shared" si="135"/>
        <v>14</v>
      </c>
      <c r="G303" s="6">
        <f t="shared" si="135"/>
        <v>59</v>
      </c>
      <c r="H303" s="20">
        <f t="shared" si="135"/>
        <v>30</v>
      </c>
      <c r="I303" s="20">
        <f t="shared" si="135"/>
        <v>21</v>
      </c>
      <c r="J303" s="17">
        <f t="shared" si="135"/>
        <v>14</v>
      </c>
      <c r="K303" s="6">
        <f t="shared" si="135"/>
        <v>27</v>
      </c>
      <c r="L303" s="20">
        <f t="shared" si="135"/>
        <v>49</v>
      </c>
      <c r="M303" s="20">
        <f t="shared" si="135"/>
        <v>14</v>
      </c>
      <c r="N303" s="20">
        <f t="shared" si="135"/>
        <v>31</v>
      </c>
      <c r="O303" s="132">
        <f t="shared" si="135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29</v>
      </c>
      <c r="E304" s="5">
        <f t="shared" si="135"/>
        <v>49</v>
      </c>
      <c r="F304" s="5">
        <f t="shared" si="135"/>
        <v>13</v>
      </c>
      <c r="G304" s="6">
        <f t="shared" si="135"/>
        <v>54</v>
      </c>
      <c r="H304" s="20">
        <f t="shared" si="135"/>
        <v>3</v>
      </c>
      <c r="I304" s="20">
        <f t="shared" si="135"/>
        <v>55</v>
      </c>
      <c r="J304" s="17">
        <f t="shared" si="135"/>
        <v>43</v>
      </c>
      <c r="K304" s="6">
        <f t="shared" si="135"/>
        <v>46</v>
      </c>
      <c r="L304" s="20">
        <f t="shared" si="135"/>
        <v>59</v>
      </c>
      <c r="M304" s="20">
        <f t="shared" si="135"/>
        <v>12</v>
      </c>
      <c r="N304" s="20">
        <f t="shared" si="135"/>
        <v>55</v>
      </c>
      <c r="O304" s="132">
        <f t="shared" si="135"/>
        <v>38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14</v>
      </c>
      <c r="E305" s="5">
        <f t="shared" si="135"/>
        <v>60</v>
      </c>
      <c r="F305" s="5">
        <f t="shared" si="135"/>
        <v>4</v>
      </c>
      <c r="G305" s="6">
        <f t="shared" si="135"/>
        <v>33</v>
      </c>
      <c r="H305" s="20">
        <f t="shared" si="135"/>
        <v>62</v>
      </c>
      <c r="I305" s="20">
        <f t="shared" si="135"/>
        <v>23</v>
      </c>
      <c r="J305" s="17">
        <f t="shared" si="135"/>
        <v>38</v>
      </c>
      <c r="K305" s="6">
        <f t="shared" si="135"/>
        <v>37</v>
      </c>
      <c r="L305" s="20">
        <f t="shared" si="135"/>
        <v>34</v>
      </c>
      <c r="M305" s="20">
        <f t="shared" si="135"/>
        <v>5</v>
      </c>
      <c r="N305" s="20">
        <f t="shared" si="135"/>
        <v>35</v>
      </c>
      <c r="O305" s="132">
        <f t="shared" si="135"/>
        <v>31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26</v>
      </c>
      <c r="E306" s="68">
        <f t="shared" si="135"/>
        <v>48</v>
      </c>
      <c r="F306" s="68">
        <f t="shared" si="135"/>
        <v>22</v>
      </c>
      <c r="G306" s="69">
        <f t="shared" si="135"/>
        <v>15</v>
      </c>
      <c r="H306" s="70">
        <f t="shared" si="135"/>
        <v>32</v>
      </c>
      <c r="I306" s="70">
        <f t="shared" si="135"/>
        <v>33</v>
      </c>
      <c r="J306" s="67">
        <f t="shared" si="135"/>
        <v>49</v>
      </c>
      <c r="K306" s="69">
        <f t="shared" si="135"/>
        <v>34</v>
      </c>
      <c r="L306" s="70">
        <f t="shared" si="135"/>
        <v>33</v>
      </c>
      <c r="M306" s="70">
        <f t="shared" si="135"/>
        <v>60</v>
      </c>
      <c r="N306" s="70">
        <f t="shared" si="135"/>
        <v>19</v>
      </c>
      <c r="O306" s="133">
        <f t="shared" si="135"/>
        <v>17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24</v>
      </c>
      <c r="E307" s="5">
        <f t="shared" si="135"/>
        <v>43</v>
      </c>
      <c r="F307" s="5">
        <f t="shared" si="135"/>
        <v>32</v>
      </c>
      <c r="G307" s="6">
        <f t="shared" si="135"/>
        <v>4</v>
      </c>
      <c r="H307" s="20">
        <f t="shared" si="135"/>
        <v>53</v>
      </c>
      <c r="I307" s="20">
        <f t="shared" si="135"/>
        <v>31</v>
      </c>
      <c r="J307" s="17">
        <f t="shared" si="135"/>
        <v>23</v>
      </c>
      <c r="K307" s="6">
        <f t="shared" si="135"/>
        <v>6</v>
      </c>
      <c r="L307" s="20">
        <f t="shared" si="135"/>
        <v>14</v>
      </c>
      <c r="M307" s="20">
        <f t="shared" si="135"/>
        <v>33</v>
      </c>
      <c r="N307" s="20">
        <f t="shared" si="135"/>
        <v>49</v>
      </c>
      <c r="O307" s="132">
        <f t="shared" si="135"/>
        <v>42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40</v>
      </c>
      <c r="E308" s="54">
        <f t="shared" si="135"/>
        <v>42</v>
      </c>
      <c r="F308" s="54">
        <f t="shared" si="135"/>
        <v>39</v>
      </c>
      <c r="G308" s="55">
        <f t="shared" si="135"/>
        <v>34</v>
      </c>
      <c r="H308" s="56">
        <f t="shared" si="135"/>
        <v>23</v>
      </c>
      <c r="I308" s="56">
        <f t="shared" si="135"/>
        <v>58</v>
      </c>
      <c r="J308" s="53">
        <f t="shared" si="135"/>
        <v>41</v>
      </c>
      <c r="K308" s="55">
        <f t="shared" si="135"/>
        <v>26</v>
      </c>
      <c r="L308" s="56">
        <f t="shared" si="135"/>
        <v>51</v>
      </c>
      <c r="M308" s="56">
        <f t="shared" si="135"/>
        <v>26</v>
      </c>
      <c r="N308" s="56">
        <f t="shared" si="135"/>
        <v>39</v>
      </c>
      <c r="O308" s="134">
        <f t="shared" si="135"/>
        <v>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23</v>
      </c>
      <c r="E309" s="5">
        <f t="shared" si="135"/>
        <v>26</v>
      </c>
      <c r="F309" s="5">
        <f t="shared" si="135"/>
        <v>34</v>
      </c>
      <c r="G309" s="6">
        <f t="shared" si="135"/>
        <v>5</v>
      </c>
      <c r="H309" s="20">
        <f t="shared" si="135"/>
        <v>39</v>
      </c>
      <c r="I309" s="20">
        <f t="shared" si="135"/>
        <v>30</v>
      </c>
      <c r="J309" s="17">
        <f t="shared" si="135"/>
        <v>57</v>
      </c>
      <c r="K309" s="6">
        <f t="shared" si="135"/>
        <v>53</v>
      </c>
      <c r="L309" s="20">
        <f t="shared" si="135"/>
        <v>35</v>
      </c>
      <c r="M309" s="20">
        <f t="shared" si="135"/>
        <v>41</v>
      </c>
      <c r="N309" s="20">
        <f t="shared" si="135"/>
        <v>14</v>
      </c>
      <c r="O309" s="132">
        <f t="shared" si="135"/>
        <v>13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20</v>
      </c>
      <c r="E310" s="5">
        <f t="shared" si="135"/>
        <v>56</v>
      </c>
      <c r="F310" s="5">
        <f t="shared" si="135"/>
        <v>9</v>
      </c>
      <c r="G310" s="6">
        <f t="shared" si="135"/>
        <v>30</v>
      </c>
      <c r="H310" s="20">
        <f t="shared" si="135"/>
        <v>46</v>
      </c>
      <c r="I310" s="20">
        <f t="shared" si="135"/>
        <v>53</v>
      </c>
      <c r="J310" s="17">
        <f t="shared" si="135"/>
        <v>31</v>
      </c>
      <c r="K310" s="6">
        <f t="shared" si="135"/>
        <v>29</v>
      </c>
      <c r="L310" s="20">
        <f t="shared" si="135"/>
        <v>56</v>
      </c>
      <c r="M310" s="20">
        <f t="shared" si="135"/>
        <v>56</v>
      </c>
      <c r="N310" s="20">
        <f t="shared" si="135"/>
        <v>41</v>
      </c>
      <c r="O310" s="132">
        <f t="shared" si="13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8</v>
      </c>
      <c r="E311" s="5">
        <f t="shared" si="135"/>
        <v>37</v>
      </c>
      <c r="F311" s="5">
        <f t="shared" si="135"/>
        <v>11</v>
      </c>
      <c r="G311" s="6">
        <f t="shared" si="135"/>
        <v>13</v>
      </c>
      <c r="H311" s="20">
        <f t="shared" si="135"/>
        <v>33</v>
      </c>
      <c r="I311" s="20">
        <f t="shared" si="135"/>
        <v>2</v>
      </c>
      <c r="J311" s="17">
        <f t="shared" si="135"/>
        <v>62</v>
      </c>
      <c r="K311" s="6">
        <f t="shared" si="135"/>
        <v>54</v>
      </c>
      <c r="L311" s="20">
        <f t="shared" si="135"/>
        <v>39</v>
      </c>
      <c r="M311" s="20">
        <f t="shared" si="135"/>
        <v>18</v>
      </c>
      <c r="N311" s="20">
        <f t="shared" si="135"/>
        <v>13</v>
      </c>
      <c r="O311" s="132">
        <f t="shared" si="135"/>
        <v>28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12</v>
      </c>
      <c r="E312" s="61">
        <f t="shared" si="135"/>
        <v>4</v>
      </c>
      <c r="F312" s="61">
        <f t="shared" si="135"/>
        <v>33</v>
      </c>
      <c r="G312" s="62">
        <f t="shared" si="135"/>
        <v>25</v>
      </c>
      <c r="H312" s="63">
        <f t="shared" si="135"/>
        <v>59</v>
      </c>
      <c r="I312" s="63">
        <f t="shared" si="135"/>
        <v>57</v>
      </c>
      <c r="J312" s="60">
        <f t="shared" si="135"/>
        <v>54</v>
      </c>
      <c r="K312" s="62">
        <f t="shared" si="135"/>
        <v>43</v>
      </c>
      <c r="L312" s="63">
        <f t="shared" si="135"/>
        <v>16</v>
      </c>
      <c r="M312" s="63">
        <f t="shared" si="135"/>
        <v>17</v>
      </c>
      <c r="N312" s="63">
        <f t="shared" si="135"/>
        <v>46</v>
      </c>
      <c r="O312" s="135">
        <f t="shared" si="135"/>
        <v>23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16</v>
      </c>
      <c r="E313" s="5">
        <f t="shared" si="136"/>
        <v>17</v>
      </c>
      <c r="F313" s="5">
        <f t="shared" si="136"/>
        <v>25</v>
      </c>
      <c r="G313" s="6">
        <f t="shared" si="136"/>
        <v>24</v>
      </c>
      <c r="H313" s="20">
        <f t="shared" si="136"/>
        <v>15</v>
      </c>
      <c r="I313" s="20">
        <f t="shared" si="136"/>
        <v>10</v>
      </c>
      <c r="J313" s="17">
        <f t="shared" si="136"/>
        <v>45</v>
      </c>
      <c r="K313" s="6">
        <f t="shared" si="136"/>
        <v>28</v>
      </c>
      <c r="L313" s="20">
        <f t="shared" si="136"/>
        <v>24</v>
      </c>
      <c r="M313" s="20">
        <f t="shared" si="136"/>
        <v>23</v>
      </c>
      <c r="N313" s="20">
        <f t="shared" si="136"/>
        <v>45</v>
      </c>
      <c r="O313" s="132">
        <f t="shared" si="136"/>
        <v>48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39</v>
      </c>
      <c r="E314" s="5">
        <f t="shared" si="136"/>
        <v>58</v>
      </c>
      <c r="F314" s="5">
        <f t="shared" si="136"/>
        <v>28</v>
      </c>
      <c r="G314" s="6">
        <f t="shared" si="136"/>
        <v>48</v>
      </c>
      <c r="H314" s="20">
        <f t="shared" si="136"/>
        <v>48</v>
      </c>
      <c r="I314" s="20">
        <f t="shared" si="136"/>
        <v>36</v>
      </c>
      <c r="J314" s="17">
        <f t="shared" si="136"/>
        <v>32</v>
      </c>
      <c r="K314" s="6">
        <f t="shared" si="136"/>
        <v>32</v>
      </c>
      <c r="L314" s="20">
        <f t="shared" si="136"/>
        <v>31</v>
      </c>
      <c r="M314" s="20">
        <f t="shared" si="136"/>
        <v>7</v>
      </c>
      <c r="N314" s="20">
        <f t="shared" si="136"/>
        <v>30</v>
      </c>
      <c r="O314" s="132">
        <f t="shared" si="136"/>
        <v>22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18</v>
      </c>
      <c r="E315" s="61">
        <f t="shared" si="136"/>
        <v>13</v>
      </c>
      <c r="F315" s="61">
        <f t="shared" si="136"/>
        <v>31</v>
      </c>
      <c r="G315" s="62">
        <f t="shared" si="136"/>
        <v>39</v>
      </c>
      <c r="H315" s="63">
        <f t="shared" si="136"/>
        <v>43</v>
      </c>
      <c r="I315" s="63">
        <f t="shared" si="136"/>
        <v>26</v>
      </c>
      <c r="J315" s="60">
        <f t="shared" si="136"/>
        <v>22</v>
      </c>
      <c r="K315" s="62">
        <f t="shared" si="136"/>
        <v>13</v>
      </c>
      <c r="L315" s="63">
        <f t="shared" si="136"/>
        <v>40</v>
      </c>
      <c r="M315" s="63">
        <f t="shared" si="136"/>
        <v>21</v>
      </c>
      <c r="N315" s="63">
        <f t="shared" si="136"/>
        <v>32</v>
      </c>
      <c r="O315" s="135">
        <f t="shared" si="136"/>
        <v>45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43</v>
      </c>
      <c r="E316" s="61">
        <f t="shared" si="136"/>
        <v>54</v>
      </c>
      <c r="F316" s="61">
        <f t="shared" si="136"/>
        <v>29</v>
      </c>
      <c r="G316" s="62">
        <f t="shared" si="136"/>
        <v>58</v>
      </c>
      <c r="H316" s="63">
        <f t="shared" si="136"/>
        <v>40</v>
      </c>
      <c r="I316" s="63">
        <f t="shared" si="136"/>
        <v>6</v>
      </c>
      <c r="J316" s="60">
        <f t="shared" si="136"/>
        <v>18</v>
      </c>
      <c r="K316" s="62">
        <f t="shared" si="136"/>
        <v>35</v>
      </c>
      <c r="L316" s="63">
        <f t="shared" si="136"/>
        <v>58</v>
      </c>
      <c r="M316" s="63">
        <f t="shared" si="136"/>
        <v>29</v>
      </c>
      <c r="N316" s="63">
        <f t="shared" si="136"/>
        <v>52</v>
      </c>
      <c r="O316" s="135">
        <f t="shared" si="136"/>
        <v>20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19</v>
      </c>
      <c r="E317" s="5">
        <f t="shared" si="136"/>
        <v>27</v>
      </c>
      <c r="F317" s="5">
        <f t="shared" si="136"/>
        <v>16</v>
      </c>
      <c r="G317" s="6">
        <f t="shared" si="136"/>
        <v>42</v>
      </c>
      <c r="H317" s="20">
        <f t="shared" si="136"/>
        <v>12</v>
      </c>
      <c r="I317" s="20">
        <f t="shared" si="136"/>
        <v>47</v>
      </c>
      <c r="J317" s="17">
        <f t="shared" si="136"/>
        <v>36</v>
      </c>
      <c r="K317" s="6">
        <f t="shared" si="136"/>
        <v>21</v>
      </c>
      <c r="L317" s="20">
        <f t="shared" si="136"/>
        <v>22</v>
      </c>
      <c r="M317" s="20">
        <f t="shared" si="136"/>
        <v>10</v>
      </c>
      <c r="N317" s="20">
        <f t="shared" si="136"/>
        <v>36</v>
      </c>
      <c r="O317" s="132">
        <f t="shared" si="136"/>
        <v>57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44</v>
      </c>
      <c r="E318" s="5">
        <f t="shared" si="136"/>
        <v>59</v>
      </c>
      <c r="F318" s="5">
        <f t="shared" si="136"/>
        <v>27</v>
      </c>
      <c r="G318" s="6">
        <f t="shared" si="136"/>
        <v>52</v>
      </c>
      <c r="H318" s="20">
        <f t="shared" si="136"/>
        <v>17</v>
      </c>
      <c r="I318" s="20">
        <f t="shared" si="136"/>
        <v>45</v>
      </c>
      <c r="J318" s="17">
        <f t="shared" si="136"/>
        <v>55</v>
      </c>
      <c r="K318" s="6">
        <f t="shared" si="136"/>
        <v>44</v>
      </c>
      <c r="L318" s="20">
        <f t="shared" si="136"/>
        <v>52</v>
      </c>
      <c r="M318" s="20">
        <f t="shared" si="136"/>
        <v>20</v>
      </c>
      <c r="N318" s="20">
        <f t="shared" si="136"/>
        <v>38</v>
      </c>
      <c r="O318" s="132">
        <f t="shared" si="13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25</v>
      </c>
      <c r="E319" s="8">
        <f t="shared" si="136"/>
        <v>18</v>
      </c>
      <c r="F319" s="8">
        <f t="shared" si="136"/>
        <v>38</v>
      </c>
      <c r="G319" s="9">
        <f t="shared" si="136"/>
        <v>7</v>
      </c>
      <c r="H319" s="21">
        <f t="shared" si="136"/>
        <v>42</v>
      </c>
      <c r="I319" s="21">
        <f t="shared" si="136"/>
        <v>37</v>
      </c>
      <c r="J319" s="18">
        <f t="shared" si="136"/>
        <v>19</v>
      </c>
      <c r="K319" s="9">
        <f t="shared" si="136"/>
        <v>8</v>
      </c>
      <c r="L319" s="21">
        <f t="shared" si="136"/>
        <v>12</v>
      </c>
      <c r="M319" s="21">
        <f t="shared" si="136"/>
        <v>43</v>
      </c>
      <c r="N319" s="21">
        <f t="shared" si="136"/>
        <v>43</v>
      </c>
      <c r="O319" s="136">
        <f t="shared" si="136"/>
        <v>51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7</v>
      </c>
      <c r="E320" s="11">
        <f t="shared" si="136"/>
        <v>2</v>
      </c>
      <c r="F320" s="11">
        <f t="shared" si="136"/>
        <v>41</v>
      </c>
      <c r="G320" s="12">
        <f t="shared" si="136"/>
        <v>6</v>
      </c>
      <c r="H320" s="19">
        <f t="shared" si="136"/>
        <v>6</v>
      </c>
      <c r="I320" s="19">
        <f t="shared" si="136"/>
        <v>4</v>
      </c>
      <c r="J320" s="16">
        <f t="shared" si="136"/>
        <v>59</v>
      </c>
      <c r="K320" s="12">
        <f t="shared" si="136"/>
        <v>59</v>
      </c>
      <c r="L320" s="19">
        <f t="shared" si="136"/>
        <v>37</v>
      </c>
      <c r="M320" s="19">
        <f t="shared" si="136"/>
        <v>63</v>
      </c>
      <c r="N320" s="19">
        <f t="shared" si="136"/>
        <v>34</v>
      </c>
      <c r="O320" s="137">
        <f t="shared" si="136"/>
        <v>34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59</v>
      </c>
      <c r="E321" s="5">
        <f t="shared" si="136"/>
        <v>53</v>
      </c>
      <c r="F321" s="5">
        <f t="shared" si="136"/>
        <v>54</v>
      </c>
      <c r="G321" s="6">
        <f t="shared" si="136"/>
        <v>35</v>
      </c>
      <c r="H321" s="20">
        <f t="shared" si="136"/>
        <v>45</v>
      </c>
      <c r="I321" s="20">
        <f t="shared" si="136"/>
        <v>49</v>
      </c>
      <c r="J321" s="17">
        <f t="shared" si="136"/>
        <v>46</v>
      </c>
      <c r="K321" s="6">
        <f t="shared" si="136"/>
        <v>39</v>
      </c>
      <c r="L321" s="20">
        <f t="shared" si="136"/>
        <v>54</v>
      </c>
      <c r="M321" s="20">
        <f t="shared" si="136"/>
        <v>36</v>
      </c>
      <c r="N321" s="20">
        <f t="shared" si="136"/>
        <v>53</v>
      </c>
      <c r="O321" s="132">
        <f t="shared" si="136"/>
        <v>1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36</v>
      </c>
      <c r="E322" s="5">
        <f t="shared" si="136"/>
        <v>23</v>
      </c>
      <c r="F322" s="5">
        <f t="shared" si="136"/>
        <v>43</v>
      </c>
      <c r="G322" s="6">
        <f t="shared" si="136"/>
        <v>36</v>
      </c>
      <c r="H322" s="20">
        <f t="shared" si="136"/>
        <v>57</v>
      </c>
      <c r="I322" s="20">
        <f t="shared" si="136"/>
        <v>60</v>
      </c>
      <c r="J322" s="17">
        <f t="shared" si="136"/>
        <v>15</v>
      </c>
      <c r="K322" s="6">
        <f t="shared" si="136"/>
        <v>3</v>
      </c>
      <c r="L322" s="20">
        <f t="shared" si="136"/>
        <v>5</v>
      </c>
      <c r="M322" s="20">
        <f t="shared" si="136"/>
        <v>28</v>
      </c>
      <c r="N322" s="20">
        <f t="shared" si="136"/>
        <v>24</v>
      </c>
      <c r="O322" s="132">
        <f t="shared" si="136"/>
        <v>32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47</v>
      </c>
      <c r="E323" s="5">
        <f t="shared" si="136"/>
        <v>1</v>
      </c>
      <c r="F323" s="5">
        <f t="shared" si="136"/>
        <v>52</v>
      </c>
      <c r="G323" s="6">
        <f t="shared" si="136"/>
        <v>57</v>
      </c>
      <c r="H323" s="20">
        <f t="shared" si="136"/>
        <v>31</v>
      </c>
      <c r="I323" s="20">
        <f t="shared" si="136"/>
        <v>39</v>
      </c>
      <c r="J323" s="17">
        <f t="shared" si="136"/>
        <v>6</v>
      </c>
      <c r="K323" s="6">
        <f t="shared" si="136"/>
        <v>1</v>
      </c>
      <c r="L323" s="20">
        <f t="shared" si="136"/>
        <v>2</v>
      </c>
      <c r="M323" s="20">
        <f t="shared" si="136"/>
        <v>58</v>
      </c>
      <c r="N323" s="20">
        <f t="shared" si="136"/>
        <v>25</v>
      </c>
      <c r="O323" s="132">
        <f t="shared" si="136"/>
        <v>53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33</v>
      </c>
      <c r="E324" s="5">
        <f t="shared" si="136"/>
        <v>40</v>
      </c>
      <c r="F324" s="5">
        <f t="shared" si="136"/>
        <v>37</v>
      </c>
      <c r="G324" s="6">
        <f t="shared" si="136"/>
        <v>8</v>
      </c>
      <c r="H324" s="20">
        <f t="shared" si="136"/>
        <v>1</v>
      </c>
      <c r="I324" s="20">
        <f t="shared" si="136"/>
        <v>41</v>
      </c>
      <c r="J324" s="17">
        <f t="shared" si="136"/>
        <v>7</v>
      </c>
      <c r="K324" s="6">
        <f t="shared" si="136"/>
        <v>14</v>
      </c>
      <c r="L324" s="20">
        <f t="shared" si="136"/>
        <v>50</v>
      </c>
      <c r="M324" s="20">
        <f t="shared" si="136"/>
        <v>49</v>
      </c>
      <c r="N324" s="20">
        <f t="shared" si="136"/>
        <v>55</v>
      </c>
      <c r="O324" s="132">
        <f t="shared" si="136"/>
        <v>59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42</v>
      </c>
      <c r="E325" s="5">
        <f t="shared" si="136"/>
        <v>21</v>
      </c>
      <c r="F325" s="5">
        <f t="shared" si="136"/>
        <v>51</v>
      </c>
      <c r="G325" s="6">
        <f t="shared" si="136"/>
        <v>10</v>
      </c>
      <c r="H325" s="20">
        <f t="shared" si="136"/>
        <v>52</v>
      </c>
      <c r="I325" s="20">
        <f t="shared" si="136"/>
        <v>42</v>
      </c>
      <c r="J325" s="17">
        <f t="shared" si="136"/>
        <v>25</v>
      </c>
      <c r="K325" s="6">
        <f t="shared" si="136"/>
        <v>10</v>
      </c>
      <c r="L325" s="20">
        <f t="shared" si="136"/>
        <v>20</v>
      </c>
      <c r="M325" s="20">
        <f t="shared" si="136"/>
        <v>9</v>
      </c>
      <c r="N325" s="20">
        <f t="shared" si="136"/>
        <v>55</v>
      </c>
      <c r="O325" s="132">
        <f t="shared" si="13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50</v>
      </c>
      <c r="E326" s="5">
        <f t="shared" si="136"/>
        <v>12</v>
      </c>
      <c r="F326" s="5">
        <f t="shared" si="136"/>
        <v>53</v>
      </c>
      <c r="G326" s="6">
        <f t="shared" si="136"/>
        <v>40</v>
      </c>
      <c r="H326" s="20">
        <f t="shared" si="136"/>
        <v>51</v>
      </c>
      <c r="I326" s="20">
        <f t="shared" si="136"/>
        <v>59</v>
      </c>
      <c r="J326" s="17">
        <f t="shared" si="136"/>
        <v>29</v>
      </c>
      <c r="K326" s="6">
        <f t="shared" si="136"/>
        <v>12</v>
      </c>
      <c r="L326" s="20">
        <f t="shared" si="136"/>
        <v>21</v>
      </c>
      <c r="M326" s="20">
        <f t="shared" si="136"/>
        <v>62</v>
      </c>
      <c r="N326" s="20">
        <f t="shared" si="136"/>
        <v>55</v>
      </c>
      <c r="O326" s="132">
        <f t="shared" si="136"/>
        <v>4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60</v>
      </c>
      <c r="E327" s="5">
        <f t="shared" si="136"/>
        <v>16</v>
      </c>
      <c r="F327" s="5">
        <f t="shared" si="136"/>
        <v>59</v>
      </c>
      <c r="G327" s="6">
        <f t="shared" si="136"/>
        <v>44</v>
      </c>
      <c r="H327" s="20">
        <f t="shared" si="136"/>
        <v>9</v>
      </c>
      <c r="I327" s="20">
        <f t="shared" si="136"/>
        <v>7</v>
      </c>
      <c r="J327" s="17">
        <f t="shared" si="136"/>
        <v>30</v>
      </c>
      <c r="K327" s="6">
        <f t="shared" si="136"/>
        <v>23</v>
      </c>
      <c r="L327" s="20">
        <f t="shared" si="136"/>
        <v>19</v>
      </c>
      <c r="M327" s="20">
        <f t="shared" si="136"/>
        <v>57</v>
      </c>
      <c r="N327" s="20">
        <f t="shared" si="136"/>
        <v>55</v>
      </c>
      <c r="O327" s="132">
        <f t="shared" si="136"/>
        <v>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45</v>
      </c>
      <c r="E328" s="5">
        <f t="shared" si="136"/>
        <v>7</v>
      </c>
      <c r="F328" s="5">
        <f t="shared" si="136"/>
        <v>55</v>
      </c>
      <c r="G328" s="6">
        <f t="shared" si="136"/>
        <v>18</v>
      </c>
      <c r="H328" s="20">
        <f t="shared" si="136"/>
        <v>25</v>
      </c>
      <c r="I328" s="20">
        <f t="shared" si="136"/>
        <v>27</v>
      </c>
      <c r="J328" s="17">
        <f t="shared" si="136"/>
        <v>20</v>
      </c>
      <c r="K328" s="6">
        <f t="shared" si="136"/>
        <v>16</v>
      </c>
      <c r="L328" s="20">
        <f t="shared" si="136"/>
        <v>4</v>
      </c>
      <c r="M328" s="20">
        <f t="shared" si="136"/>
        <v>32</v>
      </c>
      <c r="N328" s="20">
        <f t="shared" si="136"/>
        <v>55</v>
      </c>
      <c r="O328" s="132">
        <f t="shared" si="136"/>
        <v>47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53</v>
      </c>
      <c r="E329" s="5">
        <f t="shared" si="137"/>
        <v>5</v>
      </c>
      <c r="F329" s="5">
        <f t="shared" si="137"/>
        <v>57</v>
      </c>
      <c r="G329" s="6">
        <f t="shared" si="137"/>
        <v>37</v>
      </c>
      <c r="H329" s="20">
        <f t="shared" si="137"/>
        <v>49</v>
      </c>
      <c r="I329" s="20">
        <f t="shared" si="137"/>
        <v>50</v>
      </c>
      <c r="J329" s="17">
        <f t="shared" si="137"/>
        <v>16</v>
      </c>
      <c r="K329" s="6">
        <f t="shared" si="137"/>
        <v>7</v>
      </c>
      <c r="L329" s="20">
        <f t="shared" si="137"/>
        <v>17</v>
      </c>
      <c r="M329" s="20">
        <f t="shared" si="137"/>
        <v>53</v>
      </c>
      <c r="N329" s="20">
        <f t="shared" si="137"/>
        <v>48</v>
      </c>
      <c r="O329" s="132">
        <f t="shared" si="137"/>
        <v>12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46</v>
      </c>
      <c r="E330" s="5">
        <f t="shared" si="137"/>
        <v>3</v>
      </c>
      <c r="F330" s="5">
        <f t="shared" si="137"/>
        <v>56</v>
      </c>
      <c r="G330" s="6">
        <f t="shared" si="137"/>
        <v>17</v>
      </c>
      <c r="H330" s="20">
        <f t="shared" si="137"/>
        <v>4</v>
      </c>
      <c r="I330" s="20">
        <f t="shared" si="137"/>
        <v>13</v>
      </c>
      <c r="J330" s="17">
        <f t="shared" si="137"/>
        <v>12</v>
      </c>
      <c r="K330" s="6">
        <f t="shared" si="137"/>
        <v>11</v>
      </c>
      <c r="L330" s="20">
        <f t="shared" si="137"/>
        <v>53</v>
      </c>
      <c r="M330" s="20">
        <f t="shared" si="137"/>
        <v>13</v>
      </c>
      <c r="N330" s="20">
        <f t="shared" si="137"/>
        <v>15</v>
      </c>
      <c r="O330" s="132">
        <f t="shared" si="137"/>
        <v>56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61</v>
      </c>
      <c r="E331" s="5">
        <f t="shared" si="137"/>
        <v>33</v>
      </c>
      <c r="F331" s="5">
        <f t="shared" si="137"/>
        <v>60</v>
      </c>
      <c r="G331" s="6">
        <f t="shared" si="137"/>
        <v>38</v>
      </c>
      <c r="H331" s="20">
        <f t="shared" si="137"/>
        <v>22</v>
      </c>
      <c r="I331" s="20">
        <f t="shared" si="137"/>
        <v>62</v>
      </c>
      <c r="J331" s="17">
        <f t="shared" si="137"/>
        <v>5</v>
      </c>
      <c r="K331" s="6">
        <f t="shared" si="137"/>
        <v>24</v>
      </c>
      <c r="L331" s="20">
        <f t="shared" si="137"/>
        <v>18</v>
      </c>
      <c r="M331" s="20">
        <f t="shared" si="137"/>
        <v>55</v>
      </c>
      <c r="N331" s="20">
        <f t="shared" si="137"/>
        <v>27</v>
      </c>
      <c r="O331" s="132">
        <f t="shared" si="137"/>
        <v>15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55</v>
      </c>
      <c r="E332" s="5">
        <f t="shared" si="137"/>
        <v>28</v>
      </c>
      <c r="F332" s="5">
        <f t="shared" si="137"/>
        <v>50</v>
      </c>
      <c r="G332" s="6">
        <f t="shared" si="137"/>
        <v>46</v>
      </c>
      <c r="H332" s="20">
        <f t="shared" si="137"/>
        <v>60</v>
      </c>
      <c r="I332" s="20">
        <f t="shared" si="137"/>
        <v>1</v>
      </c>
      <c r="J332" s="17">
        <f t="shared" si="137"/>
        <v>4</v>
      </c>
      <c r="K332" s="6">
        <f t="shared" si="137"/>
        <v>18</v>
      </c>
      <c r="L332" s="20">
        <f t="shared" si="137"/>
        <v>43</v>
      </c>
      <c r="M332" s="20">
        <f t="shared" si="137"/>
        <v>50</v>
      </c>
      <c r="N332" s="20">
        <f t="shared" si="137"/>
        <v>29</v>
      </c>
      <c r="O332" s="132">
        <f t="shared" si="137"/>
        <v>27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52</v>
      </c>
      <c r="E333" s="5">
        <f t="shared" si="137"/>
        <v>10</v>
      </c>
      <c r="F333" s="5">
        <f t="shared" si="137"/>
        <v>58</v>
      </c>
      <c r="G333" s="6">
        <f t="shared" si="137"/>
        <v>19</v>
      </c>
      <c r="H333" s="20">
        <f t="shared" si="137"/>
        <v>55</v>
      </c>
      <c r="I333" s="20">
        <f t="shared" si="137"/>
        <v>32</v>
      </c>
      <c r="J333" s="17">
        <f t="shared" si="137"/>
        <v>2</v>
      </c>
      <c r="K333" s="6">
        <f t="shared" si="137"/>
        <v>19</v>
      </c>
      <c r="L333" s="20">
        <f t="shared" si="137"/>
        <v>41</v>
      </c>
      <c r="M333" s="20">
        <f t="shared" si="137"/>
        <v>1</v>
      </c>
      <c r="N333" s="20">
        <f t="shared" si="137"/>
        <v>44</v>
      </c>
      <c r="O333" s="132">
        <f t="shared" si="137"/>
        <v>60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57</v>
      </c>
      <c r="E334" s="5">
        <f t="shared" si="137"/>
        <v>20</v>
      </c>
      <c r="F334" s="5">
        <f t="shared" si="137"/>
        <v>61</v>
      </c>
      <c r="G334" s="6">
        <f t="shared" si="137"/>
        <v>11</v>
      </c>
      <c r="H334" s="20">
        <f t="shared" si="137"/>
        <v>7</v>
      </c>
      <c r="I334" s="20">
        <f t="shared" si="137"/>
        <v>15</v>
      </c>
      <c r="J334" s="17">
        <f t="shared" si="137"/>
        <v>13</v>
      </c>
      <c r="K334" s="6">
        <f t="shared" si="137"/>
        <v>33</v>
      </c>
      <c r="L334" s="20">
        <f t="shared" si="137"/>
        <v>57</v>
      </c>
      <c r="M334" s="20">
        <f t="shared" si="137"/>
        <v>59</v>
      </c>
      <c r="N334" s="20">
        <f t="shared" si="137"/>
        <v>7</v>
      </c>
      <c r="O334" s="132">
        <f t="shared" si="13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6</v>
      </c>
      <c r="F335" s="5">
        <f t="shared" si="137"/>
        <v>63</v>
      </c>
      <c r="G335" s="6">
        <f t="shared" si="137"/>
        <v>62</v>
      </c>
      <c r="H335" s="20">
        <f t="shared" si="137"/>
        <v>8</v>
      </c>
      <c r="I335" s="20">
        <f t="shared" si="137"/>
        <v>28</v>
      </c>
      <c r="J335" s="17">
        <f t="shared" si="137"/>
        <v>11</v>
      </c>
      <c r="K335" s="6">
        <f t="shared" si="137"/>
        <v>4</v>
      </c>
      <c r="L335" s="20">
        <f t="shared" si="137"/>
        <v>26</v>
      </c>
      <c r="M335" s="20">
        <f t="shared" si="137"/>
        <v>4</v>
      </c>
      <c r="N335" s="20">
        <f t="shared" si="137"/>
        <v>55</v>
      </c>
      <c r="O335" s="132">
        <f t="shared" si="137"/>
        <v>14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58</v>
      </c>
      <c r="E336" s="5">
        <f t="shared" si="137"/>
        <v>44</v>
      </c>
      <c r="F336" s="5">
        <f t="shared" si="137"/>
        <v>49</v>
      </c>
      <c r="G336" s="6">
        <f t="shared" si="137"/>
        <v>61</v>
      </c>
      <c r="H336" s="20">
        <f t="shared" si="137"/>
        <v>61</v>
      </c>
      <c r="I336" s="20">
        <f t="shared" si="137"/>
        <v>17</v>
      </c>
      <c r="J336" s="17">
        <f t="shared" si="137"/>
        <v>3</v>
      </c>
      <c r="K336" s="6">
        <f t="shared" si="137"/>
        <v>15</v>
      </c>
      <c r="L336" s="20">
        <f t="shared" si="137"/>
        <v>3</v>
      </c>
      <c r="M336" s="20">
        <f t="shared" si="137"/>
        <v>16</v>
      </c>
      <c r="N336" s="20">
        <f t="shared" si="137"/>
        <v>50</v>
      </c>
      <c r="O336" s="132">
        <f t="shared" si="137"/>
        <v>33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62</v>
      </c>
      <c r="E337" s="5">
        <f t="shared" si="137"/>
        <v>24</v>
      </c>
      <c r="F337" s="5">
        <f t="shared" si="137"/>
        <v>62</v>
      </c>
      <c r="G337" s="6">
        <f t="shared" si="137"/>
        <v>60</v>
      </c>
      <c r="H337" s="20">
        <f t="shared" si="137"/>
        <v>50</v>
      </c>
      <c r="I337" s="20">
        <f t="shared" si="137"/>
        <v>51</v>
      </c>
      <c r="J337" s="17">
        <f t="shared" si="137"/>
        <v>9</v>
      </c>
      <c r="K337" s="6">
        <f t="shared" si="137"/>
        <v>17</v>
      </c>
      <c r="L337" s="20">
        <f t="shared" si="137"/>
        <v>36</v>
      </c>
      <c r="M337" s="20">
        <f t="shared" si="137"/>
        <v>8</v>
      </c>
      <c r="N337" s="20">
        <f t="shared" si="137"/>
        <v>51</v>
      </c>
      <c r="O337" s="132">
        <f t="shared" si="137"/>
        <v>3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56</v>
      </c>
      <c r="E338" s="5">
        <f t="shared" si="137"/>
        <v>62</v>
      </c>
      <c r="F338" s="5">
        <f t="shared" si="137"/>
        <v>45</v>
      </c>
      <c r="G338" s="6">
        <f t="shared" si="137"/>
        <v>49</v>
      </c>
      <c r="H338" s="20">
        <f t="shared" si="137"/>
        <v>54</v>
      </c>
      <c r="I338" s="20">
        <f t="shared" si="137"/>
        <v>29</v>
      </c>
      <c r="J338" s="17">
        <f t="shared" si="137"/>
        <v>1</v>
      </c>
      <c r="K338" s="6">
        <f t="shared" si="137"/>
        <v>5</v>
      </c>
      <c r="L338" s="20">
        <f t="shared" si="137"/>
        <v>55</v>
      </c>
      <c r="M338" s="20">
        <f t="shared" si="137"/>
        <v>2</v>
      </c>
      <c r="N338" s="20">
        <f t="shared" si="137"/>
        <v>40</v>
      </c>
      <c r="O338" s="132">
        <f t="shared" si="137"/>
        <v>44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48</v>
      </c>
      <c r="E339" s="5">
        <f t="shared" si="137"/>
        <v>52</v>
      </c>
      <c r="F339" s="5">
        <f t="shared" si="137"/>
        <v>42</v>
      </c>
      <c r="G339" s="6">
        <f t="shared" si="137"/>
        <v>28</v>
      </c>
      <c r="H339" s="20">
        <f t="shared" si="137"/>
        <v>11</v>
      </c>
      <c r="I339" s="20">
        <f t="shared" si="137"/>
        <v>35</v>
      </c>
      <c r="J339" s="17">
        <f t="shared" si="137"/>
        <v>17</v>
      </c>
      <c r="K339" s="6">
        <f t="shared" si="137"/>
        <v>47</v>
      </c>
      <c r="L339" s="20">
        <f t="shared" si="137"/>
        <v>8</v>
      </c>
      <c r="M339" s="20">
        <f t="shared" si="137"/>
        <v>47</v>
      </c>
      <c r="N339" s="20">
        <f t="shared" si="137"/>
        <v>42</v>
      </c>
      <c r="O339" s="132">
        <f t="shared" si="137"/>
        <v>35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51</v>
      </c>
      <c r="E340" s="5">
        <f t="shared" si="137"/>
        <v>30</v>
      </c>
      <c r="F340" s="5">
        <f t="shared" si="137"/>
        <v>47</v>
      </c>
      <c r="G340" s="6">
        <f t="shared" si="137"/>
        <v>47</v>
      </c>
      <c r="H340" s="20">
        <f t="shared" si="137"/>
        <v>35</v>
      </c>
      <c r="I340" s="20">
        <f t="shared" si="137"/>
        <v>34</v>
      </c>
      <c r="J340" s="17">
        <f t="shared" si="137"/>
        <v>21</v>
      </c>
      <c r="K340" s="6">
        <f t="shared" si="137"/>
        <v>2</v>
      </c>
      <c r="L340" s="20">
        <f t="shared" si="137"/>
        <v>1</v>
      </c>
      <c r="M340" s="20">
        <f t="shared" si="137"/>
        <v>25</v>
      </c>
      <c r="N340" s="20">
        <f t="shared" si="137"/>
        <v>37</v>
      </c>
      <c r="O340" s="132">
        <f t="shared" si="137"/>
        <v>58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8</v>
      </c>
      <c r="F341" s="5">
        <f t="shared" si="137"/>
        <v>48</v>
      </c>
      <c r="G341" s="6">
        <f t="shared" si="137"/>
        <v>22</v>
      </c>
      <c r="H341" s="20">
        <f t="shared" si="137"/>
        <v>2</v>
      </c>
      <c r="I341" s="20">
        <f t="shared" si="137"/>
        <v>19</v>
      </c>
      <c r="J341" s="17">
        <f t="shared" si="137"/>
        <v>40</v>
      </c>
      <c r="K341" s="6">
        <f t="shared" si="137"/>
        <v>22</v>
      </c>
      <c r="L341" s="20">
        <f t="shared" si="137"/>
        <v>7</v>
      </c>
      <c r="M341" s="20">
        <f t="shared" si="137"/>
        <v>61</v>
      </c>
      <c r="N341" s="20">
        <f t="shared" si="137"/>
        <v>47</v>
      </c>
      <c r="O341" s="132">
        <f t="shared" si="137"/>
        <v>41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28</v>
      </c>
      <c r="E342" s="8">
        <f t="shared" si="137"/>
        <v>11</v>
      </c>
      <c r="F342" s="8">
        <f t="shared" si="137"/>
        <v>40</v>
      </c>
      <c r="G342" s="9">
        <f t="shared" si="137"/>
        <v>29</v>
      </c>
      <c r="H342" s="21">
        <f t="shared" si="137"/>
        <v>21</v>
      </c>
      <c r="I342" s="21">
        <f t="shared" si="137"/>
        <v>43</v>
      </c>
      <c r="J342" s="18">
        <f t="shared" si="137"/>
        <v>24</v>
      </c>
      <c r="K342" s="9">
        <f t="shared" si="137"/>
        <v>9</v>
      </c>
      <c r="L342" s="21">
        <f t="shared" si="137"/>
        <v>13</v>
      </c>
      <c r="M342" s="21">
        <f t="shared" si="137"/>
        <v>44</v>
      </c>
      <c r="N342" s="21">
        <f t="shared" si="137"/>
        <v>55</v>
      </c>
      <c r="O342" s="136">
        <f t="shared" si="137"/>
        <v>52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卓 櫻井</cp:lastModifiedBy>
  <dcterms:created xsi:type="dcterms:W3CDTF">2017-05-28T11:28:27Z</dcterms:created>
  <dcterms:modified xsi:type="dcterms:W3CDTF">2024-03-10T10:29:53Z</dcterms:modified>
</cp:coreProperties>
</file>